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51ebd77c412b7e/Desktop/Analysis Projects/Crowdfunding Analysis/Resources/"/>
    </mc:Choice>
  </mc:AlternateContent>
  <xr:revisionPtr revIDLastSave="10" documentId="13_ncr:1_{27115A22-EA32-40D6-9D3C-771C426CBAC2}" xr6:coauthVersionLast="47" xr6:coauthVersionMax="47" xr10:uidLastSave="{89E3A7E9-F885-4DB5-9001-738F4C472A9F}"/>
  <bookViews>
    <workbookView xWindow="-108" yWindow="-108" windowWidth="23256" windowHeight="12456" firstSheet="3" activeTab="4" xr2:uid="{00000000-000D-0000-FFFF-FFFF00000000}"/>
  </bookViews>
  <sheets>
    <sheet name="Sheet2" sheetId="3" state="hidden" r:id="rId1"/>
    <sheet name="Sheet5" sheetId="6" state="hidden" r:id="rId2"/>
    <sheet name="Sheet6" sheetId="7" state="hidden" r:id="rId3"/>
    <sheet name="Theater Outcomes by Launch Date" sheetId="18" r:id="rId4"/>
    <sheet name="Outcomes Based on Goals" sheetId="21" r:id="rId5"/>
    <sheet name="Descriptive Statistics " sheetId="12" r:id="rId6"/>
    <sheet name="Kickstarter" sheetId="1" r:id="rId7"/>
    <sheet name="Live US Kickstarters" sheetId="15" r:id="rId8"/>
    <sheet name="Descriptive Statistics Raw Data" sheetId="11" r:id="rId9"/>
    <sheet name="Sheet8" sheetId="9" state="hidden" r:id="rId10"/>
    <sheet name="Failed US Kickstarters" sheetId="14" r:id="rId11"/>
    <sheet name="Successful US Kickstarters" sheetId="13" r:id="rId12"/>
  </sheets>
  <definedNames>
    <definedName name="_xlnm._FilterDatabase" localSheetId="6" hidden="1">Kickstarter!$A$1:$V$4115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1" l="1"/>
  <c r="E2" i="21" s="1"/>
  <c r="B3" i="21"/>
  <c r="H4" i="21"/>
  <c r="H5" i="21"/>
  <c r="H6" i="21"/>
  <c r="H7" i="21"/>
  <c r="H8" i="21"/>
  <c r="H9" i="21"/>
  <c r="H10" i="21"/>
  <c r="H11" i="21"/>
  <c r="H12" i="21"/>
  <c r="H13" i="21"/>
  <c r="G4" i="21"/>
  <c r="G5" i="21"/>
  <c r="G6" i="21"/>
  <c r="G7" i="21"/>
  <c r="G8" i="21"/>
  <c r="G9" i="21"/>
  <c r="G10" i="21"/>
  <c r="G11" i="21"/>
  <c r="G12" i="21"/>
  <c r="G13" i="21"/>
  <c r="F4" i="21"/>
  <c r="F5" i="21"/>
  <c r="F6" i="21"/>
  <c r="F7" i="21"/>
  <c r="F8" i="21"/>
  <c r="F9" i="21"/>
  <c r="F10" i="21"/>
  <c r="F11" i="21"/>
  <c r="F12" i="21"/>
  <c r="F13" i="21"/>
  <c r="E4" i="21"/>
  <c r="E5" i="21"/>
  <c r="E6" i="21"/>
  <c r="E7" i="21"/>
  <c r="E8" i="21"/>
  <c r="E9" i="21"/>
  <c r="E10" i="21"/>
  <c r="E11" i="21"/>
  <c r="E12" i="21"/>
  <c r="E13" i="21"/>
  <c r="D14" i="21"/>
  <c r="D13" i="21"/>
  <c r="D12" i="21"/>
  <c r="D11" i="21"/>
  <c r="D10" i="21"/>
  <c r="D9" i="21"/>
  <c r="D8" i="21"/>
  <c r="D7" i="21"/>
  <c r="D6" i="21"/>
  <c r="D5" i="21"/>
  <c r="D4" i="21"/>
  <c r="C4" i="21"/>
  <c r="D3" i="21"/>
  <c r="C3" i="21"/>
  <c r="C11" i="21"/>
  <c r="C10" i="21"/>
  <c r="C9" i="21"/>
  <c r="C8" i="21"/>
  <c r="C7" i="21"/>
  <c r="C6" i="21"/>
  <c r="C5" i="21"/>
  <c r="C12" i="21"/>
  <c r="B12" i="21"/>
  <c r="C13" i="21"/>
  <c r="B13" i="21"/>
  <c r="C2" i="21"/>
  <c r="B10" i="21"/>
  <c r="B9" i="21"/>
  <c r="B8" i="21"/>
  <c r="B7" i="21"/>
  <c r="B6" i="21"/>
  <c r="B5" i="21"/>
  <c r="B4" i="21"/>
  <c r="B11" i="21"/>
  <c r="D2" i="21"/>
  <c r="S84" i="1"/>
  <c r="U84" i="1"/>
  <c r="T8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D14" i="12"/>
  <c r="D13" i="12"/>
  <c r="D12" i="12"/>
  <c r="D11" i="12"/>
  <c r="D10" i="12"/>
  <c r="D9" i="12"/>
  <c r="D7" i="12"/>
  <c r="D6" i="12"/>
  <c r="C6" i="12"/>
  <c r="D5" i="12"/>
  <c r="D4" i="12"/>
  <c r="D3" i="12"/>
  <c r="D2" i="12"/>
  <c r="C13" i="12"/>
  <c r="C12" i="12"/>
  <c r="C11" i="12"/>
  <c r="B13" i="12"/>
  <c r="B12" i="12"/>
  <c r="B11" i="12"/>
  <c r="C5" i="12"/>
  <c r="C4" i="12"/>
  <c r="B6" i="12"/>
  <c r="B5" i="12"/>
  <c r="B7" i="12" s="1"/>
  <c r="B4" i="12"/>
  <c r="C10" i="12"/>
  <c r="C9" i="12"/>
  <c r="B10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9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9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9" s="1"/>
  <c r="Q1888" i="1"/>
  <c r="E3" i="9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9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21" l="1"/>
  <c r="G2" i="21"/>
  <c r="F2" i="21"/>
  <c r="E3" i="21"/>
  <c r="C14" i="21"/>
  <c r="B14" i="21"/>
  <c r="V84" i="1"/>
  <c r="C7" i="12"/>
  <c r="C14" i="12"/>
  <c r="B14" i="12"/>
  <c r="H3" i="21" l="1"/>
  <c r="G3" i="21"/>
  <c r="F3" i="21"/>
  <c r="E14" i="21"/>
  <c r="F14" i="21" s="1"/>
  <c r="G14" i="21" l="1"/>
  <c r="H14" i="21"/>
</calcChain>
</file>

<file path=xl/sharedStrings.xml><?xml version="1.0" encoding="utf-8"?>
<sst xmlns="http://schemas.openxmlformats.org/spreadsheetml/2006/main" count="41386" uniqueCount="8383">
  <si>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</si>
  <si>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</si>
  <si>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</si>
  <si>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</si>
  <si>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</si>
  <si>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</si>
  <si>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</si>
  <si>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</si>
  <si>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</si>
  <si>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</si>
  <si>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</si>
  <si>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</si>
  <si>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</si>
  <si>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</si>
  <si>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</si>
  <si>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</si>
  <si>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</si>
  <si>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</si>
  <si>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</si>
  <si>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</si>
  <si>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</si>
  <si>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</si>
  <si>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</si>
  <si>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</si>
  <si>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</si>
  <si>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</si>
  <si>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</si>
  <si>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</si>
  <si>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</si>
  <si>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</si>
  <si>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</si>
  <si>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</si>
  <si>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</si>
  <si>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</si>
  <si>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</si>
  <si>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</si>
  <si>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</si>
  <si>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</si>
  <si>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</si>
  <si>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</si>
  <si>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</si>
  <si>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</si>
  <si>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</si>
  <si>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</si>
  <si>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</si>
  <si>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</si>
  <si>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</si>
  <si>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</si>
  <si>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</si>
  <si>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</si>
  <si>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</si>
  <si>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</si>
  <si>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</si>
  <si>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</si>
  <si>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</si>
  <si>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</si>
  <si>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</si>
  <si>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</si>
  <si>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</si>
  <si>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</si>
  <si>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</si>
  <si>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</si>
  <si>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</si>
  <si>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</si>
  <si>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</si>
  <si>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</si>
  <si>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</si>
  <si>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</si>
  <si>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</si>
  <si>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</si>
  <si>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</si>
  <si>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</si>
  <si>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</si>
  <si>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</si>
  <si>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</si>
  <si>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</si>
  <si>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</si>
  <si>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</si>
  <si>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</si>
  <si>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</si>
  <si>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</si>
  <si>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</si>
  <si>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</si>
  <si>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</si>
  <si>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</si>
  <si>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</si>
  <si>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</si>
  <si>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</si>
  <si>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</si>
  <si>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</si>
  <si>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</si>
  <si>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</si>
  <si>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</si>
  <si>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</si>
  <si>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</si>
  <si>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</si>
  <si>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</si>
  <si>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</si>
  <si>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</si>
  <si>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</si>
  <si>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</si>
  <si>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</si>
  <si>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</si>
  <si>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</si>
  <si>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</si>
  <si>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</si>
  <si>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</si>
  <si>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</si>
  <si>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</si>
  <si>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</si>
  <si>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</si>
  <si>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</si>
  <si>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</si>
  <si>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</si>
  <si>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</si>
  <si>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</si>
  <si>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</si>
  <si>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</si>
  <si>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</si>
  <si>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</si>
  <si>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</si>
  <si>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</si>
  <si>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</si>
  <si>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</si>
  <si>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</si>
  <si>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</si>
  <si>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</si>
  <si>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</si>
  <si>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</si>
  <si>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</si>
  <si>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</si>
  <si>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</si>
  <si>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</si>
  <si>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</si>
  <si>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</si>
  <si>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</si>
  <si>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</si>
  <si>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</si>
  <si>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</si>
  <si>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</si>
  <si>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</si>
  <si>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</si>
  <si>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</si>
  <si>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</si>
  <si>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</si>
  <si>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</si>
  <si>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</si>
  <si>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</si>
  <si>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</si>
  <si>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</si>
  <si>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</si>
  <si>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</si>
  <si>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</si>
  <si>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</si>
  <si>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</si>
  <si>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</si>
  <si>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</si>
  <si>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</si>
  <si>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</si>
  <si>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</si>
  <si>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</si>
  <si>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</si>
  <si>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</si>
  <si>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</si>
  <si>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</si>
  <si>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</si>
  <si>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</si>
  <si>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</si>
  <si>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</si>
  <si>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</si>
  <si>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</si>
  <si>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</si>
  <si>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</si>
  <si>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</si>
  <si>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</si>
  <si>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</si>
  <si>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</si>
  <si>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</si>
  <si>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</si>
  <si>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</si>
  <si>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</si>
  <si>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</si>
  <si>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</si>
  <si>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</si>
  <si>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</si>
  <si>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</si>
  <si>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</si>
  <si>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</si>
  <si>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</si>
  <si>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</si>
  <si>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</si>
  <si>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</si>
  <si>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</si>
  <si>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</si>
  <si>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</si>
  <si>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</si>
  <si>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</si>
  <si>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</si>
  <si>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</si>
  <si>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</si>
  <si>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</si>
  <si>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</si>
  <si>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</si>
  <si>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</si>
  <si>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</si>
  <si>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</si>
  <si>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</si>
  <si>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</si>
  <si>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</si>
  <si>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</si>
  <si>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</si>
  <si>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</si>
  <si>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</si>
  <si>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</si>
  <si>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</si>
  <si>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</si>
  <si>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</si>
  <si>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</si>
  <si>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</si>
  <si>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</si>
  <si>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</si>
  <si>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</si>
  <si>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</si>
  <si>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</si>
  <si>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</si>
  <si>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</si>
  <si>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</si>
  <si>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</si>
  <si>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</si>
  <si>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</si>
  <si>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</si>
  <si>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</si>
  <si>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</si>
  <si>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</si>
  <si>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</si>
  <si>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</si>
  <si>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</si>
  <si>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</si>
  <si>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</si>
  <si>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</si>
  <si>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</si>
  <si>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</si>
  <si>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</si>
  <si>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</si>
  <si>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</si>
  <si>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</si>
  <si>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</si>
  <si>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</si>
  <si>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</si>
  <si>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</si>
  <si>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</si>
  <si>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</si>
  <si>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</si>
  <si>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</si>
  <si>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</si>
  <si>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</si>
  <si>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</si>
  <si>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</si>
  <si>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</si>
  <si>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</si>
  <si>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</si>
  <si>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</si>
  <si>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</si>
  <si>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</si>
  <si>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</si>
  <si>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</si>
  <si>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</si>
  <si>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</si>
  <si>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</si>
  <si>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</si>
  <si>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</si>
  <si>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</si>
  <si>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</si>
  <si>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</si>
  <si>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</si>
  <si>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</si>
  <si>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</si>
  <si>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</si>
  <si>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</si>
  <si>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</si>
  <si>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</si>
  <si>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</si>
  <si>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</si>
  <si>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</si>
  <si>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</si>
  <si>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</si>
  <si>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</si>
  <si>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</si>
  <si>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</si>
  <si>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</si>
  <si>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</si>
  <si>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</si>
  <si>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</si>
  <si>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</si>
  <si>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</si>
  <si>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</si>
  <si>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</si>
  <si>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</si>
  <si>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</si>
  <si>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</si>
  <si>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</si>
  <si>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</si>
  <si>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</si>
  <si>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</si>
  <si>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</si>
  <si>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</si>
  <si>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</si>
  <si>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</si>
  <si>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</si>
  <si>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</si>
  <si>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</si>
  <si>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</si>
  <si>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</si>
  <si>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</si>
  <si>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</si>
  <si>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</si>
  <si>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</si>
  <si>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</si>
  <si>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</si>
  <si>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</si>
  <si>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</si>
  <si>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</si>
  <si>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</si>
  <si>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</si>
  <si>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</si>
  <si>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</si>
  <si>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</si>
  <si>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</si>
  <si>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</si>
  <si>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</si>
  <si>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</si>
  <si>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</si>
  <si>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</si>
  <si>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</si>
  <si>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</si>
  <si>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</si>
  <si>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</si>
  <si>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</si>
  <si>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</si>
  <si>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</si>
  <si>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</si>
  <si>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</si>
  <si>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</si>
  <si>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</si>
  <si>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</si>
  <si>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</si>
  <si>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</si>
  <si>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</si>
  <si>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</si>
  <si>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</si>
  <si>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</si>
  <si>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</si>
  <si>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</si>
  <si>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</si>
  <si>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</si>
  <si>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</si>
  <si>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</si>
  <si>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</si>
  <si>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</si>
  <si>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</si>
  <si>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</si>
  <si>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</si>
  <si>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</si>
  <si>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</si>
  <si>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</si>
  <si>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</si>
  <si>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</si>
  <si>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</si>
  <si>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</si>
  <si>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</si>
  <si>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</si>
  <si>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</si>
  <si>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</si>
  <si>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</si>
  <si>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</si>
  <si>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</si>
  <si>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</si>
  <si>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</si>
  <si>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</si>
  <si>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</si>
  <si>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</si>
  <si>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</si>
  <si>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</si>
  <si>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</si>
  <si>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</si>
  <si>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</si>
  <si>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</si>
  <si>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</si>
  <si>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</si>
  <si>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</si>
  <si>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</si>
  <si>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</si>
  <si>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</si>
  <si>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</si>
  <si>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</si>
  <si>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</si>
  <si>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</si>
  <si>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</si>
  <si>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</si>
  <si>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</si>
  <si>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</si>
  <si>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</si>
  <si>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</si>
  <si>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</si>
  <si>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</si>
  <si>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</si>
  <si>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</si>
  <si>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</si>
  <si>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</si>
  <si>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</si>
  <si>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</si>
  <si>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</si>
  <si>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</si>
  <si>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</si>
  <si>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</si>
  <si>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</si>
  <si>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</si>
  <si>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</si>
  <si>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</si>
  <si>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</si>
  <si>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</si>
  <si>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</si>
  <si>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</si>
  <si>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</si>
  <si>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</si>
  <si>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</si>
  <si>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</si>
  <si>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</si>
  <si>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</si>
  <si>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</si>
  <si>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</si>
  <si>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</si>
  <si>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</si>
  <si>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</si>
  <si>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</si>
  <si>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</si>
  <si>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</si>
  <si>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</si>
  <si>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</si>
  <si>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</si>
  <si>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</si>
  <si>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</si>
  <si>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</si>
  <si>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</si>
  <si>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</si>
  <si>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</si>
  <si>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</si>
  <si>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</si>
  <si>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</si>
  <si>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</si>
  <si>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</si>
  <si>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</si>
  <si>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</si>
  <si>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</si>
  <si>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</si>
  <si>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</si>
  <si>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</si>
  <si>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</si>
  <si>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</si>
  <si>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</si>
  <si>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</si>
  <si>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</si>
  <si>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</si>
  <si>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</si>
  <si>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</si>
  <si>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</si>
  <si>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</si>
  <si>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</si>
  <si>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</si>
  <si>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</si>
  <si>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</si>
  <si>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</si>
  <si>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</si>
  <si>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</si>
  <si>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</si>
  <si>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</si>
  <si>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</si>
  <si>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</si>
  <si>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</si>
  <si>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</si>
  <si>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</si>
  <si>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</si>
  <si>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</si>
  <si>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</si>
  <si>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</si>
  <si>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</si>
  <si>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</si>
  <si>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</si>
  <si>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</si>
  <si>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</si>
  <si>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</si>
  <si>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</si>
  <si>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</si>
  <si>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</si>
  <si>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</si>
  <si>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</si>
  <si>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</si>
  <si>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</si>
  <si>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</si>
  <si>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</si>
  <si>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</si>
  <si>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</si>
  <si>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</si>
  <si>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</si>
  <si>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</si>
  <si>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</si>
  <si>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</si>
  <si>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</si>
  <si>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</si>
  <si>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</si>
  <si>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</si>
  <si>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</si>
  <si>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</si>
  <si>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</si>
  <si>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</si>
  <si>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</si>
  <si>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</si>
  <si>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</si>
  <si>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</si>
  <si>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</si>
  <si>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</si>
  <si>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</si>
  <si>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</si>
  <si>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</si>
  <si>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</si>
  <si>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</si>
  <si>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</si>
  <si>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</si>
  <si>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</si>
  <si>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</si>
  <si>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</si>
  <si>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</si>
  <si>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</si>
  <si>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</si>
  <si>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</si>
  <si>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</si>
  <si>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</si>
  <si>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</si>
  <si>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</si>
  <si>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</si>
  <si>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</si>
  <si>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</si>
  <si>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</si>
  <si>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</si>
  <si>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</si>
  <si>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</si>
  <si>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</si>
  <si>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</si>
  <si>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</si>
  <si>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</si>
  <si>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</si>
  <si>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</si>
  <si>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</si>
  <si>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</si>
  <si>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</si>
  <si>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</si>
  <si>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</si>
  <si>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</si>
  <si>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</si>
  <si>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</si>
  <si>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</si>
  <si>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</si>
  <si>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</si>
  <si>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</si>
  <si>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</si>
  <si>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</si>
  <si>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</si>
  <si>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</si>
  <si>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</si>
  <si>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</si>
  <si>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</si>
  <si>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</si>
  <si>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</si>
  <si>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</si>
  <si>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</si>
  <si>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</si>
  <si>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</si>
  <si>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</si>
  <si>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</si>
  <si>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</si>
  <si>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</si>
  <si>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</si>
  <si>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</si>
  <si>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</si>
  <si>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</si>
  <si>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</si>
  <si>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</si>
  <si>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</si>
  <si>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</si>
  <si>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</si>
  <si>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</si>
  <si>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</si>
  <si>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</si>
  <si>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</si>
  <si>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</si>
  <si>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</si>
  <si>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</si>
  <si>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</si>
  <si>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</si>
  <si>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</si>
  <si>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</si>
  <si>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</si>
  <si>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</si>
  <si>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</si>
  <si>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</si>
  <si>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</si>
  <si>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</si>
  <si>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</si>
  <si>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</si>
  <si>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</si>
  <si>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</si>
  <si>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</si>
  <si>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</si>
  <si>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</si>
  <si>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</si>
  <si>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</si>
  <si>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</si>
  <si>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</si>
  <si>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</si>
  <si>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</si>
  <si>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</si>
  <si>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</si>
  <si>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</si>
  <si>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</si>
  <si>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</si>
  <si>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</si>
  <si>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</si>
  <si>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</si>
  <si>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</si>
  <si>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</si>
  <si>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</si>
  <si>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</si>
  <si>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</si>
  <si>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</si>
  <si>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</si>
  <si>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</si>
  <si>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</si>
  <si>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</si>
  <si>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</si>
  <si>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</si>
  <si>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</si>
  <si>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</si>
  <si>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</si>
  <si>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</si>
  <si>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</si>
  <si>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</si>
  <si>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</si>
  <si>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</si>
  <si>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</si>
  <si>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</si>
  <si>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</si>
  <si>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</si>
  <si>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</si>
  <si>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</si>
  <si>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</si>
  <si>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</si>
  <si>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</si>
  <si>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</si>
  <si>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</si>
  <si>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</si>
  <si>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</si>
  <si>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</si>
  <si>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</si>
  <si>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</si>
  <si>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</si>
  <si>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</si>
  <si>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</si>
  <si>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</si>
  <si>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</si>
  <si>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</si>
  <si>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</si>
  <si>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</si>
  <si>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</si>
  <si>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</si>
  <si>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</si>
  <si>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</si>
  <si>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</si>
  <si>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</si>
  <si>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</si>
  <si>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</si>
  <si>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</si>
  <si>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</si>
  <si>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</si>
  <si>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</si>
  <si>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</si>
  <si>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</si>
  <si>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</si>
  <si>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</si>
  <si>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</si>
  <si>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</si>
  <si>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</si>
  <si>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</si>
  <si>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</si>
  <si>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</si>
  <si>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</si>
  <si>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</si>
  <si>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</si>
  <si>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</si>
  <si>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</si>
  <si>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</si>
  <si>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</si>
  <si>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</si>
  <si>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</si>
  <si>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</si>
  <si>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</si>
  <si>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</si>
  <si>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</si>
  <si>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</si>
  <si>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</si>
  <si>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</si>
  <si>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</si>
  <si>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</si>
  <si>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</si>
  <si>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</si>
  <si>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</si>
  <si>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</si>
  <si>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</si>
  <si>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</si>
  <si>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</si>
  <si>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</si>
  <si>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</si>
  <si>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</si>
  <si>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</si>
  <si>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</si>
  <si>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</si>
  <si>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</si>
  <si>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</si>
  <si>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</si>
  <si>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</si>
  <si>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</si>
  <si>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</si>
  <si>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</si>
  <si>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</si>
  <si>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</si>
  <si>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</si>
  <si>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</si>
  <si>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</si>
  <si>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</si>
  <si>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</si>
  <si>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</si>
  <si>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</si>
  <si>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</si>
  <si>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</si>
  <si>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</si>
  <si>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</si>
  <si>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</si>
  <si>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</si>
  <si>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</si>
  <si>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</si>
  <si>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</si>
  <si>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</si>
  <si>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</si>
  <si>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</si>
  <si>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</si>
  <si>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</si>
  <si>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</si>
  <si>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</si>
  <si>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</si>
  <si>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</si>
  <si>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</si>
  <si>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</si>
  <si>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</si>
  <si>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</si>
  <si>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</si>
  <si>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</si>
  <si>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</si>
  <si>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</si>
  <si>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</si>
  <si>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</si>
  <si>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</si>
  <si>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</si>
  <si>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</si>
  <si>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</si>
  <si>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</si>
  <si>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</si>
  <si>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</si>
  <si>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</si>
  <si>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</si>
  <si>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</si>
  <si>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</si>
  <si>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</si>
  <si>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</si>
  <si>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</si>
  <si>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</si>
  <si>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</si>
  <si>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</si>
  <si>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</si>
  <si>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</si>
  <si>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</si>
  <si>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</si>
  <si>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</si>
  <si>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</si>
  <si>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</si>
  <si>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</si>
  <si>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</si>
  <si>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</si>
  <si>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</si>
  <si>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</si>
  <si>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</si>
  <si>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</si>
  <si>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</si>
  <si>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</si>
  <si>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</si>
  <si>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</si>
  <si>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</si>
  <si>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</si>
  <si>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</si>
  <si>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</si>
  <si>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</si>
  <si>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</si>
  <si>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</si>
  <si>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</si>
  <si>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</si>
  <si>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</si>
  <si>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</si>
  <si>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</si>
  <si>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</si>
  <si>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</si>
  <si>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</si>
  <si>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</si>
  <si>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</si>
  <si>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</si>
  <si>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</si>
  <si>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</si>
  <si>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</si>
  <si>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</si>
  <si>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</si>
  <si>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</si>
  <si>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</si>
  <si>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</si>
  <si>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</si>
  <si>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</si>
  <si>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</si>
  <si>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</si>
  <si>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</si>
  <si>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</si>
  <si>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</si>
  <si>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</si>
  <si>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</si>
  <si>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</si>
  <si>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</si>
  <si>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</si>
  <si>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</si>
  <si>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</si>
  <si>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</si>
  <si>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</si>
  <si>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</si>
  <si>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</si>
  <si>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</si>
  <si>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</si>
  <si>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</si>
  <si>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</si>
  <si>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</si>
  <si>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</si>
  <si>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</si>
  <si>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</si>
  <si>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</si>
  <si>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</si>
  <si>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</si>
  <si>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</si>
  <si>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</si>
  <si>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</si>
  <si>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</si>
  <si>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</si>
  <si>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</si>
  <si>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</si>
  <si>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</si>
  <si>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</si>
  <si>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</si>
  <si>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</si>
  <si>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</si>
  <si>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</si>
  <si>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</si>
  <si>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</si>
  <si>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</si>
  <si>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</si>
  <si>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</si>
  <si>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</si>
  <si>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</si>
  <si>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</si>
  <si>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</si>
  <si>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</si>
  <si>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</si>
  <si>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</si>
  <si>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</si>
  <si>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</si>
  <si>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</si>
  <si>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</si>
  <si>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</si>
  <si>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</si>
  <si>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</si>
  <si>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</si>
  <si>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</si>
  <si>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</si>
  <si>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</si>
  <si>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</si>
  <si>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</si>
  <si>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</si>
  <si>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</si>
  <si>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</si>
  <si>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</si>
  <si>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</si>
  <si>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</si>
  <si>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</si>
  <si>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</si>
  <si>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</si>
  <si>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</si>
  <si>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</si>
  <si>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</si>
  <si>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</si>
  <si>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</si>
  <si>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</si>
  <si>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</si>
  <si>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</si>
  <si>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</si>
  <si>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</si>
  <si>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</si>
  <si>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</si>
  <si>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</si>
  <si>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</si>
  <si>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</si>
  <si>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</si>
  <si>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</si>
  <si>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</si>
  <si>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</si>
  <si>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</si>
  <si>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</si>
  <si>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</si>
  <si>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</si>
  <si>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</si>
  <si>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</si>
  <si>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</si>
  <si>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</si>
  <si>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</si>
  <si>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</si>
  <si>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</si>
  <si>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</si>
  <si>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</si>
  <si>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</si>
  <si>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</si>
  <si>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</si>
  <si>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</si>
  <si>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</si>
  <si>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</si>
  <si>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</si>
  <si>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</si>
  <si>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</si>
  <si>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</si>
  <si>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</si>
  <si>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</si>
  <si>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</si>
  <si>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</si>
  <si>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</si>
  <si>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</si>
  <si>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</si>
  <si>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</si>
  <si>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</si>
  <si>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</si>
  <si>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</si>
  <si>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</si>
  <si>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</si>
  <si>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</si>
  <si>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</si>
  <si>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</si>
  <si>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</si>
  <si>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</si>
  <si>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</si>
  <si>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</si>
  <si>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</si>
  <si>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</si>
  <si>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</si>
  <si>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</si>
  <si>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</si>
  <si>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</si>
  <si>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</si>
  <si>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</si>
  <si>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</si>
  <si>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</si>
  <si>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</si>
  <si>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</si>
  <si>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</si>
  <si>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</si>
  <si>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</si>
  <si>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</si>
  <si>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</si>
  <si>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</si>
  <si>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</si>
  <si>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</si>
  <si>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</si>
  <si>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</si>
  <si>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</si>
  <si>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</si>
  <si>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</si>
  <si>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</si>
  <si>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</si>
  <si>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</si>
  <si>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</si>
  <si>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</si>
  <si>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</si>
  <si>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</si>
  <si>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</si>
  <si>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</si>
  <si>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</si>
  <si>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</si>
  <si>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</si>
  <si>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</si>
  <si>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</si>
  <si>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</si>
  <si>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</si>
  <si>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</si>
  <si>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</si>
  <si>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</si>
  <si>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</si>
  <si>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</si>
  <si>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</si>
  <si>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</si>
  <si>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</si>
  <si>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</si>
  <si>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</si>
  <si>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</si>
  <si>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</si>
  <si>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</si>
  <si>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</si>
  <si>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</si>
  <si>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</si>
  <si>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</si>
  <si>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</si>
  <si>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</si>
  <si>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</si>
  <si>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</si>
  <si>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</si>
  <si>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</si>
  <si>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</si>
  <si>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</si>
  <si>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</si>
  <si>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</si>
  <si>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</si>
  <si>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</si>
  <si>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</si>
  <si>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</si>
  <si>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</si>
  <si>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</si>
  <si>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</si>
  <si>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</si>
  <si>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</si>
  <si>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</si>
  <si>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</si>
  <si>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</si>
  <si>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</si>
  <si>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</si>
  <si>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</si>
  <si>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</si>
  <si>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</si>
  <si>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</si>
  <si>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</si>
  <si>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</si>
  <si>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</si>
  <si>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</si>
  <si>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</si>
  <si>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</si>
  <si>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</si>
  <si>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</si>
  <si>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</si>
  <si>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</si>
  <si>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</si>
  <si>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</si>
  <si>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</si>
  <si>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</si>
  <si>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</si>
  <si>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</si>
  <si>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</si>
  <si>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</si>
  <si>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</si>
  <si>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</si>
  <si>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</si>
  <si>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</si>
  <si>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</si>
  <si>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</si>
  <si>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</si>
  <si>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</si>
  <si>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</si>
  <si>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</si>
  <si>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</si>
  <si>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</si>
  <si>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</si>
  <si>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</si>
  <si>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</si>
  <si>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</si>
  <si>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</si>
  <si>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</si>
  <si>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</si>
  <si>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</si>
  <si>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</si>
  <si>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</si>
  <si>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</si>
  <si>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</si>
  <si>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</si>
  <si>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</si>
  <si>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</si>
  <si>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</si>
  <si>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</si>
  <si>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</si>
  <si>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</si>
  <si>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</si>
  <si>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</si>
  <si>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</si>
  <si>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</si>
  <si>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</si>
  <si>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</si>
  <si>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</si>
  <si>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</si>
  <si>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</si>
  <si>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</si>
  <si>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</si>
  <si>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</si>
  <si>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</si>
  <si>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</si>
  <si>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</si>
  <si>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</si>
  <si>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</si>
  <si>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</si>
  <si>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</si>
  <si>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</si>
  <si>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</si>
  <si>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</si>
  <si>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</si>
  <si>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</si>
  <si>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</si>
  <si>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</si>
  <si>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</si>
  <si>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</si>
  <si>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</si>
  <si>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</si>
  <si>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</si>
  <si>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</si>
  <si>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</si>
  <si>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</si>
  <si>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</si>
  <si>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</si>
  <si>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</si>
  <si>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</si>
  <si>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</si>
  <si>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</si>
  <si>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</si>
  <si>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</si>
  <si>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</si>
  <si>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</si>
  <si>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</si>
  <si>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</si>
  <si>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</si>
  <si>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</si>
  <si>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</si>
  <si>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</si>
  <si>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</si>
  <si>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</si>
  <si>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</si>
  <si>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</si>
  <si>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</si>
  <si>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</si>
  <si>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</si>
  <si>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</si>
  <si>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</si>
  <si>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</si>
  <si>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</si>
  <si>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</si>
  <si>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</si>
  <si>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</si>
  <si>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</si>
  <si>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</si>
  <si>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</si>
  <si>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</si>
  <si>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</si>
  <si>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</si>
  <si>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</si>
  <si>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</si>
  <si>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</si>
  <si>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</si>
  <si>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</si>
  <si>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</si>
  <si>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</si>
  <si>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</si>
  <si>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</si>
  <si>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</si>
  <si>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</si>
  <si>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</si>
  <si>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</si>
  <si>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</si>
  <si>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</si>
  <si>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</si>
  <si>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</si>
  <si>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</si>
  <si>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</si>
  <si>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</si>
  <si>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</si>
  <si>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</si>
  <si>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</si>
  <si>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</si>
  <si>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</si>
  <si>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</si>
  <si>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</si>
  <si>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</si>
  <si>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</si>
  <si>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</si>
  <si>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</si>
  <si>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</si>
  <si>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</si>
  <si>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</si>
  <si>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</si>
  <si>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</si>
  <si>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</si>
  <si>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</si>
  <si>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</si>
  <si>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</si>
  <si>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</si>
  <si>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</si>
  <si>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</si>
  <si>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</si>
  <si>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</si>
  <si>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</si>
  <si>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</si>
  <si>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</si>
  <si>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</si>
  <si>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</si>
  <si>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</si>
  <si>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</si>
  <si>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</si>
  <si>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</si>
  <si>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</si>
  <si>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</si>
  <si>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</si>
  <si>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</si>
  <si>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</si>
  <si>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</si>
  <si>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</si>
  <si>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</si>
  <si>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</si>
  <si>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</si>
  <si>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</si>
  <si>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</si>
  <si>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</si>
  <si>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</si>
  <si>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</si>
  <si>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</si>
  <si>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</si>
  <si>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</si>
  <si>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</si>
  <si>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</si>
  <si>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</si>
  <si>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</si>
  <si>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</si>
  <si>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</si>
  <si>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</si>
  <si>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</si>
  <si>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</si>
  <si>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</si>
  <si>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</si>
  <si>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</si>
  <si>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</si>
  <si>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</si>
  <si>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</si>
  <si>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</si>
  <si>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</si>
  <si>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</si>
  <si>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</si>
  <si>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</si>
  <si>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</si>
  <si>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</si>
  <si>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</si>
  <si>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</si>
  <si>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</si>
  <si>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</si>
  <si>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</si>
  <si>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</si>
  <si>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</si>
  <si>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</si>
  <si>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</si>
  <si>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</si>
  <si>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</si>
  <si>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</si>
  <si>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</si>
  <si>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</si>
  <si>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</si>
  <si>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</si>
  <si>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</si>
  <si>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</si>
  <si>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</si>
  <si>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</si>
  <si>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</si>
  <si>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</si>
  <si>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</si>
  <si>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</si>
  <si>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</si>
  <si>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</si>
  <si>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</si>
  <si>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</si>
  <si>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</si>
  <si>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</si>
  <si>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</si>
  <si>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</si>
  <si>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</si>
  <si>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</si>
  <si>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</si>
  <si>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</si>
  <si>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</si>
  <si>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</si>
  <si>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</si>
  <si>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</si>
  <si>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</si>
  <si>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</si>
  <si>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</si>
  <si>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</si>
  <si>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</si>
  <si>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</si>
  <si>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</si>
  <si>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</si>
  <si>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</si>
  <si>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</si>
  <si>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</si>
  <si>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</si>
  <si>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</si>
  <si>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</si>
  <si>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</si>
  <si>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</si>
  <si>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</si>
  <si>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</si>
  <si>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</si>
  <si>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</si>
  <si>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</si>
  <si>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</si>
  <si>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</si>
  <si>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</si>
  <si>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</si>
  <si>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</si>
  <si>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</si>
  <si>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</si>
  <si>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</si>
  <si>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</si>
  <si>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</si>
  <si>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</si>
  <si>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</si>
  <si>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</si>
  <si>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</si>
  <si>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</si>
  <si>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</si>
  <si>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</si>
  <si>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</si>
  <si>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</si>
  <si>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</si>
  <si>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</si>
  <si>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</si>
  <si>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</si>
  <si>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</si>
  <si>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</si>
  <si>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</si>
  <si>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</si>
  <si>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</si>
  <si>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</si>
  <si>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</si>
  <si>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</si>
  <si>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</si>
  <si>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</si>
  <si>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</si>
  <si>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</si>
  <si>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</si>
  <si>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</si>
  <si>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</si>
  <si>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</si>
  <si>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</si>
  <si>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</si>
  <si>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</si>
  <si>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</si>
  <si>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</si>
  <si>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</si>
  <si>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</si>
  <si>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</si>
  <si>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</si>
  <si>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</si>
  <si>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</si>
  <si>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</si>
  <si>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</si>
  <si>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</si>
  <si>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</si>
  <si>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</si>
  <si>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</si>
  <si>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</si>
  <si>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</si>
  <si>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</si>
  <si>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</si>
  <si>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</si>
  <si>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</si>
  <si>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</si>
  <si>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</si>
  <si>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</si>
  <si>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</si>
  <si>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</si>
  <si>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</si>
  <si>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</si>
  <si>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</si>
  <si>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</si>
  <si>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</si>
  <si>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</si>
  <si>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</si>
  <si>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</si>
  <si>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</si>
  <si>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</si>
  <si>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</si>
  <si>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</si>
  <si>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</si>
  <si>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</si>
  <si>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</si>
  <si>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</si>
  <si>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</si>
  <si>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</si>
  <si>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</si>
  <si>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</si>
  <si>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</si>
  <si>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</si>
  <si>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</si>
  <si>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</si>
  <si>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</si>
  <si>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</si>
  <si>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</si>
  <si>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</si>
  <si>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</si>
  <si>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</si>
  <si>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</si>
  <si>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</si>
  <si>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</si>
  <si>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</si>
  <si>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</si>
  <si>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</si>
  <si>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</si>
  <si>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</si>
  <si>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</si>
  <si>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</si>
  <si>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</si>
  <si>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</si>
  <si>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</si>
  <si>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</si>
  <si>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</si>
  <si>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</si>
  <si>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</si>
  <si>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</si>
  <si>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</si>
  <si>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</si>
  <si>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</si>
  <si>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</si>
  <si>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</si>
  <si>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</si>
  <si>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</si>
  <si>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</si>
  <si>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</si>
  <si>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</si>
  <si>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</si>
  <si>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</si>
  <si>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</si>
  <si>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</si>
  <si>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</si>
  <si>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</si>
  <si>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</si>
  <si>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</si>
  <si>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</si>
  <si>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</si>
  <si>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</si>
  <si>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</si>
  <si>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</si>
  <si>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</si>
  <si>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</si>
  <si>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</si>
  <si>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</si>
  <si>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</si>
  <si>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</si>
  <si>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</si>
  <si>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</si>
  <si>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</si>
  <si>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</si>
  <si>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</si>
  <si>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</si>
  <si>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</si>
  <si>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</si>
  <si>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</si>
  <si>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</si>
  <si>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</si>
  <si>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</si>
  <si>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</si>
  <si>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</si>
  <si>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</si>
  <si>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</si>
  <si>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</si>
  <si>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</si>
  <si>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</si>
  <si>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</si>
  <si>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</si>
  <si>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</si>
  <si>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</si>
  <si>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</si>
  <si>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</si>
  <si>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</si>
  <si>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</si>
  <si>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</si>
  <si>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</si>
  <si>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</si>
  <si>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</si>
  <si>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</si>
  <si>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</si>
  <si>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</si>
  <si>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</si>
  <si>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</si>
  <si>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</si>
  <si>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</si>
  <si>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</si>
  <si>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</si>
  <si>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</si>
  <si>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</si>
  <si>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</si>
  <si>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</si>
  <si>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</si>
  <si>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</si>
  <si>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</si>
  <si>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</si>
  <si>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</si>
  <si>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</si>
  <si>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</si>
  <si>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</si>
  <si>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</si>
  <si>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</si>
  <si>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</si>
  <si>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</si>
  <si>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</si>
  <si>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</si>
  <si>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</si>
  <si>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</si>
  <si>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</si>
  <si>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</si>
  <si>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</si>
  <si>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</si>
  <si>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</si>
  <si>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</si>
  <si>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</si>
  <si>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</si>
  <si>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</si>
  <si>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</si>
  <si>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</si>
  <si>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</si>
  <si>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</si>
  <si>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</si>
  <si>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</si>
  <si>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</si>
  <si>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</si>
  <si>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</si>
  <si>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</si>
  <si>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</si>
  <si>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</si>
  <si>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</si>
  <si>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</si>
  <si>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</si>
  <si>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</si>
  <si>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</si>
  <si>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</si>
  <si>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</si>
  <si>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</si>
  <si>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</si>
  <si>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</si>
  <si>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</si>
  <si>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</si>
  <si>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</si>
  <si>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</si>
  <si>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</si>
  <si>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</si>
  <si>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</si>
  <si>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</si>
  <si>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</si>
  <si>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</si>
  <si>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</si>
  <si>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</si>
  <si>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</si>
  <si>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</si>
  <si>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</si>
  <si>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</si>
  <si>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</si>
  <si>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</si>
  <si>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</si>
  <si>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</si>
  <si>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</si>
  <si>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</si>
  <si>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</si>
  <si>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</si>
  <si>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</si>
  <si>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</si>
  <si>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</si>
  <si>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</si>
  <si>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</si>
  <si>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</si>
  <si>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</si>
  <si>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</si>
  <si>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</si>
  <si>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</si>
  <si>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</si>
  <si>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</si>
  <si>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</si>
  <si>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</si>
  <si>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</si>
  <si>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</si>
  <si>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</si>
  <si>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</si>
  <si>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</si>
  <si>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</si>
  <si>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</si>
  <si>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</si>
  <si>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</si>
  <si>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</si>
  <si>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</si>
  <si>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</si>
  <si>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</si>
  <si>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</si>
  <si>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</si>
  <si>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</si>
  <si>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</si>
  <si>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</si>
  <si>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</si>
  <si>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</si>
  <si>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</si>
  <si>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</si>
  <si>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</si>
  <si>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</si>
  <si>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</si>
  <si>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</si>
  <si>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</si>
  <si>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</si>
  <si>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</si>
  <si>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</si>
  <si>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</si>
  <si>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</si>
  <si>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</si>
  <si>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</si>
  <si>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</si>
  <si>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</si>
  <si>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</si>
  <si>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</si>
  <si>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</si>
  <si>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</si>
  <si>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</si>
  <si>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</si>
  <si>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</si>
  <si>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</si>
  <si>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</si>
  <si>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</si>
  <si>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</si>
  <si>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</si>
  <si>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</si>
  <si>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</si>
  <si>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</si>
  <si>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</si>
  <si>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</si>
  <si>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</si>
  <si>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</si>
  <si>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</si>
  <si>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</si>
  <si>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</si>
  <si>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</si>
  <si>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</si>
  <si>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</si>
  <si>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</si>
  <si>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</si>
  <si>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</si>
  <si>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</si>
  <si>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</si>
  <si>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</si>
  <si>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</si>
  <si>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</si>
  <si>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</si>
  <si>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</si>
  <si>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</si>
  <si>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</si>
  <si>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</si>
  <si>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</si>
  <si>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</si>
  <si>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</si>
  <si>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</si>
  <si>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</si>
  <si>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</si>
  <si>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</si>
  <si>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</si>
  <si>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</si>
  <si>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</si>
  <si>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</si>
  <si>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</si>
  <si>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</si>
  <si>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</si>
  <si>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</si>
  <si>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</si>
  <si>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</si>
  <si>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</si>
  <si>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</si>
  <si>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</si>
  <si>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</si>
  <si>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</si>
  <si>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</si>
  <si>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</si>
  <si>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</si>
  <si>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</si>
  <si>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</si>
  <si>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</si>
  <si>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</si>
  <si>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</si>
  <si>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</si>
  <si>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</si>
  <si>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</si>
  <si>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</si>
  <si>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</si>
  <si>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</si>
  <si>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</si>
  <si>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</si>
  <si>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</si>
  <si>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</si>
  <si>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</si>
  <si>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</si>
  <si>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</si>
  <si>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</si>
  <si>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</si>
  <si>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</si>
  <si>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</si>
  <si>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</si>
  <si>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</si>
  <si>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</si>
  <si>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</si>
  <si>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</si>
  <si>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</si>
  <si>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</si>
  <si>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</si>
  <si>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</si>
  <si>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</si>
  <si>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</si>
  <si>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</si>
  <si>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</si>
  <si>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</si>
  <si>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</si>
  <si>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</si>
  <si>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</si>
  <si>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</si>
  <si>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</si>
  <si>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</si>
  <si>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</si>
  <si>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</si>
  <si>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</si>
  <si>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</si>
  <si>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</si>
  <si>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</si>
  <si>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</si>
  <si>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</si>
  <si>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</si>
  <si>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</si>
  <si>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</si>
  <si>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</si>
  <si>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</si>
  <si>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</si>
  <si>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</si>
  <si>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</si>
  <si>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</si>
  <si>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</si>
  <si>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</si>
  <si>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</si>
  <si>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</si>
  <si>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</si>
  <si>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</si>
  <si>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</si>
  <si>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</si>
  <si>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</si>
  <si>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</si>
  <si>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</si>
  <si>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</si>
  <si>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</si>
  <si>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</si>
  <si>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</si>
  <si>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</si>
  <si>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</si>
  <si>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</si>
  <si>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</si>
  <si>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</si>
  <si>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</si>
  <si>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</si>
  <si>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</si>
  <si>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</si>
  <si>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</si>
  <si>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</si>
  <si>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</si>
  <si>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</si>
  <si>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</si>
  <si>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</si>
  <si>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</si>
  <si>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</si>
  <si>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</si>
  <si>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</si>
  <si>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</si>
  <si>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</si>
  <si>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</si>
  <si>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</si>
  <si>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</si>
  <si>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</si>
  <si>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</si>
  <si>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</si>
  <si>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</si>
  <si>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</si>
  <si>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</si>
  <si>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</si>
  <si>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</si>
  <si>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</si>
  <si>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</si>
  <si>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</si>
  <si>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</si>
  <si>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</si>
  <si>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</si>
  <si>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</si>
  <si>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</si>
  <si>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</si>
  <si>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</si>
  <si>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</si>
  <si>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</si>
  <si>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</si>
  <si>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</si>
  <si>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</si>
  <si>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</si>
  <si>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</si>
  <si>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</si>
  <si>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</si>
  <si>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</si>
  <si>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</si>
  <si>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</si>
  <si>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</si>
  <si>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</si>
  <si>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</si>
  <si>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</si>
  <si>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</si>
  <si>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</si>
  <si>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</si>
  <si>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</si>
  <si>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</si>
  <si>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</si>
  <si>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</si>
  <si>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</si>
  <si>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</si>
  <si>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</si>
  <si>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</si>
  <si>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</si>
  <si>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</si>
  <si>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</si>
  <si>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</si>
  <si>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</si>
  <si>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</si>
  <si>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</si>
  <si>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</si>
  <si>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</si>
  <si>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</si>
  <si>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</si>
  <si>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</si>
  <si>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</si>
  <si>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</si>
  <si>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</si>
  <si>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</si>
  <si>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</si>
  <si>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</si>
  <si>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</si>
  <si>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</si>
  <si>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</si>
  <si>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</si>
  <si>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</si>
  <si>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</si>
  <si>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</si>
  <si>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</si>
  <si>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</si>
  <si>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</si>
  <si>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</si>
  <si>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</si>
  <si>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</si>
  <si>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</si>
  <si>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</si>
  <si>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</si>
  <si>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</si>
  <si>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</si>
  <si>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</si>
  <si>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</si>
  <si>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</si>
  <si>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</si>
  <si>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</si>
  <si>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</si>
  <si>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</si>
  <si>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</si>
  <si>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</si>
  <si>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</si>
  <si>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</si>
  <si>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</si>
  <si>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</si>
  <si>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</si>
  <si>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</si>
  <si>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</si>
  <si>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</si>
  <si>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</si>
  <si>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</si>
  <si>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</si>
  <si>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</si>
  <si>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</si>
  <si>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</si>
  <si>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</si>
  <si>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</si>
  <si>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</si>
  <si>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</si>
  <si>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</si>
  <si>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</si>
  <si>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</si>
  <si>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</si>
  <si>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</si>
  <si>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</si>
  <si>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</si>
  <si>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</si>
  <si>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</si>
  <si>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</si>
  <si>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</si>
  <si>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</si>
  <si>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</si>
  <si>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</si>
  <si>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</si>
  <si>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</si>
  <si>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</si>
  <si>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</si>
  <si>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</si>
  <si>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</si>
  <si>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</si>
  <si>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</si>
  <si>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</si>
  <si>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</si>
  <si>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</si>
  <si>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</si>
  <si>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</si>
  <si>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</si>
  <si>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</si>
  <si>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</si>
  <si>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</si>
  <si>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</si>
  <si>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</si>
  <si>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</si>
  <si>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</si>
  <si>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</si>
  <si>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</si>
  <si>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</si>
  <si>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</si>
  <si>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</si>
  <si>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</si>
  <si>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</si>
  <si>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</si>
  <si>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</si>
  <si>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</si>
  <si>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</si>
  <si>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</si>
  <si>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</si>
  <si>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</si>
  <si>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</si>
  <si>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</si>
  <si>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</si>
  <si>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</si>
  <si>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</si>
  <si>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</si>
  <si>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</si>
  <si>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</si>
  <si>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</si>
  <si>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</si>
  <si>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</si>
  <si>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</si>
  <si>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</si>
  <si>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</si>
  <si>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</si>
  <si>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</si>
  <si>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</si>
  <si>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</si>
  <si>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</si>
  <si>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</si>
  <si>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</si>
  <si>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</si>
  <si>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</si>
  <si>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</si>
  <si>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</si>
  <si>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</si>
  <si>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</si>
  <si>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</si>
  <si>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</si>
  <si>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</si>
  <si>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</si>
  <si>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</si>
  <si>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</si>
  <si>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</si>
  <si>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</si>
  <si>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</si>
  <si>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</si>
  <si>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</si>
  <si>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</si>
  <si>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</si>
  <si>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</si>
  <si>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</si>
  <si>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</si>
  <si>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</si>
  <si>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</si>
  <si>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</si>
  <si>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</si>
  <si>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</si>
  <si>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</si>
  <si>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</si>
  <si>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</si>
  <si>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</si>
  <si>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</si>
  <si>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</si>
  <si>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</si>
  <si>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</si>
  <si>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</si>
  <si>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</si>
  <si>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</si>
  <si>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</si>
  <si>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</si>
  <si>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</si>
  <si>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</si>
  <si>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</si>
  <si>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</si>
  <si>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</si>
  <si>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</si>
  <si>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</si>
  <si>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</si>
  <si>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</si>
  <si>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</si>
  <si>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</si>
  <si>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</si>
  <si>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</si>
  <si>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</si>
  <si>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</si>
  <si>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</si>
  <si>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</si>
  <si>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</si>
  <si>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</si>
  <si>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</si>
  <si>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</si>
  <si>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</si>
  <si>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</si>
  <si>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</si>
  <si>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</si>
  <si>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</si>
  <si>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</si>
  <si>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</si>
  <si>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</si>
  <si>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</si>
  <si>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</si>
  <si>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</si>
  <si>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</si>
  <si>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</si>
  <si>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</si>
  <si>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</si>
  <si>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</si>
  <si>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</si>
  <si>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</si>
  <si>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</si>
  <si>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</si>
  <si>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</si>
  <si>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</si>
  <si>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</si>
  <si>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</si>
  <si>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</si>
  <si>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</si>
  <si>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</si>
  <si>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</si>
  <si>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</si>
  <si>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</si>
  <si>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</si>
  <si>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</si>
  <si>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</si>
  <si>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</si>
  <si>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</si>
  <si>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</si>
  <si>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</si>
  <si>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</si>
  <si>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</si>
  <si>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</si>
  <si>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</si>
  <si>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</si>
  <si>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</si>
  <si>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</si>
  <si>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</si>
  <si>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</si>
  <si>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</si>
  <si>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</si>
  <si>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</si>
  <si>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</si>
  <si>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</si>
  <si>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</si>
  <si>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</si>
  <si>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</si>
  <si>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</si>
  <si>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</si>
  <si>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</si>
  <si>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</si>
  <si>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</si>
  <si>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</si>
  <si>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</si>
  <si>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</si>
  <si>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</si>
  <si>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</si>
  <si>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</si>
  <si>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</si>
  <si>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</si>
  <si>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</si>
  <si>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</si>
  <si>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</si>
  <si>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</si>
  <si>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</si>
  <si>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</si>
  <si>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</si>
  <si>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</si>
  <si>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</si>
  <si>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</si>
  <si>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</si>
  <si>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</si>
  <si>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</si>
  <si>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</si>
  <si>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</si>
  <si>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</si>
  <si>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</si>
  <si>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</si>
  <si>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</si>
  <si>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</si>
  <si>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</si>
  <si>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</si>
  <si>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</si>
  <si>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</si>
  <si>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</si>
  <si>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</si>
  <si>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</si>
  <si>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</si>
  <si>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</si>
  <si>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</si>
  <si>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</si>
  <si>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</si>
  <si>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</si>
  <si>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</si>
  <si>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</si>
  <si>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</si>
  <si>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</si>
  <si>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</si>
  <si>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</si>
  <si>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</si>
  <si>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</si>
  <si>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</si>
  <si>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</si>
  <si>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</si>
  <si>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</si>
  <si>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</si>
  <si>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</si>
  <si>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</si>
  <si>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</si>
  <si>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</si>
  <si>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</si>
  <si>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</si>
  <si>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</si>
  <si>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</si>
  <si>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</si>
  <si>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</si>
  <si>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</si>
  <si>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</si>
  <si>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</si>
  <si>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</si>
  <si>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</si>
  <si>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</si>
  <si>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</si>
  <si>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</si>
  <si>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</si>
  <si>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</si>
  <si>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</si>
  <si>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</si>
  <si>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</si>
  <si>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</si>
  <si>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</si>
  <si>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</si>
  <si>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</si>
  <si>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</si>
  <si>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</si>
  <si>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</si>
  <si>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</si>
  <si>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</si>
  <si>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</si>
  <si>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</si>
  <si>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</si>
  <si>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</si>
  <si>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</si>
  <si>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</si>
  <si>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</si>
  <si>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</si>
  <si>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</si>
  <si>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</si>
  <si>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</si>
  <si>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</si>
  <si>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</si>
  <si>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</si>
  <si>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</si>
  <si>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</si>
  <si>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</si>
  <si>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</si>
  <si>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</si>
  <si>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</si>
  <si>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</si>
  <si>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</si>
  <si>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</si>
  <si>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</si>
  <si>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</si>
  <si>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</si>
  <si>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</si>
  <si>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</si>
  <si>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</si>
  <si>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</si>
  <si>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</si>
  <si>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</si>
  <si>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</si>
  <si>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</si>
  <si>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</si>
  <si>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</si>
  <si>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</si>
  <si>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</si>
  <si>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</si>
  <si>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</si>
  <si>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</si>
  <si>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</si>
  <si>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</si>
  <si>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</si>
  <si>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</si>
  <si>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</si>
  <si>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</si>
  <si>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</si>
  <si>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</si>
  <si>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</si>
  <si>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</si>
  <si>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</si>
  <si>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</si>
  <si>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</si>
  <si>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</si>
  <si>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</si>
  <si>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</si>
  <si>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</si>
  <si>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</si>
  <si>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</si>
  <si>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</si>
  <si>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</si>
  <si>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</si>
  <si>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</si>
  <si>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</si>
  <si>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</si>
  <si>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</si>
  <si>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</si>
  <si>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</si>
  <si>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</si>
  <si>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</si>
  <si>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</si>
  <si>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</si>
  <si>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</si>
  <si>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</si>
  <si>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</si>
  <si>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</si>
  <si>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</si>
  <si>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</si>
  <si>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</si>
  <si>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</si>
  <si>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</si>
  <si>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</si>
  <si>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</si>
  <si>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</si>
  <si>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</si>
  <si>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</si>
  <si>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</si>
  <si>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</si>
  <si>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</si>
  <si>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</si>
  <si>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</si>
  <si>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</si>
  <si>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</si>
  <si>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</si>
  <si>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</si>
  <si>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</si>
  <si>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</si>
  <si>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</si>
  <si>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</si>
  <si>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</si>
  <si>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</si>
  <si>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</si>
  <si>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</si>
  <si>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</si>
  <si>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</si>
  <si>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</si>
  <si>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</si>
  <si>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</si>
  <si>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</si>
  <si>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</si>
  <si>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</si>
  <si>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</si>
  <si>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</si>
  <si>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</si>
  <si>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</si>
  <si>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</si>
  <si>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</si>
  <si>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</si>
  <si>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</si>
  <si>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</si>
  <si>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</si>
  <si>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</si>
  <si>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</si>
  <si>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</si>
  <si>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</si>
  <si>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</si>
  <si>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</si>
  <si>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</si>
  <si>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</si>
  <si>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</si>
  <si>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</si>
  <si>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</si>
  <si>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</si>
  <si>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</si>
  <si>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</si>
  <si>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</si>
  <si>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</si>
  <si>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</si>
  <si>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</si>
  <si>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</si>
  <si>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</si>
  <si>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</si>
  <si>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</si>
  <si>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</si>
  <si>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</si>
  <si>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</si>
  <si>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</si>
  <si>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</si>
  <si>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</si>
  <si>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</si>
  <si>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</si>
  <si>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</si>
  <si>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</si>
  <si>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</si>
  <si>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</si>
  <si>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</si>
  <si>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</si>
  <si>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</si>
  <si>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</si>
  <si>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</si>
  <si>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</si>
  <si>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</si>
  <si>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</si>
  <si>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</si>
  <si>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</si>
  <si>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</si>
  <si>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</si>
  <si>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</si>
  <si>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</si>
  <si>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</si>
  <si>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</si>
  <si>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</si>
  <si>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</si>
  <si>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</si>
  <si>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</si>
  <si>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</si>
  <si>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</si>
  <si>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</si>
  <si>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</si>
  <si>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</si>
  <si>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</si>
  <si>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</si>
  <si>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</si>
  <si>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</si>
  <si>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</si>
  <si>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</si>
  <si>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</si>
  <si>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</si>
  <si>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</si>
  <si>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</si>
  <si>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</si>
  <si>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</si>
  <si>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</si>
  <si>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</si>
  <si>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</si>
  <si>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</si>
  <si>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</si>
  <si>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</si>
  <si>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</si>
  <si>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</si>
  <si>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</si>
  <si>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</si>
  <si>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</si>
  <si>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</si>
  <si>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</si>
  <si>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</si>
  <si>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</si>
  <si>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</si>
  <si>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</si>
  <si>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</si>
  <si>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</si>
  <si>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</si>
  <si>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</si>
  <si>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</si>
  <si>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</si>
  <si>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</si>
  <si>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</si>
  <si>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</si>
  <si>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</si>
  <si>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</si>
  <si>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</si>
  <si>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</si>
  <si>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</si>
  <si>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</si>
  <si>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</si>
  <si>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</si>
  <si>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</si>
  <si>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</si>
  <si>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</si>
  <si>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</si>
  <si>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</si>
  <si>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</si>
  <si>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</si>
  <si>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</si>
  <si>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</si>
  <si>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</si>
  <si>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</si>
  <si>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</si>
  <si>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</si>
  <si>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</si>
  <si>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</si>
  <si>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</si>
  <si>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</si>
  <si>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</si>
  <si>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</si>
  <si>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</si>
  <si>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</si>
  <si>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</si>
  <si>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</si>
  <si>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</si>
  <si>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</si>
  <si>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</si>
  <si>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</si>
  <si>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</si>
  <si>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</si>
  <si>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</si>
  <si>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</si>
  <si>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</si>
  <si>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</si>
  <si>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</si>
  <si>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</si>
  <si>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</si>
  <si>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</si>
  <si>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</si>
  <si>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</si>
  <si>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</si>
  <si>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</si>
  <si>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</si>
  <si>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</si>
  <si>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</si>
  <si>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</si>
  <si>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</si>
  <si>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</si>
  <si>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</si>
  <si>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</si>
  <si>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</si>
  <si>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</si>
  <si>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</si>
  <si>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</si>
  <si>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</si>
  <si>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</si>
  <si>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</si>
  <si>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</si>
  <si>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</si>
  <si>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</si>
  <si>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</si>
  <si>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</si>
  <si>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</si>
  <si>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</si>
  <si>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</si>
  <si>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</si>
  <si>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</si>
  <si>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</si>
  <si>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</si>
  <si>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</si>
  <si>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</si>
  <si>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</si>
  <si>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</si>
  <si>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</si>
  <si>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</si>
  <si>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</si>
  <si>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</si>
  <si>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</si>
  <si>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</si>
  <si>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</si>
  <si>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</si>
  <si>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</si>
  <si>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</si>
  <si>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</si>
  <si>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</si>
  <si>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</si>
  <si>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</si>
  <si>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</si>
  <si>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</si>
  <si>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</si>
  <si>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</si>
  <si>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</si>
  <si>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</si>
  <si>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</si>
  <si>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</si>
  <si>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</si>
  <si>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</si>
  <si>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</si>
  <si>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</si>
  <si>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</si>
  <si>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</si>
  <si>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</si>
  <si>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</si>
  <si>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</si>
  <si>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</si>
  <si>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</si>
  <si>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</si>
  <si>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</si>
  <si>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</si>
  <si>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</si>
  <si>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</si>
  <si>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</si>
  <si>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</si>
  <si>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</si>
  <si>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</si>
  <si>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</si>
  <si>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</si>
  <si>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</si>
  <si>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</si>
  <si>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</si>
  <si>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</si>
  <si>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</si>
  <si>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</si>
  <si>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</si>
  <si>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</si>
  <si>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</si>
  <si>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</si>
  <si>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</si>
  <si>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</si>
  <si>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</si>
  <si>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</si>
  <si>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</si>
  <si>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</si>
  <si>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</si>
  <si>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</si>
  <si>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</si>
  <si>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</si>
  <si>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</si>
  <si>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</si>
  <si>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</si>
  <si>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</si>
  <si>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</si>
  <si>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</si>
  <si>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</si>
  <si>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</si>
  <si>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</si>
  <si>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</si>
  <si>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</si>
  <si>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</si>
  <si>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</si>
  <si>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</si>
  <si>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</si>
  <si>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</si>
  <si>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</si>
  <si>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</si>
  <si>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</si>
  <si>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</si>
  <si>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</si>
  <si>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</si>
  <si>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</si>
  <si>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</si>
  <si>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</si>
  <si>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</si>
  <si>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</si>
  <si>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</si>
  <si>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</si>
  <si>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</si>
  <si>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</si>
  <si>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</si>
  <si>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</si>
  <si>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</si>
  <si>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</si>
  <si>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</si>
  <si>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</si>
  <si>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</si>
  <si>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</si>
  <si>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</si>
  <si>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</si>
  <si>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</si>
  <si>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</si>
  <si>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</si>
  <si>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</si>
  <si>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</si>
  <si>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</si>
  <si>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</si>
  <si>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</si>
  <si>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</si>
  <si>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</si>
  <si>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</si>
  <si>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</si>
  <si>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</si>
  <si>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</si>
  <si>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</si>
  <si>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</si>
  <si>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</si>
  <si>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</si>
  <si>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</si>
  <si>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</si>
  <si>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</si>
  <si>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</si>
  <si>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</si>
  <si>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</si>
  <si>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</si>
  <si>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</si>
  <si>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</si>
  <si>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</si>
  <si>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</si>
  <si>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</si>
  <si>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</si>
  <si>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</si>
  <si>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</si>
  <si>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</si>
  <si>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</si>
  <si>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</si>
  <si>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</si>
  <si>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</si>
  <si>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</si>
  <si>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</si>
  <si>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</si>
  <si>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</si>
  <si>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</si>
  <si>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</si>
  <si>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</si>
  <si>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</si>
  <si>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</si>
  <si>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</si>
  <si>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</si>
  <si>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</si>
  <si>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</si>
  <si>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</si>
  <si>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</si>
  <si>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</si>
  <si>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</si>
  <si>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</si>
  <si>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</si>
  <si>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</si>
  <si>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</si>
  <si>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</si>
  <si>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</si>
  <si>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</si>
  <si>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</si>
  <si>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</si>
  <si>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</si>
  <si>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</si>
  <si>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</si>
  <si>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</si>
  <si>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</si>
  <si>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</si>
  <si>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</si>
  <si>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</si>
  <si>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</si>
  <si>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</si>
  <si>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</si>
  <si>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</si>
  <si>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</si>
  <si>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</si>
  <si>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</si>
  <si>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</si>
  <si>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</si>
  <si>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</si>
  <si>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</si>
  <si>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</si>
  <si>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</si>
  <si>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</si>
  <si>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</si>
  <si>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</si>
  <si>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</si>
  <si>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</si>
  <si>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</si>
  <si>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</si>
  <si>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</si>
  <si>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</si>
  <si>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</si>
  <si>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</si>
  <si>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</si>
  <si>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</si>
  <si>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</si>
  <si>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</si>
  <si>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</si>
  <si>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</si>
  <si>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</si>
  <si>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</si>
  <si>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</si>
  <si>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</si>
  <si>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</si>
  <si>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</si>
  <si>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</si>
  <si>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</si>
  <si>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</si>
  <si>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</si>
  <si>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</si>
  <si>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</si>
  <si>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</si>
  <si>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</si>
  <si>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</si>
  <si>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</si>
  <si>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</si>
  <si>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</si>
  <si>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</si>
  <si>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</si>
  <si>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</si>
  <si>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</si>
  <si>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</si>
  <si>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</si>
  <si>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</si>
  <si>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</si>
  <si>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</si>
  <si>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</si>
  <si>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</si>
  <si>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</si>
  <si>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</si>
  <si>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</si>
  <si>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</si>
  <si>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</si>
  <si>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</si>
  <si>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</si>
  <si>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</si>
  <si>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</si>
  <si>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</si>
  <si>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</si>
  <si>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</si>
  <si>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</si>
  <si>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</si>
  <si>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</si>
  <si>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</si>
  <si>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</si>
  <si>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</si>
  <si>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</si>
  <si>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</si>
  <si>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</si>
  <si>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</si>
  <si>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</si>
  <si>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</si>
  <si>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</si>
  <si>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</si>
  <si>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</si>
  <si>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</si>
  <si>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</si>
  <si>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</si>
  <si>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</si>
  <si>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</si>
  <si>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</si>
  <si>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</si>
  <si>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</si>
  <si>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</si>
  <si>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</si>
  <si>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</si>
  <si>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</si>
  <si>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</si>
  <si>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</si>
  <si>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</si>
  <si>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</si>
  <si>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</si>
  <si>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</si>
  <si>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</si>
  <si>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</si>
  <si>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</si>
  <si>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</si>
  <si>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</si>
  <si>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</si>
  <si>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</si>
  <si>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</si>
  <si>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</si>
  <si>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</si>
  <si>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</si>
  <si>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</si>
  <si>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</si>
  <si>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</si>
  <si>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</si>
  <si>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</si>
  <si>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</si>
  <si>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</si>
  <si>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</si>
  <si>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</si>
  <si>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</si>
  <si>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</si>
  <si>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</si>
  <si>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</si>
  <si>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</si>
  <si>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</si>
  <si>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</si>
  <si>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</si>
  <si>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</si>
  <si>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</si>
  <si>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</si>
  <si>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</si>
  <si>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</si>
  <si>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</si>
  <si>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</si>
  <si>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</si>
  <si>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</si>
  <si>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</si>
  <si>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</si>
  <si>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</si>
  <si>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</si>
  <si>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</si>
  <si>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</si>
  <si>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</si>
  <si>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</si>
  <si>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</si>
  <si>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</si>
  <si>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</si>
  <si>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</si>
  <si>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</si>
  <si>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</si>
  <si>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</si>
  <si>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</si>
  <si>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</si>
  <si>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</si>
  <si>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</si>
  <si>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</si>
  <si>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</si>
  <si>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</si>
  <si>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</si>
  <si>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</si>
  <si>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</si>
  <si>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</si>
  <si>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</si>
  <si>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</si>
  <si>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</si>
  <si>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</si>
  <si>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</si>
  <si>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</si>
  <si>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</si>
  <si>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</si>
  <si>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</si>
  <si>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</si>
  <si>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</si>
  <si>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</si>
  <si>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</si>
  <si>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</si>
  <si>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</si>
  <si>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</si>
  <si>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</si>
  <si>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</si>
  <si>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</si>
  <si>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</si>
  <si>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</si>
  <si>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</si>
  <si>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</si>
  <si>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</si>
  <si>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</si>
  <si>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</si>
  <si>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</si>
  <si>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</si>
  <si>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</si>
  <si>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</si>
  <si>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</si>
  <si>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</si>
  <si>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</si>
  <si>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</si>
  <si>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</si>
  <si>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</si>
  <si>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</si>
  <si>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</si>
  <si>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</si>
  <si>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</si>
  <si>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</si>
  <si>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</si>
  <si>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</si>
  <si>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</si>
  <si>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</si>
  <si>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</si>
  <si>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</si>
  <si>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</si>
  <si>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</si>
  <si>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</si>
  <si>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</si>
  <si>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</si>
  <si>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</si>
  <si>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</si>
  <si>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</si>
  <si>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</si>
  <si>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</si>
  <si>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</si>
  <si>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</si>
  <si>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</si>
  <si>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</si>
  <si>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</si>
  <si>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</si>
  <si>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</si>
  <si>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</si>
  <si>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</si>
  <si>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</si>
  <si>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</si>
  <si>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</si>
  <si>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</si>
  <si>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</si>
  <si>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</si>
  <si>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</si>
  <si>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</si>
  <si>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</si>
  <si>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</si>
  <si>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</si>
  <si>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</si>
  <si>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</si>
  <si>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</si>
  <si>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</si>
  <si>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</si>
  <si>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</si>
  <si>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</si>
  <si>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</si>
  <si>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</si>
  <si>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</si>
  <si>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</si>
  <si>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</si>
  <si>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</si>
  <si>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</si>
  <si>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</si>
  <si>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</si>
  <si>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</si>
  <si>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</si>
  <si>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</si>
  <si>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</si>
  <si>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</si>
  <si>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</si>
  <si>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</si>
  <si>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</si>
  <si>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</si>
  <si>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</si>
  <si>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</si>
  <si>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</si>
  <si>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</si>
  <si>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</si>
  <si>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</si>
  <si>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</si>
  <si>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</si>
  <si>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</si>
  <si>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</si>
  <si>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</si>
  <si>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</si>
  <si>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</si>
  <si>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</si>
  <si>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</si>
  <si>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</si>
  <si>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</si>
  <si>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</si>
  <si>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</si>
  <si>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</si>
  <si>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</si>
  <si>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</si>
  <si>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</si>
  <si>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</si>
  <si>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</si>
  <si>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</si>
  <si>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</si>
  <si>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</si>
  <si>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</si>
  <si>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</si>
  <si>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</si>
  <si>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</si>
  <si>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</si>
  <si>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</si>
  <si>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</si>
  <si>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</si>
  <si>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</si>
  <si>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</si>
  <si>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</si>
  <si>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</si>
  <si>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</si>
  <si>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</si>
  <si>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</si>
  <si>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</si>
  <si>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</si>
  <si>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</si>
  <si>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</si>
  <si>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</si>
  <si>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</si>
  <si>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</si>
  <si>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</si>
  <si>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</si>
  <si>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</si>
  <si>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</si>
  <si>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</si>
  <si>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</si>
  <si>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</si>
  <si>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</si>
  <si>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</si>
  <si>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</si>
  <si>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</si>
  <si>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</si>
  <si>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</si>
  <si>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</si>
  <si>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</si>
  <si>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</si>
  <si>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</si>
  <si>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</si>
  <si>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</si>
  <si>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</si>
  <si>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</si>
  <si>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</si>
  <si>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</si>
  <si>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</si>
  <si>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</si>
  <si>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</si>
  <si>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</si>
  <si>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</si>
  <si>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</si>
  <si>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</si>
  <si>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</si>
  <si>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</si>
  <si>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</si>
  <si>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</si>
  <si>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</si>
  <si>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</si>
  <si>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</si>
  <si>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</si>
  <si>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</si>
  <si>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</si>
  <si>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</si>
  <si>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</si>
  <si>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</si>
  <si>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</si>
  <si>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</si>
  <si>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</si>
  <si>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</si>
  <si>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</si>
  <si>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</si>
  <si>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</si>
  <si>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</si>
  <si>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</si>
  <si>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</si>
  <si>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</si>
  <si>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</si>
  <si>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</si>
  <si>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</si>
  <si>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</si>
  <si>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</si>
  <si>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</si>
  <si>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</si>
  <si>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</si>
  <si>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</si>
  <si>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</si>
  <si>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</si>
  <si>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</si>
  <si>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</si>
  <si>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</si>
  <si>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</si>
  <si>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</si>
  <si>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</si>
  <si>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</si>
  <si>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</si>
  <si>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</si>
  <si>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</si>
  <si>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</si>
  <si>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</si>
  <si>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</si>
  <si>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</si>
  <si>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</si>
  <si>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</si>
  <si>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</si>
  <si>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</si>
  <si>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</si>
  <si>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</si>
  <si>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</si>
  <si>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</si>
  <si>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</si>
  <si>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</si>
  <si>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</si>
  <si>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</si>
  <si>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</si>
  <si>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</si>
  <si>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</si>
  <si>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</si>
  <si>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</si>
  <si>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</si>
  <si>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</si>
  <si>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</si>
  <si>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</si>
  <si>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</si>
  <si>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</si>
  <si>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</si>
  <si>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</si>
  <si>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</si>
  <si>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</si>
  <si>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</si>
  <si>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</si>
  <si>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</si>
  <si>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</si>
  <si>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</si>
  <si>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</si>
  <si>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</si>
  <si>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</si>
  <si>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</si>
  <si>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</si>
  <si>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</si>
  <si>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</si>
  <si>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</si>
  <si>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</si>
  <si>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</si>
  <si>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</si>
  <si>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</si>
  <si>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</si>
  <si>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</si>
  <si>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</si>
  <si>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</si>
  <si>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</si>
  <si>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</si>
  <si>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</si>
  <si>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</si>
  <si>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</si>
  <si>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</si>
  <si>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</si>
  <si>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</si>
  <si>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</si>
  <si>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</si>
  <si>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</si>
  <si>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</si>
  <si>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</si>
  <si>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</si>
  <si>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</si>
  <si>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</si>
  <si>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</si>
  <si>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</si>
  <si>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</si>
  <si>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</si>
  <si>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</si>
  <si>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</si>
  <si>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</si>
  <si>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</si>
  <si>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</si>
  <si>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</si>
  <si>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</si>
  <si>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</si>
  <si>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</si>
  <si>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</si>
  <si>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</si>
  <si>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</si>
  <si>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</si>
  <si>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</si>
  <si>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</si>
  <si>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</si>
  <si>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</si>
  <si>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</si>
  <si>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</si>
  <si>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</si>
  <si>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</si>
  <si>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</si>
  <si>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</si>
  <si>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</si>
  <si>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</si>
  <si>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</si>
  <si>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</si>
  <si>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</si>
  <si>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</si>
  <si>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</si>
  <si>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</si>
  <si>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</si>
  <si>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</si>
  <si>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</si>
  <si>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</si>
  <si>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</si>
  <si>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</si>
  <si>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</si>
  <si>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</si>
  <si>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</si>
  <si>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</si>
  <si>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</si>
  <si>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</si>
  <si>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</si>
  <si>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</si>
  <si>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</si>
  <si>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</si>
  <si>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</si>
  <si>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</si>
  <si>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</si>
  <si>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</si>
  <si>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</si>
  <si>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</si>
  <si>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</si>
  <si>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</si>
  <si>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</si>
  <si>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</si>
  <si>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</si>
  <si>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</si>
  <si>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</si>
  <si>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</si>
  <si>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</si>
  <si>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</si>
  <si>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</si>
  <si>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</si>
  <si>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</si>
  <si>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</si>
  <si>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</si>
  <si>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</si>
  <si>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</si>
  <si>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</si>
  <si>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</si>
  <si>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</si>
  <si>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</si>
  <si>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</si>
  <si>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</si>
  <si>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</si>
  <si>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</si>
  <si>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</si>
  <si>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</si>
  <si>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</si>
  <si>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</si>
  <si>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</si>
  <si>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</si>
  <si>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</si>
  <si>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</si>
  <si>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</si>
  <si>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</si>
  <si>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</si>
  <si>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</si>
  <si>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</si>
  <si>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</si>
  <si>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</si>
  <si>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</si>
  <si>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</si>
  <si>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</si>
  <si>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</si>
  <si>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</si>
  <si>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</si>
  <si>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</si>
  <si>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</si>
  <si>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</si>
  <si>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</si>
  <si>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</si>
  <si>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</si>
  <si>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</si>
  <si>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</si>
  <si>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</si>
  <si>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</si>
  <si>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</si>
  <si>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</si>
  <si>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</si>
  <si>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</si>
  <si>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</si>
  <si>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</si>
  <si>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</si>
  <si>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</si>
  <si>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</si>
  <si>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</si>
  <si>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</si>
  <si>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</si>
  <si>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</si>
  <si>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</si>
  <si>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</si>
  <si>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</si>
  <si>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</si>
  <si>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</si>
  <si>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</si>
  <si>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</si>
  <si>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</si>
  <si>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</si>
  <si>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</si>
  <si>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</si>
  <si>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</si>
  <si>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</si>
  <si>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</si>
  <si>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</si>
  <si>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</si>
  <si>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</si>
  <si>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</si>
  <si>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</si>
  <si>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</si>
  <si>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</si>
  <si>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</si>
  <si>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</si>
  <si>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</si>
  <si>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</si>
  <si>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</si>
  <si>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</si>
  <si>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</si>
  <si>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</si>
  <si>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</si>
  <si>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</si>
  <si>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</si>
  <si>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</si>
  <si>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</si>
  <si>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</si>
  <si>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</si>
  <si>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</si>
  <si>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</si>
  <si>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</si>
  <si>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</si>
  <si>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</si>
  <si>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</si>
  <si>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</si>
  <si>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</si>
  <si>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</si>
  <si>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</si>
  <si>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</si>
  <si>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</si>
  <si>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</si>
  <si>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</si>
  <si>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</si>
  <si>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</si>
  <si>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</si>
  <si>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</si>
  <si>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</si>
  <si>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</si>
  <si>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</si>
  <si>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</si>
  <si>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</si>
  <si>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</si>
  <si>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</si>
  <si>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</si>
  <si>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</si>
  <si>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</si>
  <si>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</si>
  <si>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</si>
  <si>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</si>
  <si>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</si>
  <si>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</si>
  <si>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</si>
  <si>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</si>
  <si>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</si>
  <si>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</si>
  <si>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</si>
  <si>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</si>
  <si>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</si>
  <si>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</si>
  <si>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</si>
  <si>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</si>
  <si>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</si>
  <si>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</si>
  <si>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</si>
  <si>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</si>
  <si>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</si>
  <si>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</si>
  <si>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</si>
  <si>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</si>
  <si>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</si>
  <si>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</si>
  <si>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</si>
  <si>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</si>
  <si>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</si>
  <si>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</si>
  <si>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</si>
  <si>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</si>
  <si>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</si>
  <si>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</si>
  <si>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</si>
  <si>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</si>
  <si>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</si>
  <si>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</si>
  <si>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</si>
  <si>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</si>
  <si>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</si>
  <si>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</si>
  <si>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</si>
  <si>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</si>
  <si>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</si>
  <si>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</si>
  <si>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</si>
  <si>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</si>
  <si>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</si>
  <si>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</si>
  <si>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</si>
  <si>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</si>
  <si>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</si>
  <si>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</si>
  <si>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</si>
  <si>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</si>
  <si>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</si>
  <si>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</si>
  <si>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</si>
  <si>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</si>
  <si>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</si>
  <si>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</si>
  <si>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</si>
  <si>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</si>
  <si>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</si>
  <si>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</si>
  <si>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</si>
  <si>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</si>
  <si>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</si>
  <si>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</si>
  <si>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</si>
  <si>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</si>
  <si>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</si>
  <si>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</si>
  <si>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</si>
  <si>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</si>
  <si>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</si>
  <si>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</si>
  <si>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</si>
  <si>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</si>
  <si>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</si>
  <si>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</si>
  <si>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</si>
  <si>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</si>
  <si>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</si>
  <si>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</si>
  <si>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</si>
  <si>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</si>
  <si>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</si>
  <si>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</si>
  <si>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</si>
  <si>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</si>
  <si>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</si>
  <si>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</si>
  <si>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</si>
  <si>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</si>
  <si>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</si>
  <si>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</si>
  <si>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</si>
  <si>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</si>
  <si>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</si>
  <si>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</si>
  <si>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</si>
  <si>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</si>
  <si>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</si>
  <si>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</si>
  <si>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</si>
  <si>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</si>
  <si>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</si>
  <si>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</si>
  <si>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</si>
  <si>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</si>
  <si>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</si>
  <si>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</si>
  <si>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</si>
  <si>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</si>
  <si>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</si>
  <si>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</si>
  <si>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</si>
  <si>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</si>
  <si>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</si>
  <si>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</si>
  <si>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</si>
  <si>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</si>
  <si>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</si>
  <si>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</si>
  <si>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</si>
  <si>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</si>
  <si>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</si>
  <si>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</si>
  <si>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</si>
  <si>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</si>
  <si>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</si>
  <si>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</si>
  <si>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</si>
  <si>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</si>
  <si>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</si>
  <si>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</si>
  <si>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</si>
  <si>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</si>
  <si>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</si>
  <si>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</si>
  <si>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</si>
  <si>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</si>
  <si>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</si>
  <si>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</si>
  <si>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</si>
  <si>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</si>
  <si>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</si>
  <si>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</si>
  <si>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</si>
  <si>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</si>
  <si>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</si>
  <si>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</si>
  <si>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</si>
  <si>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</si>
  <si>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</si>
  <si>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</si>
  <si>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</si>
  <si>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</si>
  <si>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</si>
  <si>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</si>
  <si>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</si>
  <si>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</si>
  <si>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</si>
  <si>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</si>
  <si>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</si>
  <si>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</si>
  <si>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</si>
  <si>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</si>
  <si>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</si>
  <si>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</si>
  <si>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</si>
  <si>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</si>
  <si>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</si>
  <si>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</si>
  <si>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</si>
  <si>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</si>
  <si>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</si>
  <si>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</si>
  <si>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</si>
  <si>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</si>
  <si>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</si>
  <si>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</si>
  <si>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</si>
  <si>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</si>
  <si>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</si>
  <si>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</si>
  <si>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</si>
  <si>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</si>
  <si>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</si>
  <si>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</si>
  <si>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</si>
  <si>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</si>
  <si>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</si>
  <si>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</si>
  <si>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</si>
  <si>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</si>
  <si>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</si>
  <si>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</si>
  <si>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</si>
  <si>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</si>
  <si>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</si>
  <si>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</si>
  <si>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</si>
  <si>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</si>
  <si>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</si>
  <si>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</si>
  <si>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</si>
  <si>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</si>
  <si>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</si>
  <si>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</si>
  <si>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</si>
  <si>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</si>
  <si>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</si>
  <si>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</si>
  <si>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</si>
  <si>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</si>
  <si>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</si>
  <si>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</si>
  <si>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</si>
  <si>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</si>
  <si>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</si>
  <si>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</si>
  <si>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</si>
  <si>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</si>
  <si>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</si>
  <si>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</si>
  <si>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</si>
  <si>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</si>
  <si>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</si>
  <si>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</si>
  <si>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</si>
  <si>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</si>
  <si>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</si>
  <si>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</si>
  <si>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</si>
  <si>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</si>
  <si>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</si>
  <si>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</si>
  <si>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</si>
  <si>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</si>
  <si>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</si>
  <si>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</si>
  <si>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</si>
  <si>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</si>
  <si>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</si>
  <si>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</si>
  <si>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</si>
  <si>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</si>
  <si>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</si>
  <si>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</si>
  <si>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</si>
  <si>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</si>
  <si>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</si>
  <si>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</si>
  <si>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</si>
  <si>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</si>
  <si>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</si>
  <si>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</si>
  <si>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</si>
  <si>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</si>
  <si>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</si>
  <si>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</si>
  <si>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</si>
  <si>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</si>
  <si>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</si>
  <si>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</si>
  <si>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</si>
  <si>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</si>
  <si>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</si>
  <si>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</si>
  <si>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</si>
  <si>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</si>
  <si>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</si>
  <si>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</si>
  <si>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</si>
  <si>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</si>
  <si>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</si>
  <si>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</si>
  <si>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</si>
  <si>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</si>
  <si>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</si>
  <si>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</si>
  <si>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</si>
  <si>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</si>
  <si>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</si>
  <si>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</si>
  <si>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</si>
  <si>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</si>
  <si>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</si>
  <si>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</si>
  <si>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</si>
  <si>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</si>
  <si>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</si>
  <si>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</si>
  <si>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</si>
  <si>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</si>
  <si>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</si>
  <si>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</si>
  <si>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</si>
  <si>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</si>
  <si>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</si>
  <si>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</si>
  <si>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</si>
  <si>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</si>
  <si>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</si>
  <si>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</si>
  <si>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</si>
  <si>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</si>
  <si>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</si>
  <si>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</si>
  <si>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</si>
  <si>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</si>
  <si>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</si>
  <si>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</si>
  <si>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</si>
  <si>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</si>
  <si>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</si>
  <si>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</si>
  <si>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</si>
  <si>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</si>
  <si>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</si>
  <si>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</si>
  <si>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</si>
  <si>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</si>
  <si>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</si>
  <si>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</si>
  <si>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</si>
  <si>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</si>
  <si>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</si>
  <si>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</si>
  <si>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</si>
  <si>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</si>
  <si>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</si>
  <si>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</si>
  <si>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</si>
  <si>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</si>
  <si>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</si>
  <si>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</si>
  <si>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</si>
  <si>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</si>
  <si>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</si>
  <si>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</si>
  <si>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</si>
  <si>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</si>
  <si>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</si>
  <si>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</si>
  <si>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</si>
  <si>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</si>
  <si>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</si>
  <si>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</si>
  <si>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</si>
  <si>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</si>
  <si>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</si>
  <si>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</si>
  <si>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</si>
  <si>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</si>
  <si>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</si>
  <si>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</si>
  <si>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</si>
  <si>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</si>
  <si>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</si>
  <si>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</si>
  <si>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</si>
  <si>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</si>
  <si>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</si>
  <si>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</si>
  <si>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</si>
  <si>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</si>
  <si>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</si>
  <si>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</si>
  <si>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</si>
  <si>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</si>
  <si>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</si>
  <si>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</si>
  <si>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</si>
  <si>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</si>
  <si>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</si>
  <si>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</si>
  <si>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</si>
  <si>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</si>
  <si>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</si>
  <si>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</si>
  <si>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</si>
  <si>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</si>
  <si>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</si>
  <si>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</si>
  <si>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</si>
  <si>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</si>
  <si>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</si>
  <si>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</si>
  <si>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</si>
  <si>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</si>
  <si>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</si>
  <si>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</si>
  <si>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</si>
  <si>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</si>
  <si>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</si>
  <si>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</si>
  <si>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</si>
  <si>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</si>
  <si>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</si>
  <si>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</si>
  <si>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</si>
  <si>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</si>
  <si>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</si>
  <si>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</si>
  <si>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</si>
  <si>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</si>
  <si>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</si>
  <si>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</si>
  <si>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</si>
  <si>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</si>
  <si>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</si>
  <si>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</si>
  <si>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</si>
  <si>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</si>
  <si>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</si>
  <si>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</si>
  <si>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</si>
  <si>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</si>
  <si>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</si>
  <si>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</si>
  <si>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</si>
  <si>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</si>
  <si>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</si>
  <si>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</si>
  <si>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</si>
  <si>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</si>
  <si>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</si>
  <si>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</si>
  <si>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</si>
  <si>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</si>
  <si>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</si>
  <si>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</si>
  <si>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</si>
  <si>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</si>
  <si>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</si>
  <si>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</si>
  <si>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</si>
  <si>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</si>
  <si>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</si>
  <si>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</si>
  <si>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</si>
  <si>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</si>
  <si>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</si>
  <si>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</si>
  <si>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</si>
  <si>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</si>
  <si>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</si>
  <si>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</si>
  <si>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</si>
  <si>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</si>
  <si>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</si>
  <si>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</si>
  <si>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</si>
  <si>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</si>
  <si>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</si>
  <si>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</si>
  <si>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</si>
  <si>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</si>
  <si>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</si>
  <si>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</si>
  <si>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</si>
  <si>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</si>
  <si>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</si>
  <si>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</si>
  <si>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</si>
  <si>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</si>
  <si>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</si>
  <si>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</si>
  <si>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</si>
  <si>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</si>
  <si>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</si>
  <si>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</si>
  <si>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</si>
  <si>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</si>
  <si>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</si>
  <si>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</si>
  <si>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</si>
  <si>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</si>
  <si>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</si>
  <si>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</si>
  <si>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</si>
  <si>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</si>
  <si>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</si>
  <si>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</si>
  <si>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</si>
  <si>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</si>
  <si>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</si>
  <si>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</si>
  <si>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</si>
  <si>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</si>
  <si>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</si>
  <si>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</si>
  <si>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</si>
  <si>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</si>
  <si>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</si>
  <si>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</si>
  <si>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</si>
  <si>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</si>
  <si>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</si>
  <si>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</si>
  <si>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</si>
  <si>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</si>
  <si>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</si>
  <si>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</si>
  <si>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</si>
  <si>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</si>
  <si>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</si>
  <si>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</si>
  <si>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</si>
  <si>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</si>
  <si>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</si>
  <si>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</si>
  <si>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</si>
  <si>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</si>
  <si>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</si>
  <si>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</si>
  <si>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</si>
  <si>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</si>
  <si>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</si>
  <si>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</si>
  <si>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</si>
  <si>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</si>
  <si>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</si>
  <si>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</si>
  <si>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</si>
  <si>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</si>
  <si>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</si>
  <si>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</si>
  <si>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</si>
  <si>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</si>
  <si>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</si>
  <si>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</si>
  <si>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</si>
  <si>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</si>
  <si>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</si>
  <si>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</si>
  <si>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</si>
  <si>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</si>
  <si>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</si>
  <si>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</si>
  <si>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</si>
  <si>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</si>
  <si>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</si>
  <si>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</si>
  <si>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</si>
  <si>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</si>
  <si>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</si>
  <si>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</si>
  <si>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</si>
  <si>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</si>
  <si>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</si>
  <si>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</si>
  <si>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</si>
  <si>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</si>
  <si>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</si>
  <si>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</si>
  <si>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</si>
  <si>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</si>
  <si>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</si>
  <si>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</si>
  <si>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</si>
  <si>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</si>
  <si>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</si>
  <si>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</si>
  <si>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</si>
  <si>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</si>
  <si>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</si>
  <si>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</si>
  <si>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</si>
  <si>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</si>
  <si>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</si>
  <si>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</si>
  <si>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</si>
  <si>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</si>
  <si>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</si>
  <si>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</si>
  <si>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</si>
  <si>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</si>
  <si>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</si>
  <si>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</si>
  <si>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</si>
  <si>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</si>
  <si>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</si>
  <si>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</si>
  <si>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</si>
  <si>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</si>
  <si>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</si>
  <si>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</si>
  <si>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</si>
  <si>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</si>
  <si>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</si>
  <si>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</si>
  <si>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</si>
  <si>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</si>
  <si>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</si>
  <si>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</si>
  <si>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</si>
  <si>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</si>
  <si>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</si>
  <si>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</si>
  <si>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</si>
  <si>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</si>
  <si>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</si>
  <si>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</si>
  <si>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</si>
  <si>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</si>
  <si>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</si>
  <si>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</si>
  <si>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</si>
  <si>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</si>
  <si>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</si>
  <si>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</si>
  <si>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</si>
  <si>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</si>
  <si>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</si>
  <si>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</si>
  <si>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</si>
  <si>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</si>
  <si>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</si>
  <si>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</si>
  <si>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</si>
  <si>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</si>
  <si>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</si>
  <si>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</si>
  <si>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</si>
  <si>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</si>
  <si>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</si>
  <si>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</si>
  <si>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</si>
  <si>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</si>
  <si>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</si>
  <si>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</si>
  <si>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</si>
  <si>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</si>
  <si>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</si>
  <si>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</si>
  <si>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</si>
  <si>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</si>
  <si>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</si>
  <si>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</si>
  <si>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</si>
  <si>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</si>
  <si>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</si>
  <si>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</si>
  <si>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</si>
  <si>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</si>
  <si>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</si>
  <si>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</si>
  <si>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</si>
  <si>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</si>
  <si>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</si>
  <si>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</si>
  <si>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</si>
  <si>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</si>
  <si>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</si>
  <si>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</si>
  <si>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</si>
  <si>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</si>
  <si>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</si>
  <si>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</si>
  <si>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</si>
  <si>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</si>
  <si>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</si>
  <si>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</si>
  <si>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</si>
  <si>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</si>
  <si>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</si>
  <si>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</si>
  <si>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</si>
  <si>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</si>
  <si>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</si>
  <si>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</si>
  <si>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</si>
  <si>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</si>
  <si>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</si>
  <si>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</si>
  <si>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</si>
  <si>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</si>
  <si>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</si>
  <si>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</si>
  <si>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</si>
  <si>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</si>
  <si>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</si>
  <si>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</si>
  <si>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</si>
  <si>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</si>
  <si>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</si>
  <si>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</si>
  <si>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</si>
  <si>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</si>
  <si>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</si>
  <si>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</si>
  <si>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</si>
  <si>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</si>
  <si>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</si>
  <si>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</si>
  <si>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</si>
  <si>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</si>
  <si>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</si>
  <si>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</si>
  <si>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</si>
  <si>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</si>
  <si>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</si>
  <si>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</si>
  <si>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</si>
  <si>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</si>
  <si>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</si>
  <si>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</si>
  <si>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</si>
  <si>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</si>
  <si>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</si>
  <si>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</si>
  <si>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</si>
  <si>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</si>
  <si>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</si>
  <si>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</si>
  <si>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</si>
  <si>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</si>
  <si>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</si>
  <si>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</si>
  <si>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</si>
  <si>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</si>
  <si>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</si>
  <si>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</si>
  <si>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</si>
  <si>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</si>
  <si>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</si>
  <si>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</si>
  <si>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</si>
  <si>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</si>
  <si>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</si>
  <si>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</si>
  <si>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</si>
  <si>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</si>
  <si>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</si>
  <si>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</si>
  <si>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</si>
  <si>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</si>
  <si>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</si>
  <si>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</si>
  <si>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</si>
  <si>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</si>
  <si>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</si>
  <si>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</si>
  <si>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</si>
  <si>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</si>
  <si>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</si>
  <si>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</si>
  <si>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</si>
  <si>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</si>
  <si>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</si>
  <si>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</si>
  <si>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</si>
  <si>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</si>
  <si>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</si>
  <si>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</si>
  <si>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</si>
  <si>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</si>
  <si>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</si>
  <si>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</si>
  <si>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</si>
  <si>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</si>
  <si>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</si>
  <si>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</si>
  <si>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</si>
  <si>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</si>
  <si>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</si>
  <si>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</si>
  <si>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</si>
  <si>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</si>
  <si>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</si>
  <si>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</si>
  <si>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</si>
  <si>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</si>
  <si>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</si>
  <si>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</si>
  <si>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</si>
  <si>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</si>
  <si>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</si>
  <si>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</si>
  <si>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</si>
  <si>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</si>
  <si>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</si>
  <si>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</si>
  <si>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</si>
  <si>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</si>
  <si>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</si>
  <si>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</si>
  <si>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</si>
  <si>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</si>
  <si>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</si>
  <si>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</si>
  <si>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</si>
  <si>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</si>
  <si>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</si>
  <si>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</si>
  <si>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</si>
  <si>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</si>
  <si>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</si>
  <si>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</si>
  <si>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</si>
  <si>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</si>
  <si>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</si>
  <si>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</si>
  <si>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</si>
  <si>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</si>
  <si>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</si>
  <si>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</si>
  <si>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</si>
  <si>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</si>
  <si>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</si>
  <si>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</si>
  <si>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</si>
  <si>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</si>
  <si>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</si>
  <si>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</si>
  <si>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</si>
  <si>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</si>
  <si>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</si>
  <si>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</si>
  <si>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</si>
  <si>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</si>
  <si>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</si>
  <si>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</si>
  <si>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</si>
  <si>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</si>
  <si>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</si>
  <si>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</si>
  <si>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</si>
  <si>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</si>
  <si>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</si>
  <si>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</si>
  <si>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</si>
  <si>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</si>
  <si>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</si>
  <si>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</si>
  <si>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</si>
  <si>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</si>
  <si>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</si>
  <si>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</si>
  <si>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</si>
  <si>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</si>
  <si>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</si>
  <si>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</si>
  <si>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</si>
  <si>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</si>
  <si>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</si>
  <si>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</si>
  <si>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</si>
  <si>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</si>
  <si>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</si>
  <si>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</si>
  <si>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</si>
  <si>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</si>
  <si>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</si>
  <si>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</si>
  <si>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</si>
  <si>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</si>
  <si>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</si>
  <si>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</si>
  <si>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</si>
  <si>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</si>
  <si>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</si>
  <si>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</si>
  <si>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</si>
  <si>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</si>
  <si>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</si>
  <si>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</si>
  <si>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</si>
  <si>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</si>
  <si>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</si>
  <si>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</si>
  <si>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</si>
  <si>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</si>
  <si>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</si>
  <si>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</si>
  <si>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</si>
  <si>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</si>
  <si>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</si>
  <si>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</si>
  <si>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</si>
  <si>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</si>
  <si>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</si>
  <si>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</si>
  <si>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</si>
  <si>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</si>
  <si>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</si>
  <si>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</si>
  <si>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</si>
  <si>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</si>
  <si>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</si>
  <si>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</si>
  <si>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</si>
  <si>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</si>
  <si>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</si>
  <si>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</si>
  <si>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</si>
  <si>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</si>
  <si>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</si>
  <si>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</si>
  <si>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</si>
  <si>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</si>
  <si>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</si>
  <si>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</si>
  <si>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</si>
  <si>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</si>
  <si>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</si>
  <si>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</si>
  <si>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</si>
  <si>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</si>
  <si>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</si>
  <si>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</si>
  <si>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</si>
  <si>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</si>
  <si>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</si>
  <si>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</si>
  <si>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</si>
  <si>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</si>
  <si>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</si>
  <si>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</si>
  <si>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</si>
  <si>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</si>
  <si>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</si>
  <si>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</si>
  <si>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</si>
  <si>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</si>
  <si>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</si>
  <si>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</si>
  <si>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</si>
  <si>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</si>
  <si>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</si>
  <si>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</si>
  <si>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</si>
  <si>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</si>
  <si>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</si>
  <si>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</si>
  <si>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</si>
  <si>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</si>
  <si>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</si>
  <si>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</si>
  <si>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</si>
  <si>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</si>
  <si>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</si>
  <si>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</si>
  <si>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</si>
  <si>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</si>
  <si>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</si>
  <si>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</si>
  <si>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</si>
  <si>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</si>
  <si>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</si>
  <si>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</si>
  <si>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</si>
  <si>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</si>
  <si>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</si>
  <si>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</si>
  <si>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</si>
  <si>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</si>
  <si>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</si>
  <si>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</si>
  <si>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</si>
  <si>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</si>
  <si>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</si>
  <si>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</si>
  <si>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</si>
  <si>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</si>
  <si>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</si>
  <si>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</si>
  <si>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</si>
  <si>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</si>
  <si>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</si>
  <si>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</si>
  <si>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</si>
  <si>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</si>
  <si>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</si>
  <si>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</si>
  <si>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</si>
  <si>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</si>
  <si>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</si>
  <si>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</si>
  <si>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</si>
  <si>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</si>
  <si>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</si>
  <si>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</si>
  <si>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</si>
  <si>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</si>
  <si>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</si>
  <si>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</si>
  <si>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</si>
  <si>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</si>
  <si>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</si>
  <si>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</si>
  <si>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</si>
  <si>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</si>
  <si>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</si>
  <si>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</si>
  <si>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</si>
  <si>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</si>
  <si>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</si>
  <si>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</si>
  <si>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</si>
  <si>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</si>
  <si>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</si>
  <si>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</si>
  <si>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</si>
  <si>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</si>
  <si>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</si>
  <si>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</si>
  <si>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</si>
  <si>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</si>
  <si>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</si>
  <si>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</si>
  <si>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</si>
  <si>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</si>
  <si>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</si>
  <si>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</si>
  <si>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</si>
  <si>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</si>
  <si>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</si>
  <si>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</si>
  <si>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</si>
  <si>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</si>
  <si>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</si>
  <si>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</si>
  <si>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</si>
  <si>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</si>
  <si>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</si>
  <si>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</si>
  <si>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</si>
  <si>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</si>
  <si>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</si>
  <si>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</si>
  <si>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</si>
  <si>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</si>
  <si>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</si>
  <si>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</si>
  <si>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</si>
  <si>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</si>
  <si>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</si>
  <si>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</si>
  <si>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</si>
  <si>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</si>
  <si>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</si>
  <si>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</si>
  <si>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</si>
  <si>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</si>
  <si>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</si>
  <si>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</si>
  <si>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</si>
  <si>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</si>
  <si>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</si>
  <si>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</si>
  <si>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</si>
  <si>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</si>
  <si>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</si>
  <si>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</si>
  <si>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</si>
  <si>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</si>
  <si>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</si>
  <si>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</si>
  <si>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</si>
  <si>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</si>
  <si>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</si>
  <si>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</si>
  <si>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</si>
  <si>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</si>
  <si>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</si>
  <si>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</si>
  <si>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</si>
  <si>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</si>
  <si>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</si>
  <si>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</si>
  <si>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</si>
  <si>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</si>
  <si>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</si>
  <si>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</si>
  <si>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</si>
  <si>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</si>
  <si>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</si>
  <si>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</si>
  <si>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</si>
  <si>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</si>
  <si>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</si>
  <si>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</si>
  <si>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</si>
  <si>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</si>
  <si>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</si>
  <si>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</si>
  <si>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</si>
  <si>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</si>
  <si>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</si>
  <si>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</si>
  <si>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</si>
  <si>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</si>
  <si>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</si>
  <si>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</si>
  <si>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</si>
  <si>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</si>
  <si>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</si>
  <si>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</si>
  <si>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</si>
  <si>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</si>
  <si>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</si>
  <si>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</si>
  <si>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</si>
  <si>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</si>
  <si>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</si>
  <si>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</si>
  <si>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</si>
  <si>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</si>
  <si>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</si>
  <si>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</si>
  <si>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</si>
  <si>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</si>
  <si>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</si>
  <si>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</si>
  <si>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</si>
  <si>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</si>
  <si>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</si>
  <si>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</si>
  <si>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</si>
  <si>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</si>
  <si>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</si>
  <si>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</si>
  <si>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</si>
  <si>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</si>
  <si>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</si>
  <si>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</si>
  <si>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</si>
  <si>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</si>
  <si>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</si>
  <si>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</si>
  <si>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</si>
  <si>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</si>
  <si>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</si>
  <si>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</si>
  <si>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</si>
  <si>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</si>
  <si>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</si>
  <si>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</si>
  <si>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</si>
  <si>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</si>
  <si>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</si>
  <si>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</si>
  <si>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</si>
  <si>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</si>
  <si>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</si>
  <si>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</si>
  <si>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</si>
  <si>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</si>
  <si>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</si>
  <si>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</si>
  <si>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</si>
  <si>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</si>
  <si>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</si>
  <si>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</si>
  <si>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</si>
  <si>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</si>
  <si>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</si>
  <si>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</si>
  <si>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</si>
  <si>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</si>
  <si>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</si>
  <si>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</si>
  <si>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</si>
  <si>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</si>
  <si>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</si>
  <si>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</si>
  <si>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</si>
  <si>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</si>
  <si>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</si>
  <si>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</si>
  <si>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</si>
  <si>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</si>
  <si>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</si>
  <si>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</si>
  <si>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</si>
  <si>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</si>
  <si>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</si>
  <si>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</si>
  <si>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</si>
  <si>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</si>
  <si>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</si>
  <si>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</si>
  <si>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</si>
  <si>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</si>
  <si>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</si>
  <si>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</si>
  <si>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</si>
  <si>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</si>
  <si>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</si>
  <si>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</si>
  <si>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</si>
  <si>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</si>
  <si>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</si>
  <si>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</si>
  <si>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</si>
  <si>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</si>
  <si>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</si>
  <si>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</si>
  <si>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</si>
  <si>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</si>
  <si>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</si>
  <si>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</si>
  <si>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</si>
  <si>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</si>
  <si>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</si>
  <si>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</si>
  <si>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</si>
  <si>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</si>
  <si>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</si>
  <si>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</si>
  <si>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</si>
  <si>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</si>
  <si>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</si>
  <si>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</si>
  <si>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</si>
  <si>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</si>
  <si>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</si>
  <si>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</si>
  <si>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</si>
  <si>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</si>
  <si>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</si>
  <si>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</si>
  <si>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</si>
  <si>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</si>
  <si>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</si>
  <si>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</si>
  <si>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</si>
  <si>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</si>
  <si>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</si>
  <si>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</si>
  <si>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</si>
  <si>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</si>
  <si>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</si>
  <si>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</si>
  <si>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</si>
  <si>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</si>
  <si>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</si>
  <si>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</si>
  <si>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</si>
  <si>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</si>
  <si>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</si>
  <si>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</si>
  <si>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</si>
  <si>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</si>
  <si>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</si>
  <si>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</si>
  <si>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</si>
  <si>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</si>
  <si>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</si>
  <si>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</si>
  <si>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</si>
  <si>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</si>
  <si>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</si>
  <si>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</si>
  <si>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</si>
  <si>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</si>
  <si>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</si>
  <si>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</si>
  <si>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</si>
  <si>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</si>
  <si>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</si>
  <si>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</si>
  <si>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</si>
  <si>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</si>
  <si>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</si>
  <si>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</si>
  <si>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</si>
  <si>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</si>
  <si>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</si>
  <si>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</si>
  <si>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</si>
  <si>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</si>
  <si>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</si>
  <si>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</si>
  <si>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</si>
  <si>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</si>
  <si>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</si>
  <si>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</si>
  <si>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</si>
  <si>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</si>
  <si>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</si>
  <si>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</si>
  <si>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</si>
  <si>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</si>
  <si>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</si>
  <si>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</si>
  <si>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</si>
  <si>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</si>
  <si>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</si>
  <si>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</si>
  <si>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</si>
  <si>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</si>
  <si>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</si>
  <si>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</si>
  <si>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</si>
  <si>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</si>
  <si>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</si>
  <si>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</si>
  <si>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</si>
  <si>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</si>
  <si>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</si>
  <si>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</si>
  <si>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</si>
  <si>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</si>
  <si>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</si>
  <si>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</si>
  <si>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</si>
  <si>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</si>
  <si>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</si>
  <si>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</si>
  <si>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</si>
  <si>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</si>
  <si>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</si>
  <si>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</si>
  <si>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</si>
  <si>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</si>
  <si>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</si>
  <si>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</si>
  <si>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</si>
  <si>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</si>
  <si>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</si>
  <si>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</si>
  <si>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</si>
  <si>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</si>
  <si>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</si>
  <si>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</si>
  <si>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</si>
  <si>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</si>
  <si>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</si>
  <si>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</si>
  <si>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</si>
  <si>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</si>
  <si>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</si>
  <si>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</si>
  <si>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</si>
  <si>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</si>
  <si>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</si>
  <si>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</si>
  <si>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</si>
  <si>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</si>
  <si>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</si>
  <si>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</si>
  <si>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</si>
  <si>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</si>
  <si>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</si>
  <si>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</si>
  <si>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</si>
  <si>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</si>
  <si>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</si>
  <si>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</si>
  <si>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</si>
  <si>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</si>
  <si>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</si>
  <si>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</si>
  <si>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</si>
  <si>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</si>
  <si>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</si>
  <si>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</si>
  <si>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</si>
  <si>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</si>
  <si>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</si>
  <si>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</si>
  <si>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</si>
  <si>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</si>
  <si>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</si>
  <si>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</si>
  <si>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</si>
  <si>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</si>
  <si>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</si>
  <si>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</si>
  <si>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</si>
  <si>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</si>
  <si>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</si>
  <si>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</si>
  <si>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</si>
  <si>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</si>
  <si>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</si>
  <si>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</si>
  <si>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</si>
  <si>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</si>
  <si>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</si>
  <si>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</si>
  <si>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</si>
  <si>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</si>
  <si>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</si>
  <si>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</si>
  <si>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</si>
  <si>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</si>
  <si>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</si>
  <si>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</si>
  <si>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</si>
  <si>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</si>
  <si>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</si>
  <si>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</si>
  <si>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</si>
  <si>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</si>
  <si>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</si>
  <si>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</si>
  <si>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</si>
  <si>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</si>
  <si>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</si>
  <si>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</si>
  <si>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</si>
  <si>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</si>
  <si>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</si>
  <si>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</si>
  <si>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</si>
  <si>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</si>
  <si>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</si>
  <si>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</si>
  <si>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</si>
  <si>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</si>
  <si>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</si>
  <si>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</si>
  <si>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</si>
  <si>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</si>
  <si>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</si>
  <si>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</si>
  <si>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</si>
  <si>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</si>
  <si>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</si>
  <si>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</si>
  <si>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</si>
  <si>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</si>
  <si>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</si>
  <si>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</si>
  <si>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</si>
  <si>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</si>
  <si>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</si>
  <si>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</si>
  <si>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</si>
  <si>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</si>
  <si>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</si>
  <si>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</si>
  <si>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</si>
  <si>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</si>
  <si>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</si>
  <si>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</si>
  <si>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</si>
  <si>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</si>
  <si>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</si>
  <si>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</si>
  <si>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</si>
  <si>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</si>
  <si>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</si>
  <si>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</si>
  <si>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</si>
  <si>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</si>
  <si>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</si>
  <si>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</si>
  <si>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</si>
  <si>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</si>
  <si>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</si>
  <si>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</si>
  <si>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</si>
  <si>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</si>
  <si>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</si>
  <si>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</si>
  <si>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</si>
  <si>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</si>
  <si>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</si>
  <si>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</si>
  <si>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</si>
  <si>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</si>
  <si>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</si>
  <si>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</si>
  <si>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</si>
  <si>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</si>
  <si>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</si>
  <si>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</si>
  <si>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</si>
  <si>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</si>
  <si>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</si>
  <si>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</si>
  <si>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</si>
  <si>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</si>
  <si>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</si>
  <si>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</si>
  <si>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</si>
  <si>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</si>
  <si>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</si>
  <si>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</si>
  <si>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</si>
  <si>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</si>
  <si>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</si>
  <si>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</si>
  <si>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</si>
  <si>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</si>
  <si>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</si>
  <si>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</si>
  <si>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</si>
  <si>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</si>
  <si>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</si>
  <si>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</si>
  <si>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</si>
  <si>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</si>
  <si>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</si>
  <si>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</si>
  <si>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</si>
  <si>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</si>
  <si>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</si>
  <si>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</si>
  <si>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</si>
  <si>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</si>
  <si>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</si>
  <si>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</si>
  <si>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</si>
  <si>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</si>
  <si>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</si>
  <si>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</si>
  <si>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</si>
  <si>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</si>
  <si>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</si>
  <si>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</si>
  <si>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</si>
  <si>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</si>
  <si>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</si>
  <si>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</si>
  <si>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</si>
  <si>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</si>
  <si>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</si>
  <si>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</si>
  <si>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</si>
  <si>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</si>
  <si>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</si>
  <si>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</si>
  <si>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</si>
  <si>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</si>
  <si>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</si>
  <si>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</si>
  <si>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</si>
  <si>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</si>
  <si>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</si>
  <si>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</si>
  <si>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</si>
  <si>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</si>
  <si>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</si>
  <si>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</si>
  <si>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</si>
  <si>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</si>
  <si>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</si>
  <si>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</si>
  <si>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</si>
  <si>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</si>
  <si>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</si>
  <si>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</si>
  <si>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</si>
  <si>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</si>
  <si>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</si>
  <si>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</si>
  <si>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</si>
  <si>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</si>
  <si>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</si>
  <si>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</si>
  <si>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</si>
  <si>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</si>
  <si>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</si>
  <si>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</si>
  <si>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</si>
  <si>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</si>
  <si>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</si>
  <si>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</si>
  <si>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</si>
  <si>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</si>
  <si>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</si>
  <si>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</si>
  <si>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</si>
  <si>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</si>
  <si>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</si>
  <si>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</si>
  <si>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</si>
  <si>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</si>
  <si>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</si>
  <si>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</si>
  <si>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</si>
  <si>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</si>
  <si>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</si>
  <si>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</si>
  <si>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</si>
  <si>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</si>
  <si>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</si>
  <si>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</si>
  <si>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</si>
  <si>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</si>
  <si>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</si>
  <si>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</si>
  <si>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</si>
  <si>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</si>
  <si>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</si>
  <si>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</si>
  <si>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</si>
  <si>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</si>
  <si>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</si>
  <si>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</si>
  <si>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</si>
  <si>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</si>
  <si>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</si>
  <si>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</si>
  <si>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</si>
  <si>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</si>
  <si>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</si>
  <si>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</si>
  <si>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</si>
  <si>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</si>
  <si>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</si>
  <si>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</si>
  <si>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</si>
  <si>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</si>
  <si>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</si>
  <si>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</si>
  <si>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</si>
  <si>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</si>
  <si>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</si>
  <si>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</si>
  <si>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</si>
  <si>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</si>
  <si>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</si>
  <si>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</si>
  <si>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</si>
  <si>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</si>
  <si>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</si>
  <si>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</si>
  <si>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</si>
  <si>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</si>
  <si>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</si>
  <si>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</si>
  <si>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</si>
  <si>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</si>
  <si>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</si>
  <si>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</si>
  <si>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</si>
  <si>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</si>
  <si>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</si>
  <si>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</si>
  <si>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</si>
  <si>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</si>
  <si>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</si>
  <si>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</si>
  <si>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</si>
  <si>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</si>
  <si>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</si>
  <si>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</si>
  <si>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</si>
  <si>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</si>
  <si>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</si>
  <si>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</si>
  <si>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</si>
  <si>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</si>
  <si>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</si>
  <si>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</si>
  <si>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</si>
  <si>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</si>
  <si>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</si>
  <si>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</si>
  <si>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</si>
  <si>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</si>
  <si>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</si>
  <si>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</si>
  <si>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</si>
  <si>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</si>
  <si>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</si>
  <si>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</si>
  <si>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</si>
  <si>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</si>
  <si>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</si>
  <si>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</si>
  <si>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</si>
  <si>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</si>
  <si>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</si>
  <si>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</si>
  <si>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</si>
  <si>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</si>
  <si>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</si>
  <si>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</si>
  <si>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</si>
  <si>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</si>
  <si>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</si>
  <si>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</si>
  <si>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</si>
  <si>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</si>
  <si>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</si>
  <si>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</si>
  <si>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</si>
  <si>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</si>
  <si>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</si>
  <si>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</si>
  <si>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</si>
  <si>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</si>
  <si>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</si>
  <si>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</si>
  <si>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</si>
  <si>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</si>
  <si>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</si>
  <si>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</si>
  <si>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</si>
  <si>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</si>
  <si>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</si>
  <si>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</si>
  <si>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</si>
  <si>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</si>
  <si>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</si>
  <si>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</si>
  <si>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</si>
  <si>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</si>
  <si>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</si>
  <si>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</si>
  <si>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</si>
  <si>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</si>
  <si>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</si>
  <si>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</si>
  <si>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</si>
  <si>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</si>
  <si>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</si>
  <si>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</si>
  <si>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</si>
  <si>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</si>
  <si>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</si>
  <si>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</si>
  <si>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</si>
  <si>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</si>
  <si>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</si>
  <si>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</si>
  <si>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</si>
  <si>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</si>
  <si>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</si>
  <si>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</si>
  <si>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</si>
  <si>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</si>
  <si>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</si>
  <si>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</si>
  <si>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</si>
  <si>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</si>
  <si>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</si>
  <si>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</si>
  <si>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</si>
  <si>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</si>
  <si>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</si>
  <si>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</si>
  <si>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</si>
  <si>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</si>
  <si>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</si>
  <si>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</si>
  <si>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</si>
  <si>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</si>
  <si>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</si>
  <si>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</si>
  <si>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</si>
  <si>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</si>
  <si>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</si>
  <si>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</si>
  <si>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</si>
  <si>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</si>
  <si>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</si>
  <si>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</si>
  <si>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</si>
  <si>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</si>
  <si>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</si>
  <si>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</si>
  <si>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</si>
  <si>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</si>
  <si>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</si>
  <si>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</si>
  <si>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</si>
  <si>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</si>
  <si>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</si>
  <si>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</si>
  <si>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</si>
  <si>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</si>
  <si>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</si>
  <si>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</si>
  <si>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</si>
  <si>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</si>
  <si>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</si>
  <si>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</si>
  <si>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</si>
  <si>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</si>
  <si>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</si>
  <si>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</si>
  <si>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</si>
  <si>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</si>
  <si>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</si>
  <si>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</si>
  <si>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</si>
  <si>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</si>
  <si>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</si>
  <si>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</si>
  <si>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</si>
  <si>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</si>
  <si>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</si>
  <si>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</si>
  <si>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</si>
  <si>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</si>
  <si>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</si>
  <si>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</si>
  <si>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</si>
  <si>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</si>
  <si>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</si>
  <si>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</si>
  <si>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</si>
  <si>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</si>
  <si>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</si>
  <si>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</si>
  <si>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</si>
  <si>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</si>
  <si>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</si>
  <si>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</si>
  <si>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</si>
  <si>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</si>
  <si>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</si>
  <si>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</si>
  <si>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</si>
  <si>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</si>
  <si>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</si>
  <si>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</si>
  <si>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</si>
  <si>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</si>
  <si>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</si>
  <si>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</si>
  <si>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</si>
  <si>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</si>
  <si>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</si>
  <si>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</si>
  <si>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</si>
  <si>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</si>
  <si>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</si>
  <si>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</si>
  <si>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</si>
  <si>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</si>
  <si>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</si>
  <si>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</si>
  <si>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</si>
  <si>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</si>
  <si>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</si>
  <si>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</si>
  <si>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</si>
  <si>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</si>
  <si>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</si>
  <si>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</si>
  <si>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</si>
  <si>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</si>
  <si>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</si>
  <si>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</si>
  <si>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</si>
  <si>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</si>
  <si>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</si>
  <si>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</si>
  <si>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</si>
  <si>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</si>
  <si>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</si>
  <si>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</si>
  <si>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</si>
  <si>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</si>
  <si>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</si>
  <si>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</si>
  <si>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</si>
  <si>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</si>
  <si>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</si>
  <si>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</si>
  <si>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</si>
  <si>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</si>
  <si>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</si>
  <si>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</si>
  <si>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</si>
  <si>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</si>
  <si>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</si>
  <si>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</si>
  <si>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</si>
  <si>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</si>
  <si>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</si>
  <si>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</si>
  <si>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</si>
  <si>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</si>
  <si>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</si>
  <si>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</si>
  <si>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</si>
  <si>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</si>
  <si>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</si>
  <si>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</si>
  <si>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</si>
  <si>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</si>
  <si>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</si>
  <si>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</si>
  <si>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</si>
  <si>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</si>
  <si>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</si>
  <si>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</si>
  <si>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</si>
  <si>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</si>
  <si>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</si>
  <si>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</si>
  <si>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</si>
  <si>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</si>
  <si>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</si>
  <si>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</si>
  <si>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</si>
  <si>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</si>
  <si>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</si>
  <si>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</si>
  <si>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</si>
  <si>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</si>
  <si>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</si>
  <si>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</si>
  <si>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</si>
  <si>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</si>
  <si>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</si>
  <si>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</si>
  <si>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</si>
  <si>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</si>
  <si>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</si>
  <si>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</si>
  <si>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</si>
  <si>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</si>
  <si>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</si>
  <si>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</si>
  <si>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</si>
  <si>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</si>
  <si>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</si>
  <si>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</si>
  <si>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</si>
  <si>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</si>
  <si>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</si>
  <si>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</si>
  <si>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</si>
  <si>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</si>
  <si>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</si>
  <si>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</si>
  <si>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</si>
  <si>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</si>
  <si>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</si>
  <si>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</si>
  <si>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</si>
  <si>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</si>
  <si>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</si>
  <si>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</si>
  <si>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</si>
  <si>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</si>
  <si>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</si>
  <si>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</si>
  <si>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</si>
  <si>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</si>
  <si>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</si>
  <si>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</si>
  <si>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</si>
  <si>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</si>
  <si>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</si>
  <si>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</si>
  <si>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</si>
  <si>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</si>
  <si>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</si>
  <si>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</si>
  <si>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</si>
  <si>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</si>
  <si>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</si>
  <si>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</si>
  <si>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</si>
  <si>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</si>
  <si>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</si>
  <si>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</si>
  <si>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</si>
  <si>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</si>
  <si>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</si>
  <si>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</si>
  <si>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</si>
  <si>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</si>
  <si>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</si>
  <si>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</si>
  <si>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</si>
  <si>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</si>
  <si>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</si>
  <si>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</si>
  <si>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</si>
  <si>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</si>
  <si>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</si>
  <si>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</si>
  <si>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</si>
  <si>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</si>
  <si>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</si>
  <si>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</si>
  <si>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</si>
  <si>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</si>
  <si>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</si>
  <si>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</si>
  <si>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</si>
  <si>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</si>
  <si>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</si>
  <si>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</si>
  <si>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</si>
  <si>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</si>
  <si>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</si>
  <si>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</si>
  <si>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</si>
  <si>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</si>
  <si>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</si>
  <si>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</si>
  <si>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</si>
  <si>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</si>
  <si>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</si>
  <si>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</si>
  <si>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</si>
  <si>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</si>
  <si>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</si>
  <si>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</si>
  <si>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</si>
  <si>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</si>
  <si>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</si>
  <si>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</si>
  <si>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</si>
  <si>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</si>
  <si>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</si>
  <si>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</si>
  <si>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</si>
  <si>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</si>
  <si>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</si>
  <si>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</si>
  <si>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</si>
  <si>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</si>
  <si>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</si>
  <si>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</si>
  <si>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</si>
  <si>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</si>
  <si>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</si>
  <si>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</si>
  <si>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</si>
  <si>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</si>
  <si>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</si>
  <si>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</si>
  <si>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</si>
  <si>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</si>
  <si>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</si>
  <si>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</si>
  <si>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</si>
  <si>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</si>
  <si>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</si>
  <si>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</si>
  <si>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</si>
  <si>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</si>
  <si>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</si>
  <si>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</si>
  <si>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</si>
  <si>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</si>
  <si>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</si>
  <si>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</si>
  <si>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</si>
  <si>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</si>
  <si>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</si>
  <si>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</si>
  <si>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</si>
  <si>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</si>
  <si>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</si>
  <si>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</si>
  <si>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</si>
  <si>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</si>
  <si>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</si>
  <si>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</si>
  <si>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</si>
  <si>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</si>
  <si>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</si>
  <si>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</si>
  <si>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</si>
  <si>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</si>
  <si>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</si>
  <si>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</si>
  <si>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</si>
  <si>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</si>
  <si>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</si>
  <si>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</si>
  <si>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</si>
  <si>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</si>
  <si>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</si>
  <si>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</si>
  <si>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</si>
  <si>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</si>
  <si>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</si>
  <si>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</si>
  <si>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</si>
  <si>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</si>
  <si>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</si>
  <si>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</si>
  <si>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</si>
  <si>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</si>
  <si>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</si>
  <si>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</si>
  <si>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</si>
  <si>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</si>
  <si>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</si>
  <si>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</si>
  <si>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</si>
  <si>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</si>
  <si>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</si>
  <si>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</si>
  <si>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</si>
  <si>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</si>
  <si>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</si>
  <si>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</si>
  <si>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</si>
  <si>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</si>
  <si>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</si>
  <si>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</si>
  <si>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</si>
  <si>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</si>
  <si>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</si>
  <si>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</si>
  <si>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</si>
  <si>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</si>
  <si>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</si>
  <si>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</si>
  <si>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</si>
  <si>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</si>
  <si>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</si>
  <si>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</si>
  <si>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</si>
  <si>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</si>
  <si>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</si>
  <si>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</si>
  <si>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</si>
  <si>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</si>
  <si>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</si>
  <si>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</si>
  <si>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</si>
  <si>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</si>
  <si>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</si>
  <si>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</si>
  <si>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</si>
  <si>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</si>
  <si>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</si>
  <si>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</si>
  <si>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</si>
  <si>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</si>
  <si>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</si>
  <si>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</si>
  <si>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</si>
  <si>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</si>
  <si>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</si>
  <si>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</si>
  <si>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</si>
  <si>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</si>
  <si>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</si>
  <si>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</si>
  <si>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</si>
  <si>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</si>
  <si>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</si>
  <si>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</si>
  <si>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</si>
  <si>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</si>
  <si>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</si>
  <si>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</si>
  <si>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</si>
  <si>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</si>
  <si>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</si>
  <si>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</si>
  <si>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</si>
  <si>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</si>
  <si>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</si>
  <si>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</si>
  <si>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</si>
  <si>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</si>
  <si>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</si>
  <si>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</si>
  <si>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</si>
  <si>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</si>
  <si>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</si>
  <si>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</si>
  <si>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</si>
  <si>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</si>
  <si>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</si>
  <si>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</si>
  <si>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</si>
  <si>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</si>
  <si>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</si>
  <si>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</si>
  <si>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</si>
  <si>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</si>
  <si>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</si>
  <si>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</si>
  <si>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</si>
  <si>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</si>
  <si>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</si>
  <si>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</si>
  <si>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</si>
  <si>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</si>
  <si>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</si>
  <si>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</si>
  <si>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</si>
  <si>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</si>
  <si>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</si>
  <si>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</si>
  <si>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</si>
  <si>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</si>
  <si>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</si>
  <si>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</si>
  <si>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</si>
  <si>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</si>
  <si>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</si>
  <si>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</si>
  <si>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</si>
  <si>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</si>
  <si>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</si>
  <si>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</si>
  <si>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</si>
  <si>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</si>
  <si>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</si>
  <si>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</si>
  <si>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</si>
  <si>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</si>
  <si>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</si>
  <si>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</si>
  <si>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</si>
  <si>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</si>
  <si>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</si>
  <si>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</si>
  <si>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</si>
  <si>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</si>
  <si>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</si>
  <si>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</si>
  <si>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</si>
  <si>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</si>
  <si>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</si>
  <si>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</si>
  <si>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</si>
  <si>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</si>
  <si>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</si>
  <si>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</si>
  <si>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</si>
  <si>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</si>
  <si>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</si>
  <si>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</si>
  <si>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</si>
  <si>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</si>
  <si>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</si>
  <si>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</si>
  <si>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</si>
  <si>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</si>
  <si>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</si>
  <si>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</si>
  <si>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</si>
  <si>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</si>
  <si>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</si>
  <si>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</si>
  <si>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</si>
  <si>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</si>
  <si>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</si>
  <si>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</si>
  <si>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</si>
  <si>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</si>
  <si>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</si>
  <si>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</si>
  <si>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</si>
  <si>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</si>
  <si>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</si>
  <si>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</si>
  <si>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</si>
  <si>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</si>
  <si>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</si>
  <si>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</si>
  <si>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</si>
  <si>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</si>
  <si>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</si>
  <si>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</si>
  <si>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</si>
  <si>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</si>
  <si>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</si>
  <si>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</si>
  <si>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</si>
  <si>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</si>
  <si>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</si>
  <si>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</si>
  <si>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</si>
  <si>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</si>
  <si>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</si>
  <si>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</si>
  <si>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</si>
  <si>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</si>
  <si>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</si>
  <si>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</si>
  <si>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</si>
  <si>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</si>
  <si>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</si>
  <si>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</si>
  <si>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</si>
  <si>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</si>
  <si>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</si>
  <si>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</si>
  <si>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</si>
  <si>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</si>
  <si>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</si>
  <si>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</si>
  <si>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</si>
  <si>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</si>
  <si>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</si>
  <si>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</si>
  <si>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</si>
  <si>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</si>
  <si>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</si>
  <si>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</si>
  <si>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</si>
  <si>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</si>
  <si>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</si>
  <si>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</si>
  <si>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</si>
  <si>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</si>
  <si>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</si>
  <si>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</si>
  <si>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</si>
  <si>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</si>
  <si>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</si>
  <si>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</si>
  <si>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</si>
  <si>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</si>
  <si>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</si>
  <si>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</si>
  <si>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</si>
  <si>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</si>
  <si>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</si>
  <si>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</si>
  <si>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</si>
  <si>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</si>
  <si>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</si>
  <si>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</si>
  <si>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</si>
  <si>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</si>
  <si>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</si>
  <si>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</si>
  <si>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</si>
  <si>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</si>
  <si>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</si>
  <si>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</si>
  <si>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</si>
  <si>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</si>
  <si>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</si>
  <si>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</si>
  <si>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</si>
  <si>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</si>
  <si>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</si>
  <si>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</si>
  <si>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</si>
  <si>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</si>
  <si>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</si>
  <si>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</si>
  <si>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</si>
  <si>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</si>
  <si>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</si>
  <si>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</si>
  <si>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</si>
  <si>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</si>
  <si>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</si>
  <si>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</si>
  <si>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</si>
  <si>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</si>
  <si>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</si>
  <si>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</si>
  <si>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</si>
  <si>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</si>
  <si>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</si>
  <si>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</si>
  <si>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</si>
  <si>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</si>
  <si>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</si>
  <si>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</si>
  <si>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</si>
  <si>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</si>
  <si>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</si>
  <si>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</si>
  <si>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</si>
  <si>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</si>
  <si>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</si>
  <si>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</si>
  <si>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</si>
  <si>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</si>
  <si>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</si>
  <si>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</si>
  <si>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</si>
  <si>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</si>
  <si>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</si>
  <si>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</si>
  <si>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</si>
  <si>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</si>
  <si>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</si>
  <si>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</si>
  <si>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</si>
  <si>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</si>
  <si>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</si>
  <si>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</si>
  <si>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</si>
  <si>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</si>
  <si>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</si>
  <si>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</si>
  <si>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</si>
  <si>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</si>
  <si>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</si>
  <si>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</si>
  <si>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</si>
  <si>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</si>
  <si>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</si>
  <si>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</si>
  <si>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</si>
  <si>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</si>
  <si>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</si>
  <si>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</si>
  <si>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</si>
  <si>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</si>
  <si>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</si>
  <si>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</si>
  <si>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</si>
  <si>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</si>
  <si>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</si>
  <si>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</si>
  <si>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</si>
  <si>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</si>
  <si>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</si>
  <si>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</si>
  <si>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</si>
  <si>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</si>
  <si>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</si>
  <si>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</si>
  <si>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</si>
  <si>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</si>
  <si>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</si>
  <si>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</si>
  <si>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</si>
  <si>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</si>
  <si>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</si>
  <si>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</si>
  <si>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</si>
  <si>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</si>
  <si>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</si>
  <si>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</si>
  <si>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</si>
  <si>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</si>
  <si>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</si>
  <si>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</si>
  <si>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</si>
  <si>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</si>
  <si>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</si>
  <si>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</si>
  <si>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</si>
  <si>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</si>
  <si>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</si>
  <si>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</si>
  <si>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</si>
  <si>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</si>
  <si>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</si>
  <si>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</si>
  <si>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</si>
  <si>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</si>
  <si>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</si>
  <si>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</si>
  <si>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</si>
  <si>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</si>
  <si>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</si>
  <si>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</si>
  <si>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</si>
  <si>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</si>
  <si>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</si>
  <si>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</si>
  <si>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</si>
  <si>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</si>
  <si>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</si>
  <si>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</si>
  <si>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</si>
  <si>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</si>
  <si>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</si>
  <si>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</si>
  <si>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</si>
  <si>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</si>
  <si>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</si>
  <si>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</si>
  <si>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</si>
  <si>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</si>
  <si>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</si>
  <si>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</si>
  <si>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</si>
  <si>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</si>
  <si>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</si>
  <si>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</si>
  <si>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</si>
  <si>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</si>
  <si>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</si>
  <si>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</si>
  <si>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</si>
  <si>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</si>
  <si>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</si>
  <si>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</si>
  <si>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</si>
  <si>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</si>
  <si>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</si>
  <si>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</si>
  <si>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</si>
  <si>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</si>
  <si>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</si>
  <si>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</si>
  <si>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</si>
  <si>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</si>
  <si>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</si>
  <si>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</si>
  <si>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</si>
  <si>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</si>
  <si>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</si>
  <si>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</si>
  <si>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</si>
  <si>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</si>
  <si>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</si>
  <si>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</si>
  <si>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</si>
  <si>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</si>
  <si>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</si>
  <si>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</si>
  <si>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</si>
  <si>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</si>
  <si>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</si>
  <si>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</si>
  <si>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</si>
  <si>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</si>
  <si>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</si>
  <si>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</si>
  <si>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</si>
  <si>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</si>
  <si>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</si>
  <si>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</si>
  <si>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</si>
  <si>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</si>
  <si>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</si>
  <si>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</si>
  <si>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</si>
  <si>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</si>
  <si>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</si>
  <si>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</si>
  <si>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</si>
  <si>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</si>
  <si>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</si>
  <si>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</si>
  <si>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</si>
  <si>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</si>
  <si>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</si>
  <si>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</si>
  <si>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</si>
  <si>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</si>
  <si>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</si>
  <si>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</si>
  <si>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</si>
  <si>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</si>
  <si>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</si>
  <si>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</si>
  <si>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</si>
  <si>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</si>
  <si>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</si>
  <si>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</si>
  <si>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</si>
  <si>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</si>
  <si>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</si>
  <si>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</si>
  <si>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</si>
  <si>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</si>
  <si>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</si>
  <si>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</si>
  <si>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</si>
  <si>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</si>
  <si>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</si>
  <si>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</si>
  <si>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</si>
  <si>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</si>
  <si>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</si>
  <si>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</si>
  <si>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</si>
  <si>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</si>
  <si>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</si>
  <si>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</si>
  <si>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</si>
  <si>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</si>
  <si>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</si>
  <si>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</si>
  <si>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</si>
  <si>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</si>
  <si>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</si>
  <si>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</si>
  <si>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</si>
  <si>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</si>
  <si>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</si>
  <si>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</si>
  <si>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</si>
  <si>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</si>
  <si>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</si>
  <si>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</si>
  <si>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</si>
  <si>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</si>
  <si>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</si>
  <si>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</si>
  <si>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</si>
  <si>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</si>
  <si>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</si>
  <si>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</si>
  <si>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</si>
  <si>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</si>
  <si>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</si>
  <si>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</si>
  <si>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</si>
  <si>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</si>
  <si>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</si>
  <si>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</si>
  <si>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</si>
  <si>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</si>
  <si>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</si>
  <si>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</si>
  <si>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</si>
  <si>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</si>
  <si>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</si>
  <si>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</si>
  <si>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</si>
  <si>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</si>
  <si>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</si>
  <si>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</si>
  <si>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</si>
  <si>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</si>
  <si>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</si>
  <si>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</si>
  <si>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</si>
  <si>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</si>
  <si>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</si>
  <si>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</si>
  <si>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</si>
  <si>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</si>
  <si>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</si>
  <si>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</si>
  <si>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</si>
  <si>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</si>
  <si>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</si>
  <si>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</si>
  <si>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</si>
  <si>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</si>
  <si>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</si>
  <si>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</si>
  <si>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</si>
  <si>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</si>
  <si>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</si>
  <si>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</si>
  <si>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</si>
  <si>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</si>
  <si>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</si>
  <si>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</si>
  <si>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</si>
  <si>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</si>
  <si>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</si>
  <si>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</si>
  <si>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</si>
  <si>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</si>
  <si>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</si>
  <si>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</si>
  <si>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</si>
  <si>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</si>
  <si>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</si>
  <si>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</si>
  <si>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</si>
  <si>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</si>
  <si>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</si>
  <si>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</si>
  <si>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</si>
  <si>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</si>
  <si>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</si>
  <si>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</si>
  <si>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</si>
  <si>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</si>
  <si>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</si>
  <si>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</si>
  <si>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</si>
  <si>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</si>
  <si>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</si>
  <si>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</si>
  <si>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</si>
  <si>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</si>
  <si>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</si>
  <si>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</si>
  <si>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</si>
  <si>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</si>
  <si>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</si>
  <si>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</si>
  <si>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</si>
  <si>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</si>
  <si>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</si>
  <si>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</si>
  <si>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</si>
  <si>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</si>
  <si>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</si>
  <si>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</si>
  <si>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</si>
  <si>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</si>
  <si>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</si>
  <si>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</si>
  <si>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</si>
  <si>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</si>
  <si>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</si>
  <si>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</si>
  <si>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</si>
  <si>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</si>
  <si>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</si>
  <si>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</si>
  <si>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</si>
  <si>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</si>
  <si>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</si>
  <si>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</si>
  <si>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</si>
  <si>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</si>
  <si>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</si>
  <si>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</si>
  <si>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</si>
  <si>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</si>
  <si>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</si>
  <si>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</si>
  <si>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</si>
  <si>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</si>
  <si>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</si>
  <si>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</si>
  <si>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</si>
  <si>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</si>
  <si>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</si>
  <si>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</si>
  <si>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</si>
  <si>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</si>
  <si>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</si>
  <si>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</si>
  <si>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</si>
  <si>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</si>
  <si>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</si>
  <si>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</si>
  <si>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</si>
  <si>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</si>
  <si>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</si>
  <si>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</si>
  <si>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</si>
  <si>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</si>
  <si>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</si>
  <si>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</si>
  <si>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</si>
  <si>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</si>
  <si>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</si>
  <si>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</si>
  <si>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</si>
  <si>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</si>
  <si>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</si>
  <si>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</si>
  <si>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</si>
  <si>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</si>
  <si>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</si>
  <si>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</si>
  <si>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</si>
  <si>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</si>
  <si>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</si>
  <si>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</si>
  <si>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</si>
  <si>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</si>
  <si>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</si>
  <si>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</si>
  <si>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</si>
  <si>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</si>
  <si>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</si>
  <si>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</si>
  <si>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</si>
  <si>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</si>
  <si>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</si>
  <si>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</si>
  <si>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</si>
  <si>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</si>
  <si>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</si>
  <si>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</si>
  <si>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</si>
  <si>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</si>
  <si>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</si>
  <si>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</si>
  <si>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</si>
  <si>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</si>
  <si>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</si>
  <si>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</si>
  <si>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</si>
  <si>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</si>
  <si>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</si>
  <si>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</si>
  <si>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</si>
  <si>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</si>
  <si>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</si>
  <si>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</si>
  <si>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</si>
  <si>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</si>
  <si>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</si>
  <si>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</si>
  <si>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</si>
  <si>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</si>
  <si>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</si>
  <si>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</si>
  <si>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</si>
  <si>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</si>
  <si>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</si>
  <si>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</si>
  <si>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</si>
  <si>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</si>
  <si>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</si>
  <si>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</si>
  <si>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</si>
  <si>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</si>
  <si>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</si>
  <si>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</si>
  <si>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</si>
  <si>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</si>
  <si>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</si>
  <si>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</si>
  <si>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</si>
  <si>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</si>
  <si>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</si>
  <si>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</si>
  <si>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</si>
  <si>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</si>
  <si>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</si>
  <si>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</si>
  <si>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</si>
  <si>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</si>
  <si>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</si>
  <si>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</si>
  <si>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</si>
  <si>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</si>
  <si>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</si>
  <si>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</si>
  <si>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</si>
  <si>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</si>
  <si>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</si>
  <si>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</si>
  <si>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</si>
  <si>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</si>
  <si>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</si>
  <si>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</si>
  <si>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</si>
  <si>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</si>
  <si>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</si>
  <si>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</si>
  <si>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</si>
  <si>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</si>
  <si>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</si>
  <si>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</si>
  <si>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</si>
  <si>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</si>
  <si>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</si>
  <si>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</si>
  <si>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</si>
  <si>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</si>
  <si>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</si>
  <si>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</si>
  <si>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</si>
  <si>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</si>
  <si>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</si>
  <si>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</si>
  <si>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</si>
  <si>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</si>
  <si>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</si>
  <si>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</si>
  <si>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</si>
  <si>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</si>
  <si>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</si>
  <si>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</si>
  <si>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</si>
  <si>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</si>
  <si>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</si>
  <si>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</si>
  <si>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</si>
  <si>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</si>
  <si>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</si>
  <si>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</si>
  <si>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</si>
  <si>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</si>
  <si>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</si>
  <si>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</si>
  <si>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</si>
  <si>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</si>
  <si>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</si>
  <si>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</si>
  <si>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</si>
  <si>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</si>
  <si>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</si>
  <si>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</si>
  <si>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</si>
  <si>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</si>
  <si>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</si>
  <si>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</si>
  <si>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</si>
  <si>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</si>
  <si>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</si>
  <si>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</si>
  <si>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</si>
  <si>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</si>
  <si>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</si>
  <si>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</si>
  <si>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</si>
  <si>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</si>
  <si>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</si>
  <si>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</si>
  <si>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</si>
  <si>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</si>
  <si>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</si>
  <si>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</si>
  <si>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</si>
  <si>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</si>
  <si>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</si>
  <si>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</si>
  <si>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</si>
  <si>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</si>
  <si>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</si>
  <si>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</si>
  <si>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</si>
  <si>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</si>
  <si>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</si>
  <si>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</si>
  <si>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</si>
  <si>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</si>
  <si>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</si>
  <si>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</si>
  <si>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</si>
  <si>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</si>
  <si>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</si>
  <si>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</si>
  <si>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</si>
  <si>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</si>
  <si>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</si>
  <si>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</si>
  <si>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</si>
  <si>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</si>
  <si>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</si>
  <si>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</si>
  <si>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</si>
  <si>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</si>
  <si>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</si>
  <si>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</si>
  <si>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</si>
  <si>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</si>
  <si>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</si>
  <si>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</si>
  <si>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</si>
  <si>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</si>
  <si>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</si>
  <si>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</si>
  <si>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</si>
  <si>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</si>
  <si>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</si>
  <si>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</si>
  <si>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</si>
  <si>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</si>
  <si>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</si>
  <si>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</si>
  <si>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</si>
  <si>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</si>
  <si>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</si>
  <si>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</si>
  <si>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</si>
  <si>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</si>
  <si>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</si>
  <si>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</si>
  <si>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</si>
  <si>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</si>
  <si>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</si>
  <si>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</si>
  <si>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</si>
  <si>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</si>
  <si>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</si>
  <si>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</si>
  <si>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</si>
  <si>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</si>
  <si>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</si>
  <si>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</si>
  <si>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</si>
  <si>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</si>
  <si>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</si>
  <si>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</si>
  <si>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</si>
  <si>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</si>
  <si>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</si>
  <si>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</si>
  <si>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</si>
  <si>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</si>
  <si>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</si>
  <si>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</si>
  <si>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</si>
  <si>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</si>
  <si>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</si>
  <si>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</si>
  <si>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</si>
  <si>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</si>
  <si>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</si>
  <si>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</si>
  <si>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</si>
  <si>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</si>
  <si>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</si>
  <si>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</si>
  <si>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</si>
  <si>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</si>
  <si>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</si>
  <si>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</si>
  <si>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</si>
  <si>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</si>
  <si>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</si>
  <si>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</si>
  <si>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</si>
  <si>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</si>
  <si>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</si>
  <si>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</si>
  <si>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</si>
  <si>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</si>
  <si>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</si>
  <si>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</si>
  <si>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</si>
  <si>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</si>
  <si>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</si>
  <si>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</si>
  <si>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</si>
  <si>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</si>
  <si>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</si>
  <si>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</si>
  <si>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</si>
  <si>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</si>
  <si>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</si>
  <si>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</si>
  <si>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</si>
  <si>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</si>
  <si>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</si>
  <si>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</si>
  <si>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</si>
  <si>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</si>
  <si>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</si>
  <si>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</si>
  <si>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</si>
  <si>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</si>
  <si>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</si>
  <si>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</si>
  <si>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</si>
  <si>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</si>
  <si>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</si>
  <si>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</si>
  <si>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</si>
  <si>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</si>
  <si>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</si>
  <si>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</si>
  <si>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</si>
  <si>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</si>
  <si>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</si>
  <si>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</si>
  <si>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</si>
  <si>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</si>
  <si>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</si>
  <si>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</si>
  <si>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</si>
  <si>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</si>
  <si>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</si>
  <si>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</si>
  <si>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</si>
  <si>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</si>
  <si>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</si>
  <si>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</si>
  <si>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</si>
  <si>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</si>
  <si>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</si>
  <si>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</si>
  <si>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</si>
  <si>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</si>
  <si>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</si>
  <si>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</si>
  <si>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</si>
  <si>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</si>
  <si>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</si>
  <si>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</si>
  <si>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</si>
  <si>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</si>
  <si>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</si>
  <si>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</si>
  <si>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</si>
  <si>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</si>
  <si>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</si>
  <si>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</si>
  <si>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</si>
  <si>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</si>
  <si>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</si>
  <si>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</si>
  <si>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</si>
  <si>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</si>
  <si>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</si>
  <si>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</si>
  <si>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</si>
  <si>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</si>
  <si>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</si>
  <si>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</si>
  <si>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</si>
  <si>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</si>
  <si>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</si>
  <si>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</si>
  <si>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</si>
  <si>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</si>
  <si>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</si>
  <si>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</si>
  <si>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</si>
  <si>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</si>
  <si>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</si>
  <si>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</si>
  <si>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</si>
  <si>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</si>
  <si>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</si>
  <si>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</si>
  <si>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</si>
  <si>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</si>
  <si>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</si>
  <si>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</si>
  <si>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</si>
  <si>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</si>
  <si>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</si>
  <si>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</si>
  <si>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</si>
  <si>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</si>
  <si>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</si>
  <si>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</si>
  <si>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</si>
  <si>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</si>
  <si>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</si>
  <si>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</si>
  <si>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</si>
  <si>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</si>
  <si>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</si>
  <si>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</si>
  <si>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</si>
  <si>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</si>
  <si>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</si>
  <si>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</si>
  <si>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</si>
  <si>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</si>
  <si>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</si>
  <si>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</si>
  <si>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</si>
  <si>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</si>
  <si>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</si>
  <si>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</si>
  <si>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</si>
  <si>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</si>
  <si>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</si>
  <si>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</si>
  <si>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</si>
  <si>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</si>
  <si>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</si>
  <si>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</si>
  <si>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</si>
  <si>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</si>
  <si>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</si>
  <si>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</si>
  <si>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</si>
  <si>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</si>
  <si>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</si>
  <si>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</si>
  <si>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</si>
  <si>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</si>
  <si>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</si>
  <si>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</si>
  <si>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</si>
  <si>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</si>
  <si>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</si>
  <si>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</si>
  <si>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</si>
  <si>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</si>
  <si>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</si>
  <si>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</si>
  <si>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</si>
  <si>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</si>
  <si>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</si>
  <si>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</si>
  <si>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</si>
  <si>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</si>
  <si>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</si>
  <si>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</si>
  <si>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</si>
  <si>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</si>
  <si>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</si>
  <si>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</si>
  <si>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</si>
  <si>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</si>
  <si>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</si>
  <si>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</si>
  <si>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</si>
  <si>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</si>
  <si>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</si>
  <si>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</si>
  <si>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</si>
  <si>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</si>
  <si>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</si>
  <si>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</si>
  <si>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</si>
  <si>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</si>
  <si>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</si>
  <si>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</si>
  <si>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</si>
  <si>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</si>
  <si>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</si>
  <si>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</si>
  <si>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</si>
  <si>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</si>
  <si>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</si>
  <si>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</si>
  <si>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</si>
  <si>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</si>
  <si>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</si>
  <si>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</si>
  <si>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</si>
  <si>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</si>
  <si>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</si>
  <si>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</si>
  <si>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</si>
  <si>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</si>
  <si>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</si>
  <si>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</si>
  <si>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</si>
  <si>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</si>
  <si>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</si>
  <si>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</si>
  <si>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</si>
  <si>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</si>
  <si>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</si>
  <si>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</si>
  <si>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</si>
  <si>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</si>
  <si>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</si>
  <si>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</si>
  <si>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</si>
  <si>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</si>
  <si>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</si>
  <si>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</si>
  <si>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</si>
  <si>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</si>
  <si>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</si>
  <si>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</si>
  <si>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</si>
  <si>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</si>
  <si>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</si>
  <si>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</si>
  <si>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</si>
  <si>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</si>
  <si>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</si>
  <si>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</si>
  <si>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</si>
  <si>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</si>
  <si>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</si>
  <si>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</si>
  <si>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</si>
  <si>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</si>
  <si>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</si>
  <si>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</si>
  <si>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</si>
  <si>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</si>
  <si>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</si>
  <si>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</si>
  <si>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</si>
  <si>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</si>
  <si>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</si>
  <si>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</si>
  <si>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</si>
  <si>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</si>
  <si>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</si>
  <si>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</si>
  <si>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</si>
  <si>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</si>
  <si>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</si>
  <si>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</si>
  <si>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</si>
  <si>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</si>
  <si>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</si>
  <si>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</si>
  <si>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</si>
  <si>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</si>
  <si>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</si>
  <si>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</si>
  <si>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</si>
  <si>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</si>
  <si>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</si>
  <si>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</si>
  <si>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</si>
  <si>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</si>
  <si>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</si>
  <si>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</si>
  <si>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</si>
  <si>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</si>
  <si>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</si>
  <si>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</si>
  <si>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</si>
  <si>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</si>
  <si>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</si>
  <si>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</si>
  <si>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</si>
  <si>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</si>
  <si>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</si>
  <si>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</si>
  <si>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</si>
  <si>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</si>
  <si>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</si>
  <si>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</si>
  <si>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</si>
  <si>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</si>
  <si>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</si>
  <si>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</si>
  <si>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</si>
  <si>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</si>
  <si>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</si>
  <si>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</si>
  <si>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</si>
  <si>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</si>
  <si>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</si>
  <si>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</si>
  <si>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</si>
  <si>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</si>
  <si>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</si>
  <si>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</si>
  <si>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</si>
  <si>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</si>
  <si>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</si>
  <si>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</si>
  <si>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</si>
  <si>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</si>
  <si>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</si>
  <si>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</si>
  <si>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</si>
  <si>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</si>
  <si>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</si>
  <si>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</si>
  <si>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</si>
  <si>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</si>
  <si>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</si>
  <si>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</si>
  <si>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</si>
  <si>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</si>
  <si>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</si>
  <si>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</si>
  <si>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</si>
  <si>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</si>
  <si>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</si>
  <si>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</si>
  <si>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</si>
  <si>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</si>
  <si>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</si>
  <si>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</si>
  <si>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</si>
  <si>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</si>
  <si>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</si>
  <si>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</si>
  <si>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</si>
  <si>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</si>
  <si>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</si>
  <si>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</si>
  <si>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</si>
  <si>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</si>
  <si>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</si>
  <si>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</si>
  <si>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</si>
  <si>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</si>
  <si>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</si>
  <si>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</si>
  <si>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</si>
  <si>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</si>
  <si>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</si>
  <si>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</si>
  <si>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</si>
  <si>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</si>
  <si>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</si>
  <si>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</si>
  <si>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</si>
  <si>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</si>
  <si>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</si>
  <si>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</si>
  <si>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</si>
  <si>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</si>
  <si>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</si>
  <si>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</si>
  <si>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</si>
  <si>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</si>
  <si>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</si>
  <si>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</si>
  <si>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</si>
  <si>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</si>
  <si>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</si>
  <si>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</si>
  <si>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</si>
  <si>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</si>
  <si>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</si>
  <si>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</si>
  <si>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</si>
  <si>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</si>
  <si>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</si>
  <si>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</si>
  <si>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</si>
  <si>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</si>
  <si>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</si>
  <si>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</si>
  <si>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</si>
  <si>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</si>
  <si>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</si>
  <si>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</si>
  <si>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</si>
  <si>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</si>
  <si>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</si>
  <si>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</si>
  <si>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</si>
  <si>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</si>
  <si>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</si>
  <si>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</si>
  <si>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</si>
  <si>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</si>
  <si>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</si>
  <si>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</si>
  <si>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</si>
  <si>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</si>
  <si>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</si>
  <si>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</si>
  <si>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</si>
  <si>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</si>
  <si>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</si>
  <si>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</si>
  <si>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</si>
  <si>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</si>
  <si>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</si>
  <si>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</si>
  <si>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</si>
  <si>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</si>
  <si>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</si>
  <si>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</si>
  <si>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</si>
  <si>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</si>
  <si>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</si>
  <si>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</si>
  <si>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</si>
  <si>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</si>
  <si>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</si>
  <si>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</si>
  <si>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</si>
  <si>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</si>
  <si>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</si>
  <si>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</si>
  <si>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</si>
  <si>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</si>
  <si>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</si>
  <si>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</si>
  <si>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</si>
  <si>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</si>
  <si>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</si>
  <si>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</si>
  <si>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</si>
  <si>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</si>
  <si>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</si>
  <si>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</si>
  <si>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</si>
  <si>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</si>
  <si>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</si>
  <si>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</si>
  <si>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</si>
  <si>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</si>
  <si>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</si>
  <si>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</si>
  <si>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</si>
  <si>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</si>
  <si>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</si>
  <si>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</si>
  <si>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</si>
  <si>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</si>
  <si>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</si>
  <si>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</si>
  <si>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</si>
  <si>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</si>
  <si>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</si>
  <si>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</si>
  <si>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</si>
  <si>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</si>
  <si>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</si>
  <si>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</si>
  <si>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</si>
  <si>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</si>
  <si>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</si>
  <si>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</si>
  <si>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</si>
  <si>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</si>
  <si>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</si>
  <si>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</si>
  <si>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</si>
  <si>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</si>
  <si>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</si>
  <si>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</si>
  <si>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</si>
  <si>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</si>
  <si>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</si>
  <si>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</si>
  <si>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</si>
  <si>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</si>
  <si>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</si>
  <si>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</si>
  <si>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</si>
  <si>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</si>
  <si>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</si>
  <si>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</si>
  <si>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</si>
  <si>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</si>
  <si>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</si>
  <si>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</si>
  <si>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</si>
  <si>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</si>
  <si>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</si>
  <si>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</si>
  <si>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</si>
  <si>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</si>
  <si>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</si>
  <si>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</si>
  <si>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</si>
  <si>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</si>
  <si>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</si>
  <si>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</si>
  <si>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</si>
  <si>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</si>
  <si>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</si>
  <si>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</si>
  <si>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</si>
  <si>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</si>
  <si>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</si>
  <si>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</si>
  <si>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</si>
  <si>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</si>
  <si>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</si>
  <si>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</si>
  <si>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</si>
  <si>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</si>
  <si>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</si>
  <si>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</si>
  <si>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</si>
  <si>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</si>
  <si>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</si>
  <si>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</si>
  <si>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</si>
  <si>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</si>
  <si>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</si>
  <si>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</si>
  <si>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</si>
  <si>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</si>
  <si>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</si>
  <si>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</si>
  <si>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</si>
  <si>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</si>
  <si>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</si>
  <si>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</si>
  <si>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</si>
  <si>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</si>
  <si>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</si>
  <si>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</si>
  <si>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</si>
  <si>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</si>
  <si>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</si>
  <si>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</si>
  <si>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</si>
  <si>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</si>
  <si>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</si>
  <si>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</si>
  <si>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</si>
  <si>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</si>
  <si>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</si>
  <si>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</si>
  <si>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</si>
  <si>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</si>
  <si>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</si>
  <si>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</si>
  <si>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</si>
  <si>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</si>
  <si>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</si>
  <si>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</si>
  <si>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</si>
  <si>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</si>
  <si>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</si>
  <si>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</si>
  <si>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</si>
  <si>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</si>
  <si>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</si>
  <si>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</si>
  <si>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</si>
  <si>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</si>
  <si>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</si>
  <si>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</si>
  <si>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</si>
  <si>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</si>
  <si>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</si>
  <si>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</si>
  <si>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</si>
  <si>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</si>
  <si>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</si>
  <si>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</si>
  <si>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</si>
  <si>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</si>
  <si>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</si>
  <si>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</si>
  <si>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</si>
  <si>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</si>
  <si>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</si>
  <si>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</si>
  <si>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</si>
  <si>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</si>
  <si>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</si>
  <si>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</si>
  <si>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</si>
  <si>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</si>
  <si>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</si>
  <si>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</si>
  <si>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</si>
  <si>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</si>
  <si>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</si>
  <si>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</si>
  <si>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</si>
  <si>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</si>
  <si>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</si>
  <si>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</si>
  <si>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</si>
  <si>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</si>
  <si>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</si>
  <si>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</si>
  <si>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</si>
  <si>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</si>
  <si>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</si>
  <si>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</si>
  <si>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</si>
  <si>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</si>
  <si>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</si>
  <si>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</si>
  <si>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</si>
  <si>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</si>
  <si>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</si>
  <si>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</si>
  <si>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</si>
  <si>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</si>
  <si>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</si>
  <si>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</si>
  <si>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</si>
  <si>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</si>
  <si>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</si>
  <si>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</si>
  <si>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</si>
  <si>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</si>
  <si>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</si>
  <si>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</si>
  <si>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</si>
  <si>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</si>
  <si>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</si>
  <si>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</si>
  <si>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</si>
  <si>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</si>
  <si>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</si>
  <si>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</si>
  <si>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</si>
  <si>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</si>
  <si>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</si>
  <si>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</si>
  <si>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</si>
  <si>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</si>
  <si>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</si>
  <si>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</si>
  <si>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</si>
  <si>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</si>
  <si>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</si>
  <si>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</si>
  <si>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</si>
  <si>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</si>
  <si>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</si>
  <si>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</si>
  <si>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</si>
  <si>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</si>
  <si>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</si>
  <si>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</si>
  <si>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</si>
  <si>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</si>
  <si>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</si>
  <si>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</si>
  <si>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</si>
  <si>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</si>
  <si>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</si>
  <si>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</si>
  <si>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</si>
  <si>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</si>
  <si>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</si>
  <si>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</si>
  <si>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</si>
  <si>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</si>
  <si>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</si>
  <si>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</si>
  <si>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</si>
  <si>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</si>
  <si>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</si>
  <si>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</si>
  <si>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</si>
  <si>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</si>
  <si>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</si>
  <si>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</si>
  <si>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</si>
  <si>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</si>
  <si>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</si>
  <si>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</si>
  <si>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</si>
  <si>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</si>
  <si>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</si>
  <si>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</si>
  <si>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</si>
  <si>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</si>
  <si>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</si>
  <si>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</si>
  <si>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</si>
  <si>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</si>
  <si>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</si>
  <si>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</si>
  <si>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</si>
  <si>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</si>
  <si>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</si>
  <si>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</si>
  <si>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</si>
  <si>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</si>
  <si>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</si>
  <si>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</si>
  <si>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</si>
  <si>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</si>
  <si>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</si>
  <si>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</si>
  <si>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</si>
  <si>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</si>
  <si>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</si>
  <si>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</si>
  <si>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</si>
  <si>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</si>
  <si>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</si>
  <si>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</si>
  <si>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</si>
  <si>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</si>
  <si>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</si>
  <si>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</si>
  <si>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</si>
  <si>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</si>
  <si>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</si>
  <si>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</si>
  <si>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</si>
  <si>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</si>
  <si>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</si>
  <si>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</si>
  <si>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</si>
  <si>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</si>
  <si>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</si>
  <si>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</si>
  <si>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</si>
  <si>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</si>
  <si>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</si>
  <si>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</si>
  <si>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</si>
  <si>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</si>
  <si>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</si>
  <si>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</si>
  <si>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</si>
  <si>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</si>
  <si>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</si>
  <si>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</si>
  <si>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</si>
  <si>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</si>
  <si>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</si>
  <si>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</si>
  <si>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</si>
  <si>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</si>
  <si>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</si>
  <si>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</si>
  <si>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</si>
  <si>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</si>
  <si>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</si>
  <si>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</si>
  <si>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</si>
  <si>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</si>
  <si>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</si>
  <si>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</si>
  <si>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</si>
  <si>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</si>
  <si>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</si>
  <si>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</si>
  <si>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</si>
  <si>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</si>
  <si>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</si>
  <si>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</si>
  <si>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</si>
  <si>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</si>
  <si>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</si>
  <si>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</si>
  <si>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</si>
  <si>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</si>
  <si>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</si>
  <si>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</si>
  <si>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</si>
  <si>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</si>
  <si>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</si>
  <si>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</si>
  <si>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</si>
  <si>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</si>
  <si>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</si>
  <si>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</si>
  <si>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</si>
  <si>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</si>
  <si>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</si>
  <si>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</si>
  <si>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</si>
  <si>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</si>
  <si>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</si>
  <si>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</si>
  <si>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</si>
  <si>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</si>
  <si>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</si>
  <si>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</si>
  <si>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</si>
  <si>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</si>
  <si>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</si>
  <si>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</si>
  <si>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</si>
  <si>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</si>
  <si>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</si>
  <si>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</si>
  <si>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</si>
  <si>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</si>
  <si>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</si>
  <si>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</si>
  <si>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</si>
  <si>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</si>
  <si>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</si>
  <si>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</si>
  <si>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</si>
  <si>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</si>
  <si>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</si>
  <si>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</si>
  <si>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</si>
  <si>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</si>
  <si>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</si>
  <si>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</si>
  <si>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</si>
  <si>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</si>
  <si>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</si>
  <si>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</si>
  <si>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</si>
  <si>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</si>
  <si>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</si>
  <si>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</si>
  <si>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</si>
  <si>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</si>
  <si>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</si>
  <si>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</si>
  <si>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</si>
  <si>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</si>
  <si>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</si>
  <si>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</si>
  <si>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</si>
  <si>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</si>
  <si>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</si>
  <si>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</si>
  <si>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</si>
  <si>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</si>
  <si>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</si>
  <si>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</si>
  <si>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</si>
  <si>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</si>
  <si>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</si>
  <si>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</si>
  <si>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</si>
  <si>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</si>
  <si>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</si>
  <si>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</si>
  <si>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</si>
  <si>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</si>
  <si>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</si>
  <si>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</si>
  <si>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</si>
  <si>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</si>
  <si>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</si>
  <si>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</si>
  <si>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</si>
  <si>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</si>
  <si>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</si>
  <si>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</si>
  <si>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</si>
  <si>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</si>
  <si>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</si>
  <si>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</si>
  <si>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</si>
  <si>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</si>
  <si>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</si>
  <si>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</si>
  <si>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</si>
  <si>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</si>
  <si>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</si>
  <si>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</si>
  <si>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</si>
  <si>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</si>
  <si>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</si>
  <si>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</si>
  <si>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</si>
  <si>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</si>
  <si>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</si>
  <si>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</si>
  <si>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</si>
  <si>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</si>
  <si>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</si>
  <si>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</si>
  <si>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</si>
  <si>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</si>
  <si>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</si>
  <si>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</si>
  <si>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</si>
  <si>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</si>
  <si>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</si>
  <si>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</si>
  <si>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</si>
  <si>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</si>
  <si>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</si>
  <si>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</si>
  <si>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</si>
  <si>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</si>
  <si>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</si>
  <si>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</si>
  <si>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</si>
  <si>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</si>
  <si>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</si>
  <si>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</si>
  <si>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</si>
  <si>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</si>
  <si>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</si>
  <si>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</si>
  <si>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</si>
  <si>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</si>
  <si>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</si>
  <si>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</si>
  <si>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</si>
  <si>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</si>
  <si>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</si>
  <si>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</si>
  <si>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</si>
  <si>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</si>
  <si>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</si>
  <si>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</si>
  <si>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</si>
  <si>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</si>
  <si>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</si>
  <si>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</si>
  <si>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</si>
  <si>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</si>
  <si>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</si>
  <si>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</si>
  <si>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</si>
  <si>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</si>
  <si>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</si>
  <si>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</si>
  <si>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</si>
  <si>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</si>
  <si>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</si>
  <si>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</si>
  <si>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</si>
  <si>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</si>
  <si>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</si>
  <si>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</si>
  <si>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</si>
  <si>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</si>
  <si>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</si>
  <si>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</si>
  <si>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</si>
  <si>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</si>
  <si>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</si>
  <si>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</si>
  <si>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</si>
  <si>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</si>
  <si>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</si>
  <si>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</si>
  <si>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</si>
  <si>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</si>
  <si>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</si>
  <si>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</si>
  <si>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</si>
  <si>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</si>
  <si>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</si>
  <si>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</si>
  <si>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</si>
  <si>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</si>
  <si>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</si>
  <si>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</si>
  <si>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</si>
  <si>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</si>
  <si>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</si>
  <si>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</si>
  <si>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</si>
  <si>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</si>
  <si>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</si>
  <si>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</si>
  <si>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</si>
  <si>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</si>
  <si>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</si>
  <si>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</si>
  <si>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</si>
  <si>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</si>
  <si>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</si>
  <si>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</si>
  <si>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</si>
  <si>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</si>
  <si>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</si>
  <si>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</si>
  <si>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</si>
  <si>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</si>
  <si>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</si>
  <si>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</si>
  <si>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</si>
  <si>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</si>
  <si>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</si>
  <si>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</si>
  <si>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</si>
  <si>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</si>
  <si>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</si>
  <si>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</si>
  <si>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</si>
  <si>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</si>
  <si>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</si>
  <si>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</si>
  <si>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</si>
  <si>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</si>
  <si>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</si>
  <si>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</si>
  <si>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</si>
  <si>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</si>
  <si>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</si>
  <si>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</si>
  <si>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</si>
  <si>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</si>
  <si>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</si>
  <si>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</si>
  <si>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</si>
  <si>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</si>
  <si>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</si>
  <si>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</si>
  <si>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</si>
  <si>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</si>
  <si>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</si>
  <si>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</si>
  <si>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</si>
  <si>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</si>
  <si>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</si>
  <si>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</si>
  <si>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</si>
  <si>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</si>
  <si>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</si>
  <si>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</si>
  <si>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</si>
  <si>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</si>
  <si>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</si>
  <si>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</si>
  <si>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</si>
  <si>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</si>
  <si>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</si>
  <si>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</si>
  <si>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</si>
  <si>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</si>
  <si>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</si>
  <si>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</si>
  <si>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</si>
  <si>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</si>
  <si>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</si>
  <si>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</si>
  <si>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</si>
  <si>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</si>
  <si>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</si>
  <si>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</si>
  <si>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</si>
  <si>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</si>
  <si>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</si>
  <si>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</si>
  <si>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</si>
  <si>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</si>
  <si>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</si>
  <si>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</si>
  <si>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</si>
  <si>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</si>
  <si>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</si>
  <si>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</si>
  <si>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</si>
  <si>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</si>
  <si>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</si>
  <si>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</si>
  <si>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</si>
  <si>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</si>
  <si>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</si>
  <si>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</si>
  <si>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</si>
  <si>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</si>
  <si>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</si>
  <si>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</si>
  <si>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</si>
  <si>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</si>
  <si>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</si>
  <si>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</si>
  <si>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</si>
  <si>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</si>
  <si>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</si>
  <si>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</si>
  <si>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</si>
  <si>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</si>
  <si>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</si>
  <si>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</si>
  <si>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</si>
  <si>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</si>
  <si>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</si>
  <si>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</si>
  <si>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</si>
  <si>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</si>
  <si>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</si>
  <si>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</si>
  <si>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</si>
  <si>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</si>
  <si>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</si>
  <si>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</si>
  <si>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</si>
  <si>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</si>
  <si>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</si>
  <si>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</si>
  <si>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</si>
  <si>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</si>
  <si>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</si>
  <si>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</si>
  <si>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</si>
  <si>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</si>
  <si>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</si>
  <si>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</si>
  <si>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</si>
  <si>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</si>
  <si>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</si>
  <si>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</si>
  <si>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</si>
  <si>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</si>
  <si>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</si>
  <si>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</si>
  <si>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</si>
  <si>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</si>
  <si>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</si>
  <si>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</si>
  <si>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</si>
  <si>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</si>
  <si>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</si>
  <si>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</si>
  <si>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</si>
  <si>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</si>
  <si>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</si>
  <si>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</si>
  <si>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</si>
  <si>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</si>
  <si>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</si>
  <si>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</si>
  <si>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</si>
  <si>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</si>
  <si>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</si>
  <si>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</si>
  <si>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</si>
  <si>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</si>
  <si>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</si>
  <si>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</si>
  <si>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</si>
  <si>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</si>
  <si>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</si>
  <si>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</si>
  <si>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</si>
  <si>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</si>
  <si>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</si>
  <si>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</si>
  <si>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</si>
  <si>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</si>
  <si>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</si>
  <si>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</si>
  <si>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</si>
  <si>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</si>
  <si>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</si>
  <si>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</si>
  <si>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</si>
  <si>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</si>
  <si>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</si>
  <si>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</si>
  <si>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</si>
  <si>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</si>
  <si>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</si>
  <si>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</si>
  <si>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</si>
  <si>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</si>
  <si>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</si>
  <si>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</si>
  <si>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</si>
  <si>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</si>
  <si>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</si>
  <si>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</si>
  <si>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</si>
  <si>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</si>
  <si>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</si>
  <si>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</si>
  <si>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</si>
  <si>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</si>
  <si>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</si>
  <si>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</si>
  <si>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</si>
  <si>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</si>
  <si>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</si>
  <si>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</si>
  <si>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</si>
  <si>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</si>
  <si>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</si>
  <si>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</si>
  <si>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</si>
  <si>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</si>
  <si>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</si>
  <si>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</si>
  <si>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</si>
  <si>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</si>
  <si>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</si>
  <si>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</si>
  <si>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</si>
  <si>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</si>
  <si>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</si>
  <si>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</si>
  <si>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</si>
  <si>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</si>
  <si>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</si>
  <si>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</si>
  <si>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</si>
  <si>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</si>
  <si>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</si>
  <si>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</si>
  <si>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</si>
  <si>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</si>
  <si>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</si>
  <si>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</si>
  <si>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</si>
  <si>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</si>
  <si>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</si>
  <si>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</si>
  <si>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</si>
  <si>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</si>
  <si>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</si>
  <si>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</si>
  <si>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</si>
  <si>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</si>
  <si>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</si>
  <si>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</si>
  <si>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</si>
  <si>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</si>
  <si>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</si>
  <si>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</si>
  <si>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</si>
  <si>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</si>
  <si>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</si>
  <si>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</si>
  <si>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</si>
  <si>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</si>
  <si>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</si>
  <si>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</si>
  <si>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</si>
  <si>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</si>
  <si>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</si>
  <si>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</si>
  <si>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</si>
  <si>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</si>
  <si>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</si>
  <si>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</si>
  <si>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</si>
  <si>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</si>
  <si>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</si>
  <si>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</si>
  <si>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</si>
  <si>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</si>
  <si>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</si>
  <si>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</si>
  <si>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</si>
  <si>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</si>
  <si>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</si>
  <si>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</si>
  <si>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</si>
  <si>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</si>
  <si>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</si>
  <si>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</si>
  <si>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</si>
  <si>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</si>
  <si>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</si>
  <si>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</si>
  <si>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</si>
  <si>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</si>
  <si>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</si>
  <si>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</si>
  <si>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</si>
  <si>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</si>
  <si>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</si>
  <si>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</si>
  <si>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</si>
  <si>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</si>
  <si>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</si>
  <si>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</si>
  <si>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</si>
  <si>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</si>
  <si>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</si>
  <si>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</si>
  <si>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</si>
  <si>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</si>
  <si>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</si>
  <si>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</si>
  <si>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</si>
  <si>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</si>
  <si>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</si>
  <si>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</si>
  <si>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</si>
  <si>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</si>
  <si>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</si>
  <si>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</si>
  <si>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</si>
  <si>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</si>
  <si>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</si>
  <si>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</si>
  <si>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</si>
  <si>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</si>
  <si>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</si>
  <si>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</si>
  <si>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</si>
  <si>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</si>
  <si>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</si>
  <si>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</si>
  <si>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</si>
  <si>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</si>
  <si>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</si>
  <si>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</si>
  <si>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</si>
  <si>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</si>
  <si>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</si>
  <si>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</si>
  <si>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</si>
  <si>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</si>
  <si>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</si>
  <si>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</si>
  <si>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</si>
  <si>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</si>
  <si>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</si>
  <si>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</si>
  <si>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</si>
  <si>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</si>
  <si>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</si>
  <si>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</si>
  <si>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</si>
  <si>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</si>
  <si>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</si>
  <si>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</si>
  <si>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</si>
  <si>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</si>
  <si>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</si>
  <si>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</si>
  <si>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</si>
  <si>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</si>
  <si>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</si>
  <si>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</si>
  <si>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</si>
  <si>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</si>
  <si>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</si>
  <si>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</si>
  <si>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</si>
  <si>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</si>
  <si>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</si>
  <si>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</si>
  <si>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</si>
  <si>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</si>
  <si>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</si>
  <si>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</si>
  <si>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</si>
  <si>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</si>
  <si>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</si>
  <si>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</si>
  <si>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</si>
  <si>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</si>
  <si>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</si>
  <si>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</si>
  <si>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</si>
  <si>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</si>
  <si>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</si>
  <si>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</si>
  <si>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</si>
  <si>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</si>
  <si>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</si>
  <si>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</si>
  <si>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</si>
  <si>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</si>
  <si>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</si>
  <si>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</si>
  <si>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</si>
  <si>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</si>
  <si>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</si>
  <si>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</si>
  <si>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</si>
  <si>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</si>
  <si>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</si>
  <si>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</si>
  <si>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</si>
  <si>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</si>
  <si>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</si>
  <si>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</si>
  <si>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</si>
  <si>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</si>
  <si>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</si>
  <si>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</si>
  <si>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</si>
  <si>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</si>
  <si>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</si>
  <si>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</si>
  <si>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</si>
  <si>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</si>
  <si>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</si>
  <si>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</si>
  <si>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</si>
  <si>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</si>
  <si>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</si>
  <si>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</si>
  <si>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</si>
  <si>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</si>
  <si>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</si>
  <si>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</si>
  <si>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</si>
  <si>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</si>
  <si>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</si>
  <si>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</si>
  <si>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</si>
  <si>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</si>
  <si>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</si>
  <si>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</si>
  <si>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</si>
  <si>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</si>
  <si>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</si>
  <si>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</si>
  <si>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</si>
  <si>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</si>
  <si>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</si>
  <si>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</si>
  <si>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</si>
  <si>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</si>
  <si>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</si>
  <si>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</si>
  <si>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</si>
  <si>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</si>
  <si>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</si>
  <si>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</si>
  <si>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</si>
  <si>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</si>
  <si>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</si>
  <si>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</si>
  <si>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</si>
  <si>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</si>
  <si>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</si>
  <si>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</si>
  <si>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</si>
  <si>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</si>
  <si>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</si>
  <si>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</si>
  <si>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</si>
  <si>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</si>
  <si>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</si>
  <si>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</si>
  <si>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</si>
  <si>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</si>
  <si>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</si>
  <si>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</si>
  <si>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</si>
  <si>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</si>
  <si>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</si>
  <si>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</si>
  <si>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</si>
  <si>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</si>
  <si>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</si>
  <si>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</si>
  <si>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</si>
  <si>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</si>
  <si>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</si>
  <si>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</si>
  <si>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</si>
  <si>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</si>
  <si>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</si>
  <si>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</si>
  <si>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</si>
  <si>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</si>
  <si>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</si>
  <si>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</si>
  <si>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</si>
  <si>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</si>
  <si>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</si>
  <si>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</si>
  <si>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</si>
  <si>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</si>
  <si>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</si>
  <si>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</si>
  <si>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</si>
  <si>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</si>
  <si>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</si>
  <si>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</si>
  <si>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</si>
  <si>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</si>
  <si>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</si>
  <si>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</si>
  <si>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</si>
  <si>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</si>
  <si>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</si>
  <si>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</si>
  <si>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</si>
  <si>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</si>
  <si>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</si>
  <si>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</si>
  <si>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</si>
  <si>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</si>
  <si>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</si>
  <si>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</si>
  <si>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</si>
  <si>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</si>
  <si>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</si>
  <si>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</si>
  <si>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</si>
  <si>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</si>
  <si>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</si>
  <si>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</si>
  <si>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</si>
  <si>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</si>
  <si>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</si>
  <si>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</si>
  <si>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</si>
  <si>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</si>
  <si>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</si>
  <si>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</si>
  <si>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</si>
  <si>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</si>
  <si>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</si>
  <si>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</si>
  <si>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</si>
  <si>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</si>
  <si>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</si>
  <si>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</si>
  <si>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</si>
  <si>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</si>
  <si>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</si>
  <si>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</si>
  <si>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</si>
  <si>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</si>
  <si>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</si>
  <si>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</si>
  <si>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</si>
  <si>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</si>
  <si>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</si>
  <si>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</si>
  <si>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</si>
  <si>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</si>
  <si>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</si>
  <si>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</si>
  <si>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</si>
  <si>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</si>
  <si>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</si>
  <si>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</si>
  <si>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</si>
  <si>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</si>
  <si>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</si>
  <si>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</si>
  <si>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</si>
  <si>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</si>
  <si>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</si>
  <si>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</si>
  <si>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</si>
  <si>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</si>
  <si>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</si>
  <si>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</si>
  <si>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</si>
  <si>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</si>
  <si>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</si>
  <si>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</si>
  <si>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</si>
  <si>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</si>
  <si>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</si>
  <si>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</si>
  <si>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</si>
  <si>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</si>
  <si>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</si>
  <si>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</si>
  <si>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</si>
  <si>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</si>
  <si>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</si>
  <si>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</si>
  <si>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</si>
  <si>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</si>
  <si>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</si>
  <si>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</si>
  <si>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</si>
  <si>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</si>
  <si>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</si>
  <si>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</si>
  <si>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</si>
  <si>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</si>
  <si>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</si>
  <si>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</si>
  <si>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</si>
  <si>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</si>
  <si>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</si>
  <si>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</si>
  <si>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</si>
  <si>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</si>
  <si>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</si>
  <si>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</si>
  <si>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</si>
  <si>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</si>
  <si>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</si>
  <si>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</si>
  <si>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</si>
  <si>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</si>
  <si>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</si>
  <si>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</si>
  <si>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</si>
  <si>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</si>
  <si>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</si>
  <si>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</si>
  <si>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</si>
  <si>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</si>
  <si>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</si>
  <si>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</si>
  <si>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</si>
  <si>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</si>
  <si>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</si>
  <si>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</si>
  <si>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</si>
  <si>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</si>
  <si>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</si>
  <si>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</si>
  <si>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</si>
  <si>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</si>
  <si>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</si>
  <si>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</si>
  <si>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</si>
  <si>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</si>
  <si>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</si>
  <si>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</si>
  <si>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</si>
  <si>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</si>
  <si>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</si>
  <si>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</si>
  <si>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</si>
  <si>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</si>
  <si>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</si>
  <si>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</si>
  <si>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</si>
  <si>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</si>
  <si>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</si>
  <si>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</si>
  <si>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</si>
  <si>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</si>
  <si>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</si>
  <si>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</si>
  <si>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</si>
  <si>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</si>
  <si>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</si>
  <si>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</si>
  <si>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</si>
  <si>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</si>
  <si>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</si>
  <si>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</si>
  <si>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</si>
  <si>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</si>
  <si>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</si>
  <si>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</si>
  <si>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</si>
  <si>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</si>
  <si>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</si>
  <si>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</si>
  <si>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</si>
  <si>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</si>
  <si>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</si>
  <si>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</si>
  <si>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</si>
  <si>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</si>
  <si>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</si>
  <si>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</si>
  <si>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</si>
  <si>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</si>
  <si>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</si>
  <si>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</si>
  <si>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</si>
  <si>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</si>
  <si>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</si>
  <si>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</si>
  <si>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</si>
  <si>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</si>
  <si>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</si>
  <si>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</si>
  <si>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</si>
  <si>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</si>
  <si>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</si>
  <si>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</si>
  <si>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</si>
  <si>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</si>
  <si>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</si>
  <si>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</si>
  <si>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</si>
  <si>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</si>
  <si>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</si>
  <si>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</si>
  <si>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</si>
  <si>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</si>
  <si>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</si>
  <si>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</si>
  <si>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</si>
  <si>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</si>
  <si>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</si>
  <si>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</si>
  <si>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</si>
  <si>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</si>
  <si>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</si>
  <si>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</si>
  <si>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</si>
  <si>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</si>
  <si>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</si>
  <si>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</si>
  <si>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</si>
  <si>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</si>
  <si>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</si>
  <si>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</si>
  <si>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</si>
  <si>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</si>
  <si>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</si>
  <si>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</si>
  <si>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</si>
  <si>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</si>
  <si>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</si>
  <si>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</si>
  <si>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</si>
  <si>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</si>
  <si>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</si>
  <si>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</si>
  <si>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</si>
  <si>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</si>
  <si>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</si>
  <si>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</si>
  <si>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</si>
  <si>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</si>
  <si>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</si>
  <si>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</si>
  <si>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</si>
  <si>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</si>
  <si>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</si>
  <si>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</si>
  <si>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</si>
  <si>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</si>
  <si>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</si>
  <si>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</si>
  <si>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</si>
  <si>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</si>
  <si>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</si>
  <si>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</si>
  <si>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</si>
  <si>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</si>
  <si>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</si>
  <si>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</si>
  <si>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</si>
  <si>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</si>
  <si>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</si>
  <si>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</si>
  <si>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</si>
  <si>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</si>
  <si>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</si>
  <si>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</si>
  <si>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</si>
  <si>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</si>
  <si>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</si>
  <si>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</si>
  <si>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</si>
  <si>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</si>
  <si>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</si>
  <si>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</si>
  <si>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</si>
  <si>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</si>
  <si>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</si>
  <si>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</si>
  <si>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</si>
  <si>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</si>
  <si>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</si>
  <si>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</si>
  <si>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</si>
  <si>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</si>
  <si>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</si>
  <si>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</si>
  <si>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</si>
  <si>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</si>
  <si>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</si>
  <si>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</si>
  <si>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</si>
  <si>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</si>
  <si>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</si>
  <si>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</si>
  <si>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</si>
  <si>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</si>
  <si>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</si>
  <si>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</si>
  <si>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</si>
  <si>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</si>
  <si>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</si>
  <si>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</si>
  <si>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</si>
  <si>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</si>
  <si>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</si>
  <si>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</si>
  <si>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</si>
  <si>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</si>
  <si>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</si>
  <si>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</si>
  <si>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</si>
  <si>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</si>
  <si>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</si>
  <si>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</si>
  <si>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</si>
  <si>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</si>
  <si>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</si>
  <si>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</si>
  <si>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</si>
  <si>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</si>
  <si>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</si>
  <si>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</si>
  <si>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</si>
  <si>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</si>
  <si>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</si>
  <si>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</si>
  <si>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</si>
  <si>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</si>
  <si>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</si>
  <si>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</si>
  <si>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</si>
  <si>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</si>
  <si>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</si>
  <si>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</si>
  <si>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</si>
  <si>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</si>
  <si>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</si>
  <si>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</si>
  <si>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</si>
  <si>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</si>
  <si>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</si>
  <si>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</si>
  <si>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</si>
  <si>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</si>
  <si>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</si>
  <si>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</si>
  <si>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</si>
  <si>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</si>
  <si>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</si>
  <si>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</si>
  <si>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</si>
  <si>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</si>
  <si>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</si>
  <si>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</si>
  <si>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</si>
  <si>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</si>
  <si>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</si>
  <si>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</si>
  <si>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</si>
  <si>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</si>
  <si>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</si>
  <si>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</si>
  <si>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</si>
  <si>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</si>
  <si>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</si>
  <si>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</si>
  <si>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</si>
  <si>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</si>
  <si>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</si>
  <si>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</si>
  <si>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</si>
  <si>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</si>
  <si>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</si>
  <si>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</si>
  <si>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</si>
  <si>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</si>
  <si>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</si>
  <si>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</si>
  <si>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</si>
  <si>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</si>
  <si>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</si>
  <si>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</si>
  <si>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</si>
  <si>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</si>
  <si>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</si>
  <si>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</si>
  <si>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</si>
  <si>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</si>
  <si>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</si>
  <si>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</si>
  <si>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</si>
  <si>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</si>
  <si>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</si>
  <si>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</si>
  <si>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</si>
  <si>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</si>
  <si>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</si>
  <si>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</si>
  <si>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</si>
  <si>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</si>
  <si>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</si>
  <si>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</si>
  <si>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</si>
  <si>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</si>
  <si>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</si>
  <si>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</si>
  <si>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</si>
  <si>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</si>
  <si>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</si>
  <si>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</si>
  <si>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</si>
  <si>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</si>
  <si>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</si>
  <si>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</si>
  <si>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</si>
  <si>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</si>
  <si>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</si>
  <si>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</si>
  <si>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</si>
  <si>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</si>
  <si>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</si>
  <si>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</si>
  <si>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</si>
  <si>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</si>
  <si>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</si>
  <si>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</si>
  <si>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</si>
  <si>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</si>
  <si>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</si>
  <si>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</si>
  <si>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</si>
  <si>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</si>
  <si>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</si>
  <si>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</si>
  <si>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</si>
  <si>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</si>
  <si>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</si>
  <si>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</si>
  <si>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</si>
  <si>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</si>
  <si>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</si>
  <si>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</si>
  <si>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</si>
  <si>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</si>
  <si>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</si>
  <si>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</si>
  <si>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</si>
  <si>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</si>
  <si>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</si>
  <si>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</si>
  <si>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</si>
  <si>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</si>
  <si>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</si>
  <si>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</si>
  <si>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</si>
  <si>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</si>
  <si>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</si>
  <si>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</si>
  <si>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</si>
  <si>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</si>
  <si>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</si>
  <si>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</si>
  <si>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Donation.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</si>
  <si>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</si>
  <si>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</si>
  <si>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</si>
  <si>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</si>
  <si>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</si>
  <si>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</si>
  <si>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</si>
  <si>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</si>
  <si>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</si>
  <si>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</si>
  <si>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</si>
  <si>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</si>
  <si>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</si>
  <si>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</si>
  <si>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</si>
  <si>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</si>
  <si>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</si>
  <si>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</si>
  <si>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</si>
  <si>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</si>
  <si>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</si>
  <si>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</si>
  <si>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</si>
  <si>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</si>
  <si>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</si>
  <si>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</si>
  <si>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</si>
  <si>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</si>
  <si>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</si>
  <si>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</si>
  <si>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</si>
  <si>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</si>
  <si>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</si>
  <si>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</si>
  <si>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</si>
  <si>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</si>
  <si>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</si>
  <si>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</si>
  <si>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</si>
  <si>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</si>
  <si>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</si>
  <si>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</si>
  <si>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</si>
  <si>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</si>
  <si>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</si>
  <si>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</si>
  <si>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</si>
  <si>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</si>
  <si>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</si>
  <si>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</si>
  <si>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</si>
  <si>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</si>
  <si>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</si>
  <si>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</si>
  <si>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</si>
  <si>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</si>
  <si>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</si>
  <si>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</si>
  <si>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</si>
  <si>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</si>
  <si>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</si>
  <si>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</si>
  <si>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</si>
  <si>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</si>
  <si>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</si>
  <si>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</si>
  <si>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</si>
  <si>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</si>
  <si>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</si>
  <si>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</si>
  <si>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</si>
  <si>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</si>
  <si>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</si>
  <si>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</si>
  <si>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</si>
  <si>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</si>
  <si>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Mediam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</si>
  <si>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</si>
  <si>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</si>
  <si>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</si>
  <si>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</si>
  <si>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</si>
  <si>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</si>
  <si>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</si>
  <si>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</si>
  <si>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</si>
  <si>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</si>
  <si>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</si>
  <si>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</si>
  <si>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Live</t>
  </si>
  <si>
    <t>Num Successful</t>
  </si>
  <si>
    <t>Num Failed</t>
  </si>
  <si>
    <t>Num Canceled</t>
  </si>
  <si>
    <t>Number Succesful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</si>
  <si>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</si>
  <si>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</si>
  <si>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</si>
  <si>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</si>
  <si>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</si>
  <si>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</si>
  <si>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</si>
  <si>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</si>
  <si>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</si>
  <si>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</si>
  <si>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14999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</si>
  <si>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</si>
  <si>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</si>
  <si>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</si>
  <si>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</si>
  <si>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</si>
  <si>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</si>
  <si>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</si>
  <si>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Totals</t>
  </si>
  <si>
    <t>Statistics</t>
  </si>
  <si>
    <t>…...</t>
  </si>
  <si>
    <t>.</t>
  </si>
  <si>
    <t>….......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</si>
</sst>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m/d;@"/>
    <numFmt numFmtId="167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 applyAlignment="1">
      <alignment horizontal="left" vertical="center" wrapText="1" indent="1"/>
    </xf>
    <xf numFmtId="167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41"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i val="0"/>
      </font>
      <numFmt numFmtId="167" formatCode="_(&quot;$&quot;* #,##0_);_(&quot;$&quot;* \(#,##0\);_(&quot;$&quot;* &quot;-&quot;??_);_(@_)"/>
    </dxf>
    <dxf>
      <font>
        <i val="0"/>
      </font>
      <numFmt numFmtId="167" formatCode="_(&quot;$&quot;* #,##0_);_(&quot;$&quot;* \(#,##0\);_(&quot;$&quot;* &quot;-&quot;??_);_(@_)"/>
    </dxf>
    <dxf>
      <font>
        <i val="0"/>
      </font>
      <numFmt numFmtId="167" formatCode="_(&quot;$&quot;* #,##0_);_(&quot;$&quot;* \(#,##0\);_(&quot;$&quot;* &quot;-&quot;??_);_(@_)"/>
    </dxf>
    <dxf>
      <font>
        <b/>
        <i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i val="0"/>
      </font>
    </dxf>
    <dxf>
      <font>
        <i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EE5D34E3-B7EC-4728-BF74-E198FE9CEF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593830210046192"/>
          <c:y val="0.128453363253931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F-44FB-B66B-7BC695CCB61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F-44FB-B66B-7BC695CCB61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F-44FB-B66B-7BC695CCB61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1F-44FB-B66B-7BC695CCB6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2078275599"/>
        <c:axId val="2078276015"/>
      </c:barChart>
      <c:catAx>
        <c:axId val="207827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76015"/>
        <c:crosses val="autoZero"/>
        <c:auto val="1"/>
        <c:lblAlgn val="ctr"/>
        <c:lblOffset val="100"/>
        <c:noMultiLvlLbl val="0"/>
      </c:catAx>
      <c:valAx>
        <c:axId val="2078276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827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3-4BF6-9990-FFF4979A9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81983"/>
        <c:axId val="74979071"/>
      </c:barChart>
      <c:catAx>
        <c:axId val="749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79071"/>
        <c:crosses val="autoZero"/>
        <c:auto val="1"/>
        <c:lblAlgn val="ctr"/>
        <c:lblOffset val="100"/>
        <c:noMultiLvlLbl val="0"/>
      </c:catAx>
      <c:valAx>
        <c:axId val="7497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C-4386-8BC8-D7E87519791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C-4386-8BC8-D7E87519791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C-4386-8BC8-D7E875197913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4C-4386-8BC8-D7E875197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404799"/>
        <c:axId val="1207405631"/>
      </c:lineChart>
      <c:catAx>
        <c:axId val="120740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05631"/>
        <c:crosses val="autoZero"/>
        <c:auto val="1"/>
        <c:lblAlgn val="ctr"/>
        <c:lblOffset val="100"/>
        <c:noMultiLvlLbl val="0"/>
      </c:catAx>
      <c:valAx>
        <c:axId val="120740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0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80D-B5F0-59A4C25F61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80D-B5F0-59A4C25F61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80D-B5F0-59A4C25F6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870368"/>
        <c:axId val="2107889504"/>
      </c:lineChart>
      <c:catAx>
        <c:axId val="21078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89504"/>
        <c:crosses val="autoZero"/>
        <c:auto val="1"/>
        <c:lblAlgn val="ctr"/>
        <c:lblOffset val="100"/>
        <c:noMultiLvlLbl val="0"/>
      </c:catAx>
      <c:valAx>
        <c:axId val="21078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14999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90-4B66-9E18-882708B1E15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14999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90-4B66-9E18-882708B1E15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14999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90-4B66-9E18-882708B1E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148640"/>
        <c:axId val="8091386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341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90-4B66-9E18-882708B1E1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890-4B66-9E18-882708B1E1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890-4B66-9E18-882708B1E1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14999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90-4B66-9E18-882708B1E156}"/>
                  </c:ext>
                </c:extLst>
              </c15:ser>
            </c15:filteredLineSeries>
          </c:ext>
        </c:extLst>
      </c:lineChart>
      <c:catAx>
        <c:axId val="80914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38656"/>
        <c:crosses val="autoZero"/>
        <c:auto val="1"/>
        <c:lblAlgn val="ctr"/>
        <c:lblOffset val="100"/>
        <c:noMultiLvlLbl val="0"/>
      </c:catAx>
      <c:valAx>
        <c:axId val="8091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4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1</xdr:row>
      <xdr:rowOff>118110</xdr:rowOff>
    </xdr:from>
    <xdr:to>
      <xdr:col>21</xdr:col>
      <xdr:colOff>472440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D70F8-6E9E-94DA-1852-26F6989CA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7</xdr:row>
      <xdr:rowOff>125730</xdr:rowOff>
    </xdr:from>
    <xdr:to>
      <xdr:col>17</xdr:col>
      <xdr:colOff>121920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47365-9AF9-5AD1-94AE-E1FCBD815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76200</xdr:rowOff>
    </xdr:from>
    <xdr:to>
      <xdr:col>17</xdr:col>
      <xdr:colOff>83820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B5FD32-A7AC-6630-1B8C-36AB977DA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0</xdr:row>
      <xdr:rowOff>87630</xdr:rowOff>
    </xdr:from>
    <xdr:to>
      <xdr:col>13</xdr:col>
      <xdr:colOff>678179</xdr:colOff>
      <xdr:row>22</xdr:row>
      <xdr:rowOff>98107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54638-22D1-703B-574A-9E614DB4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131445</xdr:colOff>
      <xdr:row>17</xdr:row>
      <xdr:rowOff>20001</xdr:rowOff>
    </xdr:from>
    <xdr:to>
      <xdr:col>9</xdr:col>
      <xdr:colOff>447675</xdr:colOff>
      <xdr:row>46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53E71-44D5-A551-7EC0-8313D2488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ol Gascon Linarez" refreshedDate="44844.985676273151" createdVersion="8" refreshedVersion="8" minRefreshableVersion="3" recordCount="4114" xr:uid="{36B76EDD-484C-45B0-BB97-0BEC690DF25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66">
      <sharedItems containsSemiMixedTypes="0" containsNonDate="0" containsDate="1" containsString="0" minDate="2009-08-10T19:26:00" maxDate="2017-05-03T19:12:00"/>
    </cacheField>
    <cacheField name="launched_at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sol Gascon Linarez" refreshedDate="44844.985677314813" createdVersion="8" refreshedVersion="8" minRefreshableVersion="3" recordCount="4114" xr:uid="{7941A3DE-7DBE-45E3-978D-82BA13659B40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166">
      <sharedItems containsSemiMixedTypes="0" containsNonDate="0" containsDate="1" containsString="0" minDate="2009-08-10T19:26:00" maxDate="2017-05-03T19:12:00"/>
    </cacheField>
    <cacheField name="launched_at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8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x v="0"/>
    <b v="1"/>
    <n v="26457"/>
    <b v="1"/>
    <x v="0"/>
    <s v="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x v="1"/>
    <b v="0"/>
    <n v="775"/>
    <b v="0"/>
    <x v="0"/>
    <s v="wearables"/>
    <n v="21535"/>
    <n v="1389.36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x v="2"/>
    <b v="1"/>
    <n v="3863"/>
    <b v="1"/>
    <x v="0"/>
    <s v="hardware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x v="3"/>
    <b v="0"/>
    <n v="8359"/>
    <b v="1"/>
    <x v="0"/>
    <s v="hardware"/>
    <n v="543"/>
    <n v="116.35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x v="4"/>
    <b v="1"/>
    <n v="4245"/>
    <b v="1"/>
    <x v="0"/>
    <s v="hardware"/>
    <n v="800"/>
    <n v="188.5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x v="5"/>
    <b v="1"/>
    <n v="4562"/>
    <b v="1"/>
    <x v="0"/>
    <s v="hardware"/>
    <n v="495"/>
    <n v="173.58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x v="6"/>
    <b v="1"/>
    <n v="20242"/>
    <b v="1"/>
    <x v="1"/>
    <s v="radio &amp; podcasts"/>
    <n v="1182"/>
    <n v="29.1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x v="7"/>
    <b v="1"/>
    <n v="388"/>
    <b v="1"/>
    <x v="0"/>
    <s v="hardware"/>
    <n v="1027"/>
    <n v="1323.25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x v="8"/>
    <b v="1"/>
    <n v="2051"/>
    <b v="1"/>
    <x v="0"/>
    <s v="hardware"/>
    <n v="257"/>
    <n v="247.94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x v="9"/>
    <b v="0"/>
    <n v="5812"/>
    <b v="1"/>
    <x v="0"/>
    <s v="hardware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x v="10"/>
    <b v="1"/>
    <n v="555"/>
    <b v="1"/>
    <x v="2"/>
    <s v="photobooks"/>
    <n v="157"/>
    <n v="849.6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x v="11"/>
    <b v="1"/>
    <n v="971"/>
    <b v="1"/>
    <x v="0"/>
    <s v="hardware"/>
    <n v="820"/>
    <n v="422.0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x v="12"/>
    <b v="0"/>
    <n v="1530"/>
    <b v="1"/>
    <x v="0"/>
    <s v="hardware"/>
    <n v="317"/>
    <n v="259.25"/>
    <x v="1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x v="13"/>
    <b v="1"/>
    <n v="415"/>
    <b v="1"/>
    <x v="0"/>
    <s v="hardware"/>
    <n v="699"/>
    <n v="842.11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x v="14"/>
    <b v="1"/>
    <n v="680"/>
    <b v="1"/>
    <x v="0"/>
    <s v="hardware"/>
    <n v="348"/>
    <n v="511.79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x v="15"/>
    <b v="1"/>
    <n v="1501"/>
    <b v="0"/>
    <x v="0"/>
    <s v="space exploration"/>
    <n v="34"/>
    <n v="223.58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x v="16"/>
    <b v="1"/>
    <n v="4883"/>
    <b v="1"/>
    <x v="0"/>
    <s v="hardware"/>
    <n v="126"/>
    <n v="64.56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x v="17"/>
    <b v="1"/>
    <n v="1789"/>
    <b v="1"/>
    <x v="0"/>
    <s v="hardware"/>
    <n v="788"/>
    <n v="176.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x v="18"/>
    <b v="1"/>
    <n v="3663"/>
    <b v="1"/>
    <x v="0"/>
    <s v="space exploration"/>
    <n v="2791"/>
    <n v="83.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x v="19"/>
    <b v="1"/>
    <n v="508"/>
    <b v="1"/>
    <x v="0"/>
    <s v="hardware"/>
    <n v="387"/>
    <n v="593.94000000000005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x v="20"/>
    <b v="0"/>
    <n v="2174"/>
    <b v="1"/>
    <x v="0"/>
    <s v="wearables"/>
    <n v="1460"/>
    <n v="134.3600000000000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x v="21"/>
    <b v="0"/>
    <n v="4330"/>
    <b v="1"/>
    <x v="3"/>
    <s v="tabletop games"/>
    <n v="951"/>
    <n v="65.8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x v="22"/>
    <b v="0"/>
    <n v="571"/>
    <b v="1"/>
    <x v="3"/>
    <s v="tabletop games"/>
    <n v="975"/>
    <n v="426.9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x v="23"/>
    <b v="1"/>
    <n v="1281"/>
    <b v="1"/>
    <x v="0"/>
    <s v="hardware"/>
    <n v="260"/>
    <n v="180.75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x v="24"/>
    <b v="1"/>
    <n v="813"/>
    <b v="1"/>
    <x v="0"/>
    <s v="hardware"/>
    <n v="115"/>
    <n v="282.66000000000003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x v="25"/>
    <b v="1"/>
    <n v="1637"/>
    <b v="1"/>
    <x v="0"/>
    <s v="hardware"/>
    <n v="382"/>
    <n v="128.38999999999999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x v="26"/>
    <b v="1"/>
    <n v="1513"/>
    <b v="1"/>
    <x v="0"/>
    <s v="hardware"/>
    <n v="207"/>
    <n v="136.63999999999999"/>
    <x v="2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x v="27"/>
    <b v="0"/>
    <n v="70"/>
    <b v="0"/>
    <x v="0"/>
    <s v="gadgets"/>
    <n v="53"/>
    <n v="2928.9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x v="28"/>
    <b v="1"/>
    <n v="3562"/>
    <b v="1"/>
    <x v="3"/>
    <s v="tabletop games"/>
    <n v="1015"/>
    <n v="56.9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x v="29"/>
    <b v="1"/>
    <n v="821"/>
    <b v="1"/>
    <x v="0"/>
    <s v="hardware"/>
    <n v="402"/>
    <n v="245.02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x v="30"/>
    <b v="0"/>
    <n v="1204"/>
    <b v="1"/>
    <x v="3"/>
    <s v="tabletop games"/>
    <n v="945"/>
    <n v="164.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x v="31"/>
    <b v="1"/>
    <n v="1780"/>
    <b v="1"/>
    <x v="0"/>
    <s v="hardware"/>
    <n v="485"/>
    <n v="108.9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x v="32"/>
    <b v="1"/>
    <n v="3355"/>
    <b v="1"/>
    <x v="4"/>
    <s v="small batch"/>
    <n v="526"/>
    <n v="54.88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x v="33"/>
    <b v="0"/>
    <n v="1670"/>
    <b v="1"/>
    <x v="3"/>
    <s v="tabletop games"/>
    <n v="720"/>
    <n v="107.82"/>
    <x v="1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x v="34"/>
    <b v="1"/>
    <n v="1945"/>
    <b v="1"/>
    <x v="0"/>
    <s v="hardware"/>
    <n v="355"/>
    <n v="91.2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x v="35"/>
    <b v="0"/>
    <n v="541"/>
    <b v="1"/>
    <x v="0"/>
    <s v="hardware"/>
    <n v="353"/>
    <n v="326.29000000000002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x v="36"/>
    <b v="1"/>
    <n v="365"/>
    <b v="1"/>
    <x v="0"/>
    <s v="hardware"/>
    <n v="294"/>
    <n v="483.34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x v="37"/>
    <b v="0"/>
    <n v="1062"/>
    <b v="1"/>
    <x v="5"/>
    <s v="documentary"/>
    <n v="114"/>
    <n v="161.2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x v="38"/>
    <b v="1"/>
    <n v="2478"/>
    <b v="1"/>
    <x v="0"/>
    <s v="hardware"/>
    <n v="1705"/>
    <n v="68.819999999999993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x v="39"/>
    <b v="1"/>
    <n v="379"/>
    <b v="1"/>
    <x v="0"/>
    <s v="hardware"/>
    <n v="136"/>
    <n v="449.2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x v="40"/>
    <b v="1"/>
    <n v="1095"/>
    <b v="1"/>
    <x v="6"/>
    <s v="spaces"/>
    <n v="147"/>
    <n v="155.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x v="41"/>
    <b v="1"/>
    <n v="1151"/>
    <b v="1"/>
    <x v="5"/>
    <s v="documentary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x v="42"/>
    <b v="1"/>
    <n v="644"/>
    <b v="1"/>
    <x v="0"/>
    <s v="hardware"/>
    <n v="211"/>
    <n v="262.16000000000003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x v="43"/>
    <b v="0"/>
    <n v="8200"/>
    <b v="1"/>
    <x v="0"/>
    <s v="hardware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x v="44"/>
    <b v="1"/>
    <n v="290"/>
    <b v="1"/>
    <x v="0"/>
    <s v="hardware"/>
    <n v="399"/>
    <n v="577.28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x v="45"/>
    <b v="1"/>
    <n v="353"/>
    <b v="1"/>
    <x v="0"/>
    <s v="hardware"/>
    <n v="161"/>
    <n v="457.39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x v="46"/>
    <b v="1"/>
    <n v="729"/>
    <b v="1"/>
    <x v="0"/>
    <s v="hardware"/>
    <n v="201"/>
    <n v="220.7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x v="47"/>
    <b v="1"/>
    <n v="1420"/>
    <b v="1"/>
    <x v="6"/>
    <s v="spaces"/>
    <n v="102"/>
    <n v="108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x v="48"/>
    <b v="0"/>
    <n v="470"/>
    <b v="1"/>
    <x v="0"/>
    <s v="hardware"/>
    <n v="153"/>
    <n v="324.69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x v="49"/>
    <b v="1"/>
    <n v="398"/>
    <b v="1"/>
    <x v="0"/>
    <s v="hardware"/>
    <n v="305"/>
    <n v="383.3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x v="50"/>
    <b v="0"/>
    <n v="1293"/>
    <b v="0"/>
    <x v="5"/>
    <s v="drama"/>
    <n v="51"/>
    <n v="117.68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x v="51"/>
    <b v="0"/>
    <n v="161"/>
    <b v="0"/>
    <x v="0"/>
    <s v="wearables"/>
    <n v="75"/>
    <n v="932.3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x v="52"/>
    <b v="1"/>
    <n v="1596"/>
    <b v="1"/>
    <x v="5"/>
    <s v="documentary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x v="53"/>
    <b v="1"/>
    <n v="510"/>
    <b v="1"/>
    <x v="0"/>
    <s v="hardware"/>
    <n v="285"/>
    <n v="279.38"/>
    <x v="1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x v="54"/>
    <b v="1"/>
    <n v="2436"/>
    <b v="1"/>
    <x v="5"/>
    <s v="documentary"/>
    <n v="109"/>
    <n v="56.3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x v="55"/>
    <b v="1"/>
    <n v="2602"/>
    <b v="1"/>
    <x v="1"/>
    <s v="radio &amp; podcasts"/>
    <n v="456"/>
    <n v="52.62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x v="56"/>
    <b v="0"/>
    <n v="2525"/>
    <b v="1"/>
    <x v="3"/>
    <s v="tabletop games"/>
    <n v="1360"/>
    <n v="53.8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x v="57"/>
    <b v="0"/>
    <n v="3238"/>
    <b v="1"/>
    <x v="3"/>
    <s v="tabletop games"/>
    <n v="1081"/>
    <n v="40.0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x v="58"/>
    <b v="0"/>
    <n v="1373"/>
    <b v="1"/>
    <x v="0"/>
    <s v="hardware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x v="59"/>
    <b v="1"/>
    <n v="325"/>
    <b v="1"/>
    <x v="0"/>
    <s v="hardware"/>
    <n v="125"/>
    <n v="385.04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x v="60"/>
    <b v="1"/>
    <n v="303"/>
    <b v="1"/>
    <x v="0"/>
    <s v="hardware"/>
    <n v="248"/>
    <n v="408.9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x v="61"/>
    <b v="0"/>
    <n v="1510"/>
    <b v="1"/>
    <x v="5"/>
    <s v="documentary"/>
    <n v="182"/>
    <n v="81.7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x v="62"/>
    <b v="1"/>
    <n v="539"/>
    <b v="1"/>
    <x v="0"/>
    <s v="hardware"/>
    <n v="120"/>
    <n v="223.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x v="63"/>
    <b v="1"/>
    <n v="354"/>
    <b v="1"/>
    <x v="0"/>
    <s v="hardware"/>
    <n v="234"/>
    <n v="331.1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x v="64"/>
    <b v="1"/>
    <n v="2139"/>
    <b v="1"/>
    <x v="5"/>
    <s v="documentary"/>
    <n v="156"/>
    <n v="54.7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x v="65"/>
    <b v="1"/>
    <n v="1887"/>
    <b v="1"/>
    <x v="0"/>
    <s v="hardware"/>
    <n v="579"/>
    <n v="61.3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x v="66"/>
    <b v="0"/>
    <n v="336"/>
    <b v="0"/>
    <x v="0"/>
    <s v="wearables"/>
    <n v="58"/>
    <n v="343.15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x v="67"/>
    <b v="0"/>
    <n v="203"/>
    <b v="1"/>
    <x v="0"/>
    <s v="hardware"/>
    <n v="115"/>
    <n v="566.3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x v="68"/>
    <b v="1"/>
    <n v="555"/>
    <b v="1"/>
    <x v="5"/>
    <s v="documentary"/>
    <n v="113"/>
    <n v="203.6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x v="69"/>
    <b v="0"/>
    <n v="1260"/>
    <b v="1"/>
    <x v="6"/>
    <s v="spaces"/>
    <n v="113"/>
    <n v="89.3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x v="70"/>
    <b v="1"/>
    <n v="1633"/>
    <b v="1"/>
    <x v="0"/>
    <s v="hardware"/>
    <n v="1105"/>
    <n v="67.69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x v="71"/>
    <b v="0"/>
    <n v="3468"/>
    <b v="1"/>
    <x v="0"/>
    <s v="space exploration"/>
    <n v="1379"/>
    <n v="31.8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x v="72"/>
    <b v="1"/>
    <n v="1375"/>
    <b v="1"/>
    <x v="0"/>
    <s v="hardware"/>
    <n v="217"/>
    <n v="78.8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x v="73"/>
    <b v="1"/>
    <n v="1762"/>
    <b v="1"/>
    <x v="0"/>
    <s v="space exploration"/>
    <n v="107"/>
    <n v="60.97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x v="74"/>
    <b v="0"/>
    <n v="890"/>
    <b v="0"/>
    <x v="0"/>
    <s v="wearables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x v="75"/>
    <b v="1"/>
    <n v="676"/>
    <b v="1"/>
    <x v="0"/>
    <s v="space exploration"/>
    <n v="304"/>
    <n v="157.29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x v="76"/>
    <b v="1"/>
    <n v="834"/>
    <b v="1"/>
    <x v="0"/>
    <s v="hardware"/>
    <n v="212"/>
    <n v="127.3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x v="77"/>
    <b v="0"/>
    <n v="1107"/>
    <b v="1"/>
    <x v="0"/>
    <s v="wearables"/>
    <n v="141"/>
    <n v="95.8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x v="78"/>
    <b v="0"/>
    <n v="1980"/>
    <b v="1"/>
    <x v="3"/>
    <s v="tabletop games"/>
    <n v="2647"/>
    <n v="53.48"/>
    <x v="2"/>
  </r>
  <r>
    <n v="2726"/>
    <s v="Krimston TWO - Dual SIM case for iPhone"/>
    <s v="Krimston TWO: iPhone Dual SIM Case"/>
    <n v="100000"/>
    <n v="105745"/>
    <x v="0"/>
    <s v="US"/>
    <s v="USD"/>
    <d v="2016-04-22T13:55:11"/>
    <x v="79"/>
    <b v="0"/>
    <n v="404"/>
    <b v="1"/>
    <x v="0"/>
    <s v="hardware"/>
    <n v="106"/>
    <n v="261.7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x v="80"/>
    <b v="1"/>
    <n v="2165"/>
    <b v="1"/>
    <x v="4"/>
    <s v="small batch"/>
    <n v="521"/>
    <n v="48.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x v="81"/>
    <b v="0"/>
    <n v="443"/>
    <b v="1"/>
    <x v="0"/>
    <s v="hardware"/>
    <n v="103"/>
    <n v="227.85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x v="82"/>
    <b v="0"/>
    <n v="100"/>
    <b v="1"/>
    <x v="6"/>
    <s v="plays"/>
    <n v="101"/>
    <n v="1008.2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x v="83"/>
    <b v="1"/>
    <n v="1356"/>
    <b v="1"/>
    <x v="0"/>
    <s v="hardware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x v="84"/>
    <b v="0"/>
    <n v="558"/>
    <b v="1"/>
    <x v="6"/>
    <s v="plays"/>
    <n v="100"/>
    <n v="179.2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x v="85"/>
    <b v="1"/>
    <n v="942"/>
    <b v="1"/>
    <x v="5"/>
    <s v="documentary"/>
    <n v="132"/>
    <n v="105.0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x v="86"/>
    <b v="0"/>
    <n v="123"/>
    <b v="0"/>
    <x v="0"/>
    <s v="wearables"/>
    <n v="56"/>
    <n v="790.8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x v="87"/>
    <b v="1"/>
    <n v="1876"/>
    <b v="1"/>
    <x v="0"/>
    <s v="hardware"/>
    <n v="201"/>
    <n v="51.31"/>
    <x v="6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x v="88"/>
    <b v="1"/>
    <n v="1737"/>
    <b v="1"/>
    <x v="0"/>
    <s v="hardware"/>
    <n v="320"/>
    <n v="55.2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x v="89"/>
    <b v="1"/>
    <n v="1251"/>
    <b v="1"/>
    <x v="0"/>
    <s v="space exploration"/>
    <n v="144"/>
    <n v="74.64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x v="90"/>
    <b v="0"/>
    <n v="623"/>
    <b v="1"/>
    <x v="3"/>
    <s v="tabletop games"/>
    <n v="1857"/>
    <n v="149.03"/>
    <x v="0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x v="91"/>
    <b v="1"/>
    <n v="1088"/>
    <b v="1"/>
    <x v="6"/>
    <s v="spaces"/>
    <n v="154"/>
    <n v="84.87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x v="92"/>
    <b v="1"/>
    <n v="479"/>
    <b v="1"/>
    <x v="0"/>
    <s v="hardware"/>
    <n v="922"/>
    <n v="192.39"/>
    <x v="0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x v="93"/>
    <b v="1"/>
    <n v="885"/>
    <b v="1"/>
    <x v="2"/>
    <s v="photobooks"/>
    <n v="166"/>
    <n v="97.7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x v="94"/>
    <b v="1"/>
    <n v="146"/>
    <b v="1"/>
    <x v="5"/>
    <s v="documentary"/>
    <n v="101"/>
    <n v="589.95000000000005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x v="95"/>
    <b v="0"/>
    <n v="348"/>
    <b v="0"/>
    <x v="6"/>
    <s v="spaces"/>
    <n v="68"/>
    <n v="244.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x v="96"/>
    <b v="0"/>
    <n v="224"/>
    <b v="0"/>
    <x v="0"/>
    <s v="wearables"/>
    <n v="85"/>
    <n v="379.23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x v="97"/>
    <b v="1"/>
    <n v="33"/>
    <b v="1"/>
    <x v="0"/>
    <s v="hardware"/>
    <n v="118"/>
    <n v="2500.969999999999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x v="98"/>
    <b v="0"/>
    <n v="562"/>
    <b v="1"/>
    <x v="5"/>
    <s v="documentary"/>
    <n v="214"/>
    <n v="144.69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x v="99"/>
    <b v="0"/>
    <n v="100"/>
    <b v="0"/>
    <x v="0"/>
    <s v="wearables"/>
    <n v="32"/>
    <n v="800.7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x v="100"/>
    <b v="0"/>
    <n v="1556"/>
    <b v="1"/>
    <x v="0"/>
    <s v="hardware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x v="101"/>
    <b v="1"/>
    <n v="1224"/>
    <b v="1"/>
    <x v="7"/>
    <s v="indie rock"/>
    <n v="429"/>
    <n v="64.819999999999993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x v="102"/>
    <b v="0"/>
    <n v="350"/>
    <b v="1"/>
    <x v="0"/>
    <s v="hardware"/>
    <n v="111"/>
    <n v="226.2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x v="103"/>
    <b v="1"/>
    <n v="498"/>
    <b v="1"/>
    <x v="5"/>
    <s v="documentary"/>
    <n v="104"/>
    <n v="156.05000000000001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x v="104"/>
    <b v="1"/>
    <n v="1071"/>
    <b v="1"/>
    <x v="7"/>
    <s v="electronic music"/>
    <n v="110"/>
    <n v="71.84999999999999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x v="105"/>
    <b v="0"/>
    <n v="554"/>
    <b v="1"/>
    <x v="0"/>
    <s v="hardware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x v="106"/>
    <b v="1"/>
    <n v="493"/>
    <b v="1"/>
    <x v="5"/>
    <s v="documentary"/>
    <n v="102"/>
    <n v="154.4199999999999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x v="107"/>
    <b v="0"/>
    <n v="404"/>
    <b v="1"/>
    <x v="3"/>
    <s v="tabletop games"/>
    <n v="381"/>
    <n v="188.38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x v="108"/>
    <b v="1"/>
    <n v="531"/>
    <b v="1"/>
    <x v="0"/>
    <s v="hardware"/>
    <n v="304"/>
    <n v="143.2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x v="109"/>
    <b v="1"/>
    <n v="402"/>
    <b v="1"/>
    <x v="0"/>
    <s v="hardware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x v="110"/>
    <b v="0"/>
    <n v="1021"/>
    <b v="1"/>
    <x v="0"/>
    <s v="wearables"/>
    <n v="300"/>
    <n v="73.489999999999995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x v="111"/>
    <b v="1"/>
    <n v="625"/>
    <b v="1"/>
    <x v="0"/>
    <s v="hardware"/>
    <n v="226"/>
    <n v="118.6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x v="112"/>
    <b v="1"/>
    <n v="405"/>
    <b v="1"/>
    <x v="0"/>
    <s v="hardware"/>
    <n v="370"/>
    <n v="182.78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x v="113"/>
    <b v="0"/>
    <n v="456"/>
    <b v="1"/>
    <x v="0"/>
    <s v="hardware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x v="114"/>
    <b v="1"/>
    <n v="1104"/>
    <b v="1"/>
    <x v="4"/>
    <s v="small batch"/>
    <n v="294"/>
    <n v="66.62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x v="115"/>
    <b v="0"/>
    <n v="356"/>
    <b v="0"/>
    <x v="0"/>
    <s v="wearables"/>
    <n v="65"/>
    <n v="201.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x v="116"/>
    <b v="1"/>
    <n v="951"/>
    <b v="1"/>
    <x v="5"/>
    <s v="documentary"/>
    <n v="110"/>
    <n v="75.4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x v="117"/>
    <b v="1"/>
    <n v="682"/>
    <b v="1"/>
    <x v="0"/>
    <s v="hardware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x v="118"/>
    <b v="0"/>
    <n v="897"/>
    <b v="1"/>
    <x v="3"/>
    <s v="tabletop games"/>
    <n v="452"/>
    <n v="75.650000000000006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x v="119"/>
    <b v="1"/>
    <n v="665"/>
    <b v="1"/>
    <x v="5"/>
    <s v="documentary"/>
    <n v="133"/>
    <n v="100.08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x v="120"/>
    <b v="1"/>
    <n v="450"/>
    <b v="1"/>
    <x v="0"/>
    <s v="hardware"/>
    <n v="102"/>
    <n v="147.68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x v="121"/>
    <b v="0"/>
    <n v="884"/>
    <b v="0"/>
    <x v="7"/>
    <s v="faith"/>
    <n v="101"/>
    <n v="74.58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x v="122"/>
    <b v="1"/>
    <n v="740"/>
    <b v="1"/>
    <x v="2"/>
    <s v="photobooks"/>
    <n v="145"/>
    <n v="88.26"/>
    <x v="1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x v="123"/>
    <b v="0"/>
    <n v="181"/>
    <b v="1"/>
    <x v="2"/>
    <s v="photobooks"/>
    <n v="130"/>
    <n v="358.9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x v="124"/>
    <b v="0"/>
    <n v="263"/>
    <b v="1"/>
    <x v="0"/>
    <s v="hardware"/>
    <n v="128"/>
    <n v="244.12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x v="125"/>
    <b v="0"/>
    <n v="983"/>
    <b v="1"/>
    <x v="3"/>
    <s v="tabletop games"/>
    <n v="353"/>
    <n v="64.63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x v="126"/>
    <b v="1"/>
    <n v="613"/>
    <b v="1"/>
    <x v="5"/>
    <s v="documentary"/>
    <n v="109"/>
    <n v="103.5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x v="127"/>
    <b v="1"/>
    <n v="452"/>
    <b v="1"/>
    <x v="2"/>
    <s v="photobooks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x v="128"/>
    <b v="0"/>
    <n v="392"/>
    <b v="1"/>
    <x v="6"/>
    <s v="spaces"/>
    <n v="172"/>
    <n v="153.52000000000001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x v="129"/>
    <b v="1"/>
    <n v="508"/>
    <b v="1"/>
    <x v="0"/>
    <s v="hardware"/>
    <n v="120"/>
    <n v="118.45"/>
    <x v="2"/>
  </r>
  <r>
    <n v="2049"/>
    <s v="LOCK8 - the World's First Smart Bike Lock"/>
    <s v="Keyless. Alarm secured. GPS tracking."/>
    <n v="50000"/>
    <n v="60095.35"/>
    <x v="0"/>
    <s v="GB"/>
    <s v="GBP"/>
    <d v="2013-12-02T22:59:00"/>
    <x v="130"/>
    <b v="0"/>
    <n v="742"/>
    <b v="1"/>
    <x v="0"/>
    <s v="hardware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x v="131"/>
    <b v="1"/>
    <n v="508"/>
    <b v="1"/>
    <x v="7"/>
    <s v="rock"/>
    <n v="200"/>
    <n v="118.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x v="132"/>
    <b v="1"/>
    <n v="635"/>
    <b v="1"/>
    <x v="1"/>
    <s v="radio &amp; podcasts"/>
    <n v="117"/>
    <n v="92.16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x v="133"/>
    <b v="0"/>
    <n v="113"/>
    <b v="1"/>
    <x v="0"/>
    <s v="hardware"/>
    <n v="145"/>
    <n v="511.6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x v="134"/>
    <b v="0"/>
    <n v="188"/>
    <b v="1"/>
    <x v="0"/>
    <s v="hardware"/>
    <n v="116"/>
    <n v="307.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x v="135"/>
    <b v="1"/>
    <n v="688"/>
    <b v="1"/>
    <x v="5"/>
    <s v="documentary"/>
    <n v="191"/>
    <n v="83.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x v="136"/>
    <b v="0"/>
    <n v="355"/>
    <b v="0"/>
    <x v="0"/>
    <s v="wearables"/>
    <n v="23"/>
    <n v="161.12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x v="137"/>
    <b v="0"/>
    <n v="1328"/>
    <b v="1"/>
    <x v="3"/>
    <s v="tabletop games"/>
    <n v="283"/>
    <n v="42.63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x v="138"/>
    <b v="1"/>
    <n v="701"/>
    <b v="1"/>
    <x v="0"/>
    <s v="hardware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x v="139"/>
    <b v="0"/>
    <n v="278"/>
    <b v="1"/>
    <x v="0"/>
    <s v="hardware"/>
    <n v="281"/>
    <n v="201.9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x v="140"/>
    <b v="1"/>
    <n v="930"/>
    <b v="1"/>
    <x v="6"/>
    <s v="plays"/>
    <n v="160"/>
    <n v="60.3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x v="141"/>
    <b v="0"/>
    <n v="351"/>
    <b v="1"/>
    <x v="5"/>
    <s v="documentary"/>
    <n v="110"/>
    <n v="157.3300000000000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x v="142"/>
    <b v="1"/>
    <n v="325"/>
    <b v="1"/>
    <x v="5"/>
    <s v="documentary"/>
    <n v="100"/>
    <n v="169.8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x v="143"/>
    <b v="0"/>
    <n v="284"/>
    <b v="1"/>
    <x v="5"/>
    <s v="television"/>
    <n v="123"/>
    <n v="190.55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x v="144"/>
    <b v="0"/>
    <n v="229"/>
    <b v="1"/>
    <x v="1"/>
    <s v="nonfiction"/>
    <n v="114"/>
    <n v="234.8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x v="145"/>
    <b v="0"/>
    <n v="119"/>
    <b v="1"/>
    <x v="0"/>
    <s v="hardware"/>
    <n v="108"/>
    <n v="451.8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x v="146"/>
    <b v="0"/>
    <n v="878"/>
    <b v="1"/>
    <x v="3"/>
    <s v="tabletop games"/>
    <n v="537"/>
    <n v="61.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x v="147"/>
    <b v="0"/>
    <n v="456"/>
    <b v="0"/>
    <x v="0"/>
    <s v="wearables"/>
    <n v="79"/>
    <n v="117.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x v="148"/>
    <b v="0"/>
    <n v="651"/>
    <b v="1"/>
    <x v="3"/>
    <s v="tabletop games"/>
    <n v="133"/>
    <n v="81.650000000000006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x v="149"/>
    <b v="1"/>
    <n v="943"/>
    <b v="1"/>
    <x v="0"/>
    <s v="hardware"/>
    <n v="106"/>
    <n v="56.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x v="150"/>
    <b v="0"/>
    <n v="320"/>
    <b v="1"/>
    <x v="6"/>
    <s v="spaces"/>
    <n v="131"/>
    <n v="164.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x v="151"/>
    <b v="1"/>
    <n v="736"/>
    <b v="1"/>
    <x v="5"/>
    <s v="documentary"/>
    <n v="104"/>
    <n v="70.9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x v="152"/>
    <b v="0"/>
    <n v="73"/>
    <b v="1"/>
    <x v="5"/>
    <s v="documentary"/>
    <n v="104"/>
    <n v="711.04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x v="153"/>
    <b v="1"/>
    <n v="447"/>
    <b v="1"/>
    <x v="5"/>
    <s v="documentary"/>
    <n v="103"/>
    <n v="115.45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x v="154"/>
    <b v="1"/>
    <n v="267"/>
    <b v="1"/>
    <x v="5"/>
    <s v="documentary"/>
    <n v="103"/>
    <n v="193.0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x v="155"/>
    <b v="0"/>
    <n v="433"/>
    <b v="1"/>
    <x v="6"/>
    <s v="spaces"/>
    <n v="103"/>
    <n v="118.97"/>
    <x v="2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x v="156"/>
    <b v="0"/>
    <n v="274"/>
    <b v="1"/>
    <x v="6"/>
    <s v="plays"/>
    <n v="128"/>
    <n v="186.8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x v="157"/>
    <b v="0"/>
    <n v="323"/>
    <b v="0"/>
    <x v="0"/>
    <s v="wearables"/>
    <n v="102"/>
    <n v="158.36000000000001"/>
    <x v="1"/>
  </r>
  <r>
    <n v="1210"/>
    <s v="Det Andra GÃ¶teborg"/>
    <s v="En fotobok om livet i det enda andra GÃ¶teborg i vÃ¤rlden"/>
    <n v="20000"/>
    <n v="50863"/>
    <x v="0"/>
    <s v="SE"/>
    <s v="SEK"/>
    <d v="2015-05-31T21:00:00"/>
    <x v="158"/>
    <b v="0"/>
    <n v="103"/>
    <b v="1"/>
    <x v="2"/>
    <s v="photobooks"/>
    <n v="254"/>
    <n v="493.82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x v="159"/>
    <b v="1"/>
    <n v="308"/>
    <b v="1"/>
    <x v="6"/>
    <s v="spaces"/>
    <n v="102"/>
    <n v="164.9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x v="160"/>
    <b v="1"/>
    <n v="614"/>
    <b v="1"/>
    <x v="7"/>
    <s v="indie rock"/>
    <n v="101"/>
    <n v="82.5"/>
    <x v="2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x v="161"/>
    <b v="1"/>
    <n v="660"/>
    <b v="1"/>
    <x v="0"/>
    <s v="hardware"/>
    <n v="168"/>
    <n v="76.14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x v="162"/>
    <b v="1"/>
    <n v="266"/>
    <b v="1"/>
    <x v="5"/>
    <s v="documentary"/>
    <n v="125"/>
    <n v="188.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x v="163"/>
    <b v="0"/>
    <n v="144"/>
    <b v="1"/>
    <x v="7"/>
    <s v="rock"/>
    <n v="119"/>
    <n v="346.0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x v="164"/>
    <b v="0"/>
    <n v="271"/>
    <b v="1"/>
    <x v="2"/>
    <s v="photobooks"/>
    <n v="199"/>
    <n v="183.8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x v="165"/>
    <b v="0"/>
    <n v="827"/>
    <b v="1"/>
    <x v="5"/>
    <s v="television"/>
    <n v="165"/>
    <n v="59.9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x v="166"/>
    <b v="0"/>
    <n v="707"/>
    <b v="1"/>
    <x v="0"/>
    <s v="hardware"/>
    <n v="493"/>
    <n v="69.760000000000005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x v="167"/>
    <b v="0"/>
    <n v="1364"/>
    <b v="1"/>
    <x v="0"/>
    <s v="hardware"/>
    <n v="196"/>
    <n v="3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x v="168"/>
    <b v="0"/>
    <n v="92"/>
    <b v="1"/>
    <x v="7"/>
    <s v="indie rock"/>
    <n v="101"/>
    <n v="526.46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x v="169"/>
    <b v="1"/>
    <n v="321"/>
    <b v="1"/>
    <x v="1"/>
    <s v="radio &amp; podcasts"/>
    <n v="108"/>
    <n v="149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x v="170"/>
    <b v="0"/>
    <n v="315"/>
    <b v="1"/>
    <x v="0"/>
    <s v="wearables"/>
    <n v="119"/>
    <n v="151.3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x v="171"/>
    <b v="0"/>
    <n v="170"/>
    <b v="1"/>
    <x v="0"/>
    <s v="hardware"/>
    <n v="473"/>
    <n v="278.39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x v="172"/>
    <b v="1"/>
    <n v="874"/>
    <b v="1"/>
    <x v="2"/>
    <s v="photobooks"/>
    <n v="135"/>
    <n v="53.99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x v="173"/>
    <b v="0"/>
    <n v="975"/>
    <b v="0"/>
    <x v="3"/>
    <s v="video games"/>
    <n v="63"/>
    <n v="48.28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x v="174"/>
    <b v="1"/>
    <n v="1049"/>
    <b v="1"/>
    <x v="6"/>
    <s v="spaces"/>
    <n v="233"/>
    <n v="44.4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x v="175"/>
    <b v="0"/>
    <n v="199"/>
    <b v="1"/>
    <x v="6"/>
    <s v="musical"/>
    <n v="102"/>
    <n v="231.66"/>
    <x v="2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x v="176"/>
    <b v="1"/>
    <n v="600"/>
    <b v="1"/>
    <x v="1"/>
    <s v="radio &amp; podcasts"/>
    <n v="115"/>
    <n v="76.72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x v="177"/>
    <b v="0"/>
    <n v="682"/>
    <b v="1"/>
    <x v="0"/>
    <s v="hardware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x v="178"/>
    <b v="1"/>
    <n v="179"/>
    <b v="1"/>
    <x v="5"/>
    <s v="documentary"/>
    <n v="101"/>
    <n v="254.39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x v="179"/>
    <b v="0"/>
    <n v="277"/>
    <b v="1"/>
    <x v="6"/>
    <s v="spaces"/>
    <n v="113"/>
    <n v="162.9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x v="180"/>
    <b v="0"/>
    <n v="902"/>
    <b v="1"/>
    <x v="3"/>
    <s v="tabletop games"/>
    <n v="1802"/>
    <n v="49.9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x v="181"/>
    <b v="1"/>
    <n v="158"/>
    <b v="1"/>
    <x v="0"/>
    <s v="hardware"/>
    <n v="179"/>
    <n v="282.72000000000003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x v="182"/>
    <b v="1"/>
    <n v="379"/>
    <b v="1"/>
    <x v="5"/>
    <s v="documentary"/>
    <n v="112"/>
    <n v="117.77"/>
    <x v="4"/>
  </r>
  <r>
    <n v="648"/>
    <s v="Audio Jacket"/>
    <s v="Get ready for the next product that you canâ€™t live without"/>
    <n v="35000"/>
    <n v="44388"/>
    <x v="0"/>
    <s v="US"/>
    <s v="USD"/>
    <d v="2014-10-14T16:38:28"/>
    <x v="183"/>
    <b v="0"/>
    <n v="27"/>
    <b v="1"/>
    <x v="0"/>
    <s v="wearables"/>
    <n v="127"/>
    <n v="1644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x v="184"/>
    <b v="1"/>
    <n v="299"/>
    <b v="1"/>
    <x v="5"/>
    <s v="documentary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x v="185"/>
    <b v="1"/>
    <n v="964"/>
    <b v="1"/>
    <x v="5"/>
    <s v="documentary"/>
    <n v="127"/>
    <n v="44.9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x v="186"/>
    <b v="0"/>
    <n v="375"/>
    <b v="1"/>
    <x v="0"/>
    <s v="hardware"/>
    <n v="143"/>
    <n v="114.77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x v="187"/>
    <b v="0"/>
    <n v="28"/>
    <b v="0"/>
    <x v="0"/>
    <s v="wearables"/>
    <n v="22"/>
    <n v="1536.25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x v="188"/>
    <b v="1"/>
    <n v="438"/>
    <b v="1"/>
    <x v="5"/>
    <s v="documentary"/>
    <n v="107"/>
    <n v="97.36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x v="189"/>
    <b v="1"/>
    <n v="403"/>
    <b v="1"/>
    <x v="4"/>
    <s v="small batch"/>
    <n v="106"/>
    <n v="104.9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x v="190"/>
    <b v="1"/>
    <n v="535"/>
    <b v="0"/>
    <x v="0"/>
    <s v="space exploration"/>
    <n v="8"/>
    <n v="78.67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x v="191"/>
    <b v="0"/>
    <n v="15"/>
    <b v="0"/>
    <x v="6"/>
    <s v="spaces"/>
    <n v="12"/>
    <n v="2796.6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x v="192"/>
    <b v="1"/>
    <n v="760"/>
    <b v="1"/>
    <x v="5"/>
    <s v="documentary"/>
    <n v="105"/>
    <n v="55.0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x v="193"/>
    <b v="0"/>
    <n v="45"/>
    <b v="0"/>
    <x v="6"/>
    <s v="spaces"/>
    <n v="104"/>
    <n v="922.22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x v="194"/>
    <b v="1"/>
    <n v="376"/>
    <b v="1"/>
    <x v="5"/>
    <s v="documentary"/>
    <n v="113"/>
    <n v="109.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x v="195"/>
    <b v="0"/>
    <n v="202"/>
    <b v="0"/>
    <x v="6"/>
    <s v="spaces"/>
    <n v="20"/>
    <n v="202.23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x v="196"/>
    <b v="1"/>
    <n v="165"/>
    <b v="1"/>
    <x v="5"/>
    <s v="documentary"/>
    <n v="116"/>
    <n v="246.61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x v="197"/>
    <b v="1"/>
    <n v="415"/>
    <b v="1"/>
    <x v="5"/>
    <s v="documentary"/>
    <n v="150"/>
    <n v="97.82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x v="198"/>
    <b v="0"/>
    <n v="311"/>
    <b v="1"/>
    <x v="4"/>
    <s v="small batch"/>
    <n v="203"/>
    <n v="130.22999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x v="199"/>
    <b v="0"/>
    <n v="248"/>
    <b v="0"/>
    <x v="0"/>
    <s v="wearables"/>
    <n v="40"/>
    <n v="162.919999999999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x v="200"/>
    <b v="0"/>
    <n v="253"/>
    <b v="1"/>
    <x v="5"/>
    <s v="television"/>
    <n v="183"/>
    <n v="159.51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x v="201"/>
    <b v="0"/>
    <n v="714"/>
    <b v="1"/>
    <x v="2"/>
    <s v="photobooks"/>
    <n v="322"/>
    <n v="56.41"/>
    <x v="4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x v="202"/>
    <b v="0"/>
    <n v="73"/>
    <b v="1"/>
    <x v="6"/>
    <s v="plays"/>
    <n v="100"/>
    <n v="550.0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x v="203"/>
    <b v="0"/>
    <n v="263"/>
    <b v="1"/>
    <x v="0"/>
    <s v="hardware"/>
    <n v="819"/>
    <n v="152.6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x v="204"/>
    <b v="0"/>
    <n v="110"/>
    <b v="0"/>
    <x v="0"/>
    <s v="wearables"/>
    <n v="42"/>
    <n v="364.35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x v="205"/>
    <b v="1"/>
    <n v="235"/>
    <b v="1"/>
    <x v="2"/>
    <s v="photobooks"/>
    <n v="107"/>
    <n v="170.4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x v="206"/>
    <b v="0"/>
    <n v="336"/>
    <b v="1"/>
    <x v="6"/>
    <s v="plays"/>
    <n v="114"/>
    <n v="119.18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x v="207"/>
    <b v="0"/>
    <n v="621"/>
    <b v="1"/>
    <x v="0"/>
    <s v="hardware"/>
    <n v="114"/>
    <n v="64.02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x v="208"/>
    <b v="1"/>
    <n v="916"/>
    <b v="1"/>
    <x v="1"/>
    <s v="radio &amp; podcasts"/>
    <n v="662"/>
    <n v="43.33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x v="209"/>
    <b v="0"/>
    <n v="480"/>
    <b v="1"/>
    <x v="3"/>
    <s v="tabletop games"/>
    <n v="404"/>
    <n v="82.4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x v="210"/>
    <b v="1"/>
    <n v="848"/>
    <b v="1"/>
    <x v="0"/>
    <s v="hardware"/>
    <n v="132"/>
    <n v="46.58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x v="211"/>
    <b v="0"/>
    <n v="549"/>
    <b v="1"/>
    <x v="2"/>
    <s v="photobooks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x v="212"/>
    <b v="1"/>
    <n v="263"/>
    <b v="1"/>
    <x v="6"/>
    <s v="spaces"/>
    <n v="112"/>
    <n v="149.44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x v="213"/>
    <b v="0"/>
    <n v="512"/>
    <b v="1"/>
    <x v="2"/>
    <s v="photobooks"/>
    <n v="270"/>
    <n v="76.44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x v="214"/>
    <b v="1"/>
    <n v="489"/>
    <b v="1"/>
    <x v="0"/>
    <s v="space exploration"/>
    <n v="326"/>
    <n v="80.0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x v="215"/>
    <b v="0"/>
    <n v="354"/>
    <b v="1"/>
    <x v="5"/>
    <s v="documentary"/>
    <n v="111"/>
    <n v="109.8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x v="216"/>
    <b v="1"/>
    <n v="467"/>
    <b v="1"/>
    <x v="7"/>
    <s v="rock"/>
    <n v="155"/>
    <n v="82.9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x v="217"/>
    <b v="0"/>
    <n v="134"/>
    <b v="1"/>
    <x v="5"/>
    <s v="documentary"/>
    <n v="101"/>
    <n v="287.31"/>
    <x v="3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x v="218"/>
    <b v="0"/>
    <n v="574"/>
    <b v="1"/>
    <x v="5"/>
    <s v="television"/>
    <n v="109"/>
    <n v="66.34999999999999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x v="219"/>
    <b v="0"/>
    <n v="314"/>
    <b v="1"/>
    <x v="2"/>
    <s v="photobooks"/>
    <n v="253"/>
    <n v="12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x v="220"/>
    <b v="1"/>
    <n v="560"/>
    <b v="1"/>
    <x v="5"/>
    <s v="documentary"/>
    <n v="107"/>
    <n v="66.7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x v="221"/>
    <b v="1"/>
    <n v="191"/>
    <b v="1"/>
    <x v="0"/>
    <s v="hardware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x v="222"/>
    <b v="0"/>
    <n v="271"/>
    <b v="1"/>
    <x v="5"/>
    <s v="documentary"/>
    <n v="103"/>
    <n v="133.13999999999999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x v="223"/>
    <b v="1"/>
    <n v="337"/>
    <b v="1"/>
    <x v="5"/>
    <s v="documentary"/>
    <n v="103"/>
    <n v="106.6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x v="224"/>
    <b v="1"/>
    <n v="163"/>
    <b v="1"/>
    <x v="4"/>
    <s v="small batch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x v="225"/>
    <b v="1"/>
    <n v="340"/>
    <b v="1"/>
    <x v="5"/>
    <s v="documentary"/>
    <n v="102"/>
    <n v="104.8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x v="226"/>
    <b v="1"/>
    <n v="361"/>
    <b v="1"/>
    <x v="7"/>
    <s v="rock"/>
    <n v="118"/>
    <n v="98.03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x v="227"/>
    <b v="0"/>
    <n v="296"/>
    <b v="0"/>
    <x v="0"/>
    <s v="wearables"/>
    <n v="35"/>
    <n v="119.39"/>
    <x v="4"/>
  </r>
  <r>
    <n v="2989"/>
    <s v="Let's Light Up The Gem!"/>
    <s v="Bring the movies back to Bethel, Maine."/>
    <n v="20000"/>
    <n v="35307"/>
    <x v="0"/>
    <s v="US"/>
    <s v="USD"/>
    <d v="2015-12-21T04:59:00"/>
    <x v="228"/>
    <b v="0"/>
    <n v="364"/>
    <b v="1"/>
    <x v="6"/>
    <s v="spaces"/>
    <n v="177"/>
    <n v="97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x v="229"/>
    <b v="0"/>
    <n v="130"/>
    <b v="1"/>
    <x v="4"/>
    <s v="small batch"/>
    <n v="101"/>
    <n v="271.51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x v="230"/>
    <b v="1"/>
    <n v="269"/>
    <b v="1"/>
    <x v="6"/>
    <s v="plays"/>
    <n v="101"/>
    <n v="131.13999999999999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x v="231"/>
    <b v="0"/>
    <n v="229"/>
    <b v="0"/>
    <x v="0"/>
    <s v="wearables"/>
    <n v="59"/>
    <n v="153.4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x v="232"/>
    <b v="1"/>
    <n v="134"/>
    <b v="1"/>
    <x v="6"/>
    <s v="plays"/>
    <n v="100"/>
    <n v="262.11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x v="233"/>
    <b v="0"/>
    <n v="537"/>
    <b v="1"/>
    <x v="3"/>
    <s v="tabletop games"/>
    <n v="185"/>
    <n v="65.31999999999999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x v="234"/>
    <b v="1"/>
    <n v="336"/>
    <b v="1"/>
    <x v="1"/>
    <s v="radio &amp; podcasts"/>
    <n v="139"/>
    <n v="103.2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x v="235"/>
    <b v="0"/>
    <n v="859"/>
    <b v="1"/>
    <x v="7"/>
    <s v="rock"/>
    <n v="139"/>
    <n v="40.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x v="236"/>
    <b v="1"/>
    <n v="285"/>
    <b v="1"/>
    <x v="5"/>
    <s v="documentary"/>
    <n v="102"/>
    <n v="119.9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x v="237"/>
    <b v="0"/>
    <n v="406"/>
    <b v="1"/>
    <x v="7"/>
    <s v="rock"/>
    <n v="105"/>
    <n v="83.9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x v="238"/>
    <b v="1"/>
    <n v="147"/>
    <b v="1"/>
    <x v="0"/>
    <s v="hardware"/>
    <n v="226"/>
    <n v="230.56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x v="239"/>
    <b v="0"/>
    <n v="338"/>
    <b v="0"/>
    <x v="0"/>
    <s v="wearables"/>
    <n v="34"/>
    <n v="99.9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x v="240"/>
    <b v="1"/>
    <n v="204"/>
    <b v="1"/>
    <x v="0"/>
    <s v="hardware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x v="241"/>
    <b v="0"/>
    <n v="285"/>
    <b v="0"/>
    <x v="0"/>
    <s v="gadgets"/>
    <n v="39"/>
    <n v="117.4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x v="242"/>
    <b v="1"/>
    <n v="253"/>
    <b v="1"/>
    <x v="0"/>
    <s v="hardware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x v="243"/>
    <b v="1"/>
    <n v="369"/>
    <b v="1"/>
    <x v="1"/>
    <s v="radio &amp; podcasts"/>
    <n v="111"/>
    <n v="90.5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x v="244"/>
    <b v="1"/>
    <n v="454"/>
    <b v="1"/>
    <x v="0"/>
    <s v="hardware"/>
    <n v="133"/>
    <n v="73.5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x v="245"/>
    <b v="1"/>
    <n v="343"/>
    <b v="1"/>
    <x v="1"/>
    <s v="radio &amp; podcasts"/>
    <n v="104"/>
    <n v="96.88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x v="246"/>
    <b v="0"/>
    <n v="153"/>
    <b v="1"/>
    <x v="1"/>
    <s v="nonfiction"/>
    <n v="132"/>
    <n v="215.73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x v="247"/>
    <b v="0"/>
    <n v="348"/>
    <b v="1"/>
    <x v="6"/>
    <s v="spaces"/>
    <n v="110"/>
    <n v="94.55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x v="248"/>
    <b v="0"/>
    <n v="499"/>
    <b v="1"/>
    <x v="7"/>
    <s v="metal"/>
    <n v="118"/>
    <n v="65.8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x v="249"/>
    <b v="0"/>
    <n v="217"/>
    <b v="1"/>
    <x v="5"/>
    <s v="television"/>
    <n v="131"/>
    <n v="150.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x v="250"/>
    <b v="1"/>
    <n v="398"/>
    <b v="1"/>
    <x v="0"/>
    <s v="space exploration"/>
    <n v="408"/>
    <n v="81.95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x v="251"/>
    <b v="1"/>
    <n v="577"/>
    <b v="1"/>
    <x v="0"/>
    <s v="space exploration"/>
    <n v="141"/>
    <n v="55.76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x v="252"/>
    <b v="0"/>
    <n v="1013"/>
    <b v="1"/>
    <x v="0"/>
    <s v="wearables"/>
    <n v="267"/>
    <n v="31.66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x v="253"/>
    <b v="1"/>
    <n v="563"/>
    <b v="1"/>
    <x v="5"/>
    <s v="documentary"/>
    <n v="229"/>
    <n v="56.9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x v="254"/>
    <b v="0"/>
    <n v="426"/>
    <b v="1"/>
    <x v="3"/>
    <s v="tabletop games"/>
    <n v="128"/>
    <n v="75.1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x v="255"/>
    <b v="0"/>
    <n v="342"/>
    <b v="1"/>
    <x v="5"/>
    <s v="television"/>
    <n v="106"/>
    <n v="93.2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x v="256"/>
    <b v="0"/>
    <n v="237"/>
    <b v="1"/>
    <x v="6"/>
    <s v="plays"/>
    <n v="103"/>
    <n v="134.2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x v="257"/>
    <b v="1"/>
    <n v="551"/>
    <b v="1"/>
    <x v="6"/>
    <s v="spaces"/>
    <n v="265"/>
    <n v="57.6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x v="258"/>
    <b v="0"/>
    <n v="329"/>
    <b v="1"/>
    <x v="6"/>
    <s v="spaces"/>
    <n v="127"/>
    <n v="96.3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x v="259"/>
    <b v="1"/>
    <n v="437"/>
    <b v="1"/>
    <x v="5"/>
    <s v="documentary"/>
    <n v="106"/>
    <n v="72.48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x v="260"/>
    <b v="0"/>
    <n v="288"/>
    <b v="1"/>
    <x v="7"/>
    <s v="rock"/>
    <n v="105"/>
    <n v="109.45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x v="261"/>
    <b v="1"/>
    <n v="287"/>
    <b v="1"/>
    <x v="5"/>
    <s v="documentary"/>
    <n v="105"/>
    <n v="109.4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x v="262"/>
    <b v="1"/>
    <n v="369"/>
    <b v="1"/>
    <x v="2"/>
    <s v="photobooks"/>
    <n v="418"/>
    <n v="84.91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x v="263"/>
    <b v="0"/>
    <n v="37"/>
    <b v="1"/>
    <x v="0"/>
    <s v="hardware"/>
    <n v="104"/>
    <n v="845.7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x v="264"/>
    <b v="1"/>
    <n v="426"/>
    <b v="1"/>
    <x v="0"/>
    <s v="hardware"/>
    <n v="125"/>
    <n v="73.42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x v="265"/>
    <b v="0"/>
    <n v="312"/>
    <b v="0"/>
    <x v="3"/>
    <s v="video games"/>
    <n v="36"/>
    <n v="100.23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x v="266"/>
    <b v="0"/>
    <n v="104"/>
    <b v="1"/>
    <x v="6"/>
    <s v="plays"/>
    <n v="103"/>
    <n v="297.02999999999997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x v="267"/>
    <b v="0"/>
    <n v="263"/>
    <b v="1"/>
    <x v="5"/>
    <s v="television"/>
    <n v="309"/>
    <n v="117.36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x v="268"/>
    <b v="1"/>
    <n v="236"/>
    <b v="1"/>
    <x v="2"/>
    <s v="photobooks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x v="269"/>
    <b v="0"/>
    <n v="179"/>
    <b v="0"/>
    <x v="0"/>
    <s v="wearables"/>
    <n v="30"/>
    <n v="171.7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x v="270"/>
    <b v="0"/>
    <n v="282"/>
    <b v="1"/>
    <x v="4"/>
    <s v="small batch"/>
    <n v="102"/>
    <n v="108.7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x v="271"/>
    <b v="1"/>
    <n v="216"/>
    <b v="1"/>
    <x v="6"/>
    <s v="plays"/>
    <n v="102"/>
    <n v="141.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x v="272"/>
    <b v="1"/>
    <n v="524"/>
    <b v="1"/>
    <x v="5"/>
    <s v="documentary"/>
    <n v="102"/>
    <n v="58.41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x v="273"/>
    <b v="0"/>
    <n v="43"/>
    <b v="1"/>
    <x v="5"/>
    <s v="documentary"/>
    <n v="122"/>
    <n v="709.4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x v="274"/>
    <b v="1"/>
    <n v="711"/>
    <b v="1"/>
    <x v="7"/>
    <s v="rock"/>
    <n v="303833"/>
    <n v="42.73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x v="275"/>
    <b v="0"/>
    <n v="666"/>
    <b v="1"/>
    <x v="0"/>
    <s v="hardware"/>
    <n v="202"/>
    <n v="45.5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x v="276"/>
    <b v="0"/>
    <n v="241"/>
    <b v="1"/>
    <x v="5"/>
    <s v="documentary"/>
    <n v="101"/>
    <n v="125.7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x v="277"/>
    <b v="0"/>
    <n v="1113"/>
    <b v="1"/>
    <x v="3"/>
    <s v="tabletop games"/>
    <n v="1212"/>
    <n v="27.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x v="278"/>
    <b v="0"/>
    <n v="392"/>
    <b v="1"/>
    <x v="0"/>
    <s v="hardware"/>
    <n v="202"/>
    <n v="77.2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x v="279"/>
    <b v="1"/>
    <n v="316"/>
    <b v="1"/>
    <x v="5"/>
    <s v="documentary"/>
    <n v="101"/>
    <n v="95.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x v="280"/>
    <b v="0"/>
    <n v="372"/>
    <b v="1"/>
    <x v="4"/>
    <s v="small batch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x v="281"/>
    <b v="0"/>
    <n v="276"/>
    <b v="1"/>
    <x v="0"/>
    <s v="wearables"/>
    <n v="104"/>
    <n v="109.3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x v="282"/>
    <b v="0"/>
    <n v="67"/>
    <b v="0"/>
    <x v="5"/>
    <s v="science fiction"/>
    <n v="23"/>
    <n v="449.4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x v="283"/>
    <b v="1"/>
    <n v="429"/>
    <b v="1"/>
    <x v="0"/>
    <s v="hardware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x v="284"/>
    <b v="1"/>
    <n v="455"/>
    <b v="1"/>
    <x v="2"/>
    <s v="photobooks"/>
    <n v="250"/>
    <n v="66.02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x v="285"/>
    <b v="1"/>
    <n v="325"/>
    <b v="1"/>
    <x v="6"/>
    <s v="spaces"/>
    <n v="120"/>
    <n v="92.3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x v="286"/>
    <b v="0"/>
    <n v="128"/>
    <b v="1"/>
    <x v="6"/>
    <s v="spaces"/>
    <n v="120"/>
    <n v="233.9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x v="287"/>
    <b v="1"/>
    <n v="129"/>
    <b v="1"/>
    <x v="5"/>
    <s v="documentary"/>
    <n v="119"/>
    <n v="230.09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x v="288"/>
    <b v="0"/>
    <n v="173"/>
    <b v="1"/>
    <x v="6"/>
    <s v="spaces"/>
    <n v="118"/>
    <n v="170.7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x v="289"/>
    <b v="1"/>
    <n v="963"/>
    <b v="1"/>
    <x v="5"/>
    <s v="documentary"/>
    <n v="118"/>
    <n v="30.65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x v="290"/>
    <b v="1"/>
    <n v="493"/>
    <b v="1"/>
    <x v="5"/>
    <s v="documentary"/>
    <n v="117"/>
    <n v="59.25"/>
    <x v="4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x v="291"/>
    <b v="1"/>
    <n v="305"/>
    <b v="1"/>
    <x v="6"/>
    <s v="spaces"/>
    <n v="116"/>
    <n v="95.37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x v="292"/>
    <b v="0"/>
    <n v="96"/>
    <b v="0"/>
    <x v="0"/>
    <s v="wearables"/>
    <n v="83"/>
    <n v="301.9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x v="293"/>
    <b v="0"/>
    <n v="607"/>
    <b v="1"/>
    <x v="0"/>
    <s v="hardware"/>
    <n v="288"/>
    <n v="47.4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x v="294"/>
    <b v="0"/>
    <n v="194"/>
    <b v="1"/>
    <x v="3"/>
    <s v="tabletop games"/>
    <n v="103"/>
    <n v="148.0800000000000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x v="295"/>
    <b v="1"/>
    <n v="221"/>
    <b v="1"/>
    <x v="5"/>
    <s v="documentary"/>
    <n v="115"/>
    <n v="129.82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x v="296"/>
    <b v="1"/>
    <n v="238"/>
    <b v="1"/>
    <x v="0"/>
    <s v="space exploration"/>
    <n v="115"/>
    <n v="120.3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x v="297"/>
    <b v="0"/>
    <n v="89"/>
    <b v="1"/>
    <x v="5"/>
    <s v="television"/>
    <n v="100"/>
    <n v="320.45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x v="298"/>
    <b v="1"/>
    <n v="266"/>
    <b v="1"/>
    <x v="3"/>
    <s v="tabletop games"/>
    <n v="285"/>
    <n v="107.05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x v="299"/>
    <b v="1"/>
    <n v="441"/>
    <b v="1"/>
    <x v="1"/>
    <s v="radio &amp; podcasts"/>
    <n v="189"/>
    <n v="64.17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x v="300"/>
    <b v="0"/>
    <n v="557"/>
    <b v="1"/>
    <x v="6"/>
    <s v="spaces"/>
    <n v="113"/>
    <n v="50.76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x v="301"/>
    <b v="0"/>
    <n v="721"/>
    <b v="1"/>
    <x v="7"/>
    <s v="electronic music"/>
    <n v="704"/>
    <n v="39.0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x v="302"/>
    <b v="1"/>
    <n v="394"/>
    <b v="1"/>
    <x v="6"/>
    <s v="spaces"/>
    <n v="351"/>
    <n v="71.2399999999999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x v="303"/>
    <b v="1"/>
    <n v="314"/>
    <b v="1"/>
    <x v="5"/>
    <s v="documentary"/>
    <n v="117"/>
    <n v="89.39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x v="304"/>
    <b v="0"/>
    <n v="84"/>
    <b v="0"/>
    <x v="5"/>
    <s v="drama"/>
    <n v="56"/>
    <n v="331.5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x v="305"/>
    <b v="1"/>
    <n v="280"/>
    <b v="1"/>
    <x v="2"/>
    <s v="photobooks"/>
    <n v="120"/>
    <n v="98.84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x v="306"/>
    <b v="0"/>
    <n v="265"/>
    <b v="1"/>
    <x v="6"/>
    <s v="spaces"/>
    <n v="110"/>
    <n v="104.1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x v="307"/>
    <b v="1"/>
    <n v="322"/>
    <b v="1"/>
    <x v="6"/>
    <s v="plays"/>
    <n v="120"/>
    <n v="85.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x v="308"/>
    <b v="0"/>
    <n v="284"/>
    <b v="1"/>
    <x v="2"/>
    <s v="photobooks"/>
    <n v="136"/>
    <n v="95.76"/>
    <x v="1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x v="309"/>
    <b v="0"/>
    <n v="307"/>
    <b v="1"/>
    <x v="6"/>
    <s v="spaces"/>
    <n v="109"/>
    <n v="88.5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x v="310"/>
    <b v="0"/>
    <n v="183"/>
    <b v="1"/>
    <x v="2"/>
    <s v="photobooks"/>
    <n v="103"/>
    <n v="148.57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x v="311"/>
    <b v="1"/>
    <n v="186"/>
    <b v="1"/>
    <x v="5"/>
    <s v="documentary"/>
    <n v="108"/>
    <n v="145.04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x v="312"/>
    <b v="1"/>
    <n v="305"/>
    <b v="1"/>
    <x v="5"/>
    <s v="documentary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x v="313"/>
    <b v="1"/>
    <n v="176"/>
    <b v="1"/>
    <x v="2"/>
    <s v="photobooks"/>
    <n v="106"/>
    <n v="151.24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x v="314"/>
    <b v="1"/>
    <n v="352"/>
    <b v="1"/>
    <x v="4"/>
    <s v="small batch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x v="315"/>
    <b v="0"/>
    <n v="237"/>
    <b v="1"/>
    <x v="5"/>
    <s v="documentary"/>
    <n v="106"/>
    <n v="111.8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x v="316"/>
    <b v="1"/>
    <n v="125"/>
    <b v="1"/>
    <x v="4"/>
    <s v="small batch"/>
    <n v="106"/>
    <n v="211.8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x v="317"/>
    <b v="0"/>
    <n v="152"/>
    <b v="1"/>
    <x v="0"/>
    <s v="wearables"/>
    <n v="106"/>
    <n v="174.0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x v="318"/>
    <b v="1"/>
    <n v="290"/>
    <b v="1"/>
    <x v="5"/>
    <s v="documentary"/>
    <n v="176"/>
    <n v="91.19"/>
    <x v="3"/>
  </r>
  <r>
    <n v="730"/>
    <s v="Encyclopedia of Surfing"/>
    <s v="A Massive but Cheerful Online Digital Archive of Surfing"/>
    <n v="20000"/>
    <n v="26438"/>
    <x v="0"/>
    <s v="US"/>
    <s v="USD"/>
    <d v="2011-12-07T17:53:11"/>
    <x v="319"/>
    <b v="0"/>
    <n v="265"/>
    <b v="1"/>
    <x v="1"/>
    <s v="nonfiction"/>
    <n v="132"/>
    <n v="99.77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x v="320"/>
    <b v="1"/>
    <n v="131"/>
    <b v="1"/>
    <x v="5"/>
    <s v="documentary"/>
    <n v="101"/>
    <n v="201.2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x v="321"/>
    <b v="0"/>
    <n v="310"/>
    <b v="0"/>
    <x v="0"/>
    <s v="wearables"/>
    <n v="29"/>
    <n v="8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x v="322"/>
    <b v="0"/>
    <n v="76"/>
    <b v="1"/>
    <x v="0"/>
    <s v="hardware"/>
    <n v="105"/>
    <n v="346.13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x v="323"/>
    <b v="0"/>
    <n v="48"/>
    <b v="1"/>
    <x v="0"/>
    <s v="hardware"/>
    <n v="131"/>
    <n v="546.6900000000000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x v="324"/>
    <b v="0"/>
    <n v="221"/>
    <b v="1"/>
    <x v="7"/>
    <s v="pop"/>
    <n v="105"/>
    <n v="118.7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x v="325"/>
    <b v="0"/>
    <n v="251"/>
    <b v="1"/>
    <x v="5"/>
    <s v="documentary"/>
    <n v="105"/>
    <n v="104.31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x v="326"/>
    <b v="1"/>
    <n v="303"/>
    <b v="1"/>
    <x v="5"/>
    <s v="documentary"/>
    <n v="174"/>
    <n v="86.14"/>
    <x v="4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x v="327"/>
    <b v="0"/>
    <n v="253"/>
    <b v="1"/>
    <x v="2"/>
    <s v="photobooks"/>
    <n v="159"/>
    <n v="102.8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x v="328"/>
    <b v="0"/>
    <n v="147"/>
    <b v="1"/>
    <x v="6"/>
    <s v="musical"/>
    <n v="103"/>
    <n v="175.51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x v="329"/>
    <b v="0"/>
    <n v="259"/>
    <b v="1"/>
    <x v="7"/>
    <s v="indie rock"/>
    <n v="129"/>
    <n v="99.3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x v="330"/>
    <b v="0"/>
    <n v="188"/>
    <b v="0"/>
    <x v="0"/>
    <s v="wearables"/>
    <n v="46"/>
    <n v="136.46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x v="331"/>
    <b v="1"/>
    <n v="328"/>
    <b v="1"/>
    <x v="5"/>
    <s v="documentary"/>
    <n v="103"/>
    <n v="78.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x v="332"/>
    <b v="1"/>
    <n v="670"/>
    <b v="1"/>
    <x v="7"/>
    <s v="rock"/>
    <n v="213"/>
    <n v="38.18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x v="333"/>
    <b v="1"/>
    <n v="221"/>
    <b v="1"/>
    <x v="4"/>
    <s v="small batch"/>
    <n v="102"/>
    <n v="115.69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x v="334"/>
    <b v="1"/>
    <n v="537"/>
    <b v="1"/>
    <x v="4"/>
    <s v="small batch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x v="335"/>
    <b v="1"/>
    <n v="298"/>
    <b v="1"/>
    <x v="5"/>
    <s v="documentary"/>
    <n v="102"/>
    <n v="85.34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x v="336"/>
    <b v="1"/>
    <n v="213"/>
    <b v="1"/>
    <x v="6"/>
    <s v="plays"/>
    <n v="102"/>
    <n v="119.19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x v="337"/>
    <b v="1"/>
    <n v="302"/>
    <b v="1"/>
    <x v="5"/>
    <s v="documentary"/>
    <n v="105"/>
    <n v="84.0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x v="338"/>
    <b v="1"/>
    <n v="126"/>
    <b v="1"/>
    <x v="5"/>
    <s v="documentary"/>
    <n v="101"/>
    <n v="200.89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x v="339"/>
    <b v="0"/>
    <n v="94"/>
    <b v="0"/>
    <x v="3"/>
    <s v="video games"/>
    <n v="5"/>
    <n v="267.8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x v="340"/>
    <b v="0"/>
    <n v="105"/>
    <b v="1"/>
    <x v="0"/>
    <s v="wearables"/>
    <n v="101"/>
    <n v="239.35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x v="341"/>
    <b v="1"/>
    <n v="218"/>
    <b v="1"/>
    <x v="6"/>
    <s v="spaces"/>
    <n v="100"/>
    <n v="115.08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x v="342"/>
    <b v="0"/>
    <n v="988"/>
    <b v="1"/>
    <x v="3"/>
    <s v="tabletop games"/>
    <n v="496"/>
    <n v="25.09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x v="343"/>
    <b v="0"/>
    <n v="140"/>
    <b v="0"/>
    <x v="0"/>
    <s v="wearables"/>
    <n v="49"/>
    <n v="176.36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x v="344"/>
    <b v="0"/>
    <n v="34"/>
    <b v="0"/>
    <x v="5"/>
    <s v="animation"/>
    <n v="25"/>
    <n v="725.03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x v="345"/>
    <b v="0"/>
    <n v="249"/>
    <b v="1"/>
    <x v="3"/>
    <s v="tabletop games"/>
    <n v="272"/>
    <n v="98.41"/>
    <x v="1"/>
  </r>
  <r>
    <n v="307"/>
    <s v="Grammar Revolution"/>
    <s v="Why is grammar important?"/>
    <n v="22000"/>
    <n v="24490"/>
    <x v="0"/>
    <s v="US"/>
    <s v="USD"/>
    <d v="2013-02-07T22:40:01"/>
    <x v="346"/>
    <b v="1"/>
    <n v="576"/>
    <b v="1"/>
    <x v="5"/>
    <s v="documentary"/>
    <n v="111"/>
    <n v="42.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x v="347"/>
    <b v="1"/>
    <n v="97"/>
    <b v="1"/>
    <x v="6"/>
    <s v="plays"/>
    <n v="106"/>
    <n v="251.7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x v="348"/>
    <b v="1"/>
    <n v="389"/>
    <b v="1"/>
    <x v="7"/>
    <s v="rock"/>
    <n v="162"/>
    <n v="62.5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x v="349"/>
    <b v="0"/>
    <n v="296"/>
    <b v="1"/>
    <x v="3"/>
    <s v="tabletop games"/>
    <n v="243"/>
    <n v="82.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x v="350"/>
    <b v="1"/>
    <n v="615"/>
    <b v="1"/>
    <x v="2"/>
    <s v="photobooks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x v="351"/>
    <b v="1"/>
    <n v="294"/>
    <b v="1"/>
    <x v="2"/>
    <s v="photobooks"/>
    <n v="484"/>
    <n v="82.3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x v="352"/>
    <b v="1"/>
    <n v="205"/>
    <b v="1"/>
    <x v="0"/>
    <s v="hardware"/>
    <n v="127"/>
    <n v="117.6"/>
    <x v="2"/>
  </r>
  <r>
    <n v="684"/>
    <s v="Arcus Motion Analyzer | The Versatile Smart Ring"/>
    <s v="Arcus gives your fingers super powers."/>
    <n v="320000"/>
    <n v="23948"/>
    <x v="2"/>
    <s v="US"/>
    <s v="USD"/>
    <d v="2014-07-25T03:00:00"/>
    <x v="353"/>
    <b v="0"/>
    <n v="135"/>
    <b v="0"/>
    <x v="0"/>
    <s v="wearables"/>
    <n v="7"/>
    <n v="177.39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x v="354"/>
    <b v="1"/>
    <n v="61"/>
    <b v="1"/>
    <x v="7"/>
    <s v="electronic music"/>
    <n v="119"/>
    <n v="388.98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x v="355"/>
    <b v="0"/>
    <n v="124"/>
    <b v="1"/>
    <x v="4"/>
    <s v="small batch"/>
    <n v="102"/>
    <n v="189.7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x v="356"/>
    <b v="1"/>
    <n v="213"/>
    <b v="1"/>
    <x v="6"/>
    <s v="plays"/>
    <n v="118"/>
    <n v="110.3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x v="357"/>
    <b v="1"/>
    <n v="105"/>
    <b v="1"/>
    <x v="0"/>
    <s v="hardware"/>
    <n v="585"/>
    <n v="222.99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x v="358"/>
    <b v="0"/>
    <n v="159"/>
    <b v="1"/>
    <x v="6"/>
    <s v="spaces"/>
    <n v="106"/>
    <n v="146.4499999999999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x v="359"/>
    <b v="1"/>
    <n v="241"/>
    <b v="1"/>
    <x v="2"/>
    <s v="photobooks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x v="360"/>
    <b v="0"/>
    <n v="375"/>
    <b v="1"/>
    <x v="2"/>
    <s v="photobooks"/>
    <n v="105"/>
    <n v="61.56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x v="361"/>
    <b v="0"/>
    <n v="175"/>
    <b v="1"/>
    <x v="6"/>
    <s v="spaces"/>
    <n v="319"/>
    <n v="131.38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x v="362"/>
    <b v="0"/>
    <n v="286"/>
    <b v="1"/>
    <x v="0"/>
    <s v="space exploration"/>
    <n v="115"/>
    <n v="80.19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x v="363"/>
    <b v="0"/>
    <n v="514"/>
    <b v="1"/>
    <x v="3"/>
    <s v="tabletop games"/>
    <n v="412"/>
    <n v="44.0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x v="364"/>
    <b v="0"/>
    <n v="163"/>
    <b v="1"/>
    <x v="0"/>
    <s v="hardware"/>
    <n v="2260300"/>
    <n v="138.66999999999999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x v="365"/>
    <b v="0"/>
    <n v="104"/>
    <b v="1"/>
    <x v="5"/>
    <s v="documentary"/>
    <n v="101"/>
    <n v="216.7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x v="366"/>
    <b v="0"/>
    <n v="383"/>
    <b v="1"/>
    <x v="5"/>
    <s v="documentary"/>
    <n v="112"/>
    <n v="58.54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x v="367"/>
    <b v="1"/>
    <n v="159"/>
    <b v="1"/>
    <x v="7"/>
    <s v="rock"/>
    <n v="102"/>
    <n v="140.8600000000000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x v="368"/>
    <b v="0"/>
    <n v="150"/>
    <b v="1"/>
    <x v="5"/>
    <s v="television"/>
    <n v="112"/>
    <n v="148.97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x v="369"/>
    <b v="1"/>
    <n v="329"/>
    <b v="1"/>
    <x v="2"/>
    <s v="photobooks"/>
    <n v="101"/>
    <n v="67.84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x v="370"/>
    <b v="0"/>
    <n v="107"/>
    <b v="1"/>
    <x v="2"/>
    <s v="photobooks"/>
    <n v="148"/>
    <n v="207.62"/>
    <x v="1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x v="371"/>
    <b v="0"/>
    <n v="191"/>
    <b v="1"/>
    <x v="2"/>
    <s v="photobooks"/>
    <n v="112"/>
    <n v="116.2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x v="372"/>
    <b v="1"/>
    <n v="171"/>
    <b v="0"/>
    <x v="0"/>
    <s v="makerspaces"/>
    <n v="63"/>
    <n v="128.6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x v="373"/>
    <b v="0"/>
    <n v="392"/>
    <b v="1"/>
    <x v="3"/>
    <s v="tabletop games"/>
    <n v="110"/>
    <n v="55.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x v="374"/>
    <b v="0"/>
    <n v="238"/>
    <b v="1"/>
    <x v="6"/>
    <s v="plays"/>
    <n v="110"/>
    <n v="92.0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x v="375"/>
    <b v="0"/>
    <n v="270"/>
    <b v="1"/>
    <x v="6"/>
    <s v="plays"/>
    <n v="104"/>
    <n v="81.1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x v="376"/>
    <b v="0"/>
    <n v="340"/>
    <b v="1"/>
    <x v="7"/>
    <s v="rock"/>
    <n v="122"/>
    <n v="64.3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x v="377"/>
    <b v="1"/>
    <n v="465"/>
    <b v="1"/>
    <x v="0"/>
    <s v="space exploration"/>
    <n v="146"/>
    <n v="47.06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x v="378"/>
    <b v="0"/>
    <n v="273"/>
    <b v="1"/>
    <x v="2"/>
    <s v="photobooks"/>
    <n v="104"/>
    <n v="79.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x v="379"/>
    <b v="0"/>
    <n v="236"/>
    <b v="1"/>
    <x v="6"/>
    <s v="spaces"/>
    <n v="109"/>
    <n v="92.1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x v="380"/>
    <b v="0"/>
    <n v="246"/>
    <b v="1"/>
    <x v="7"/>
    <s v="indie rock"/>
    <n v="120"/>
    <n v="88.1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x v="381"/>
    <b v="1"/>
    <n v="332"/>
    <b v="1"/>
    <x v="5"/>
    <s v="documentary"/>
    <n v="108"/>
    <n v="65.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x v="382"/>
    <b v="1"/>
    <n v="196"/>
    <b v="1"/>
    <x v="2"/>
    <s v="photobooks"/>
    <n v="124"/>
    <n v="110.39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x v="383"/>
    <b v="1"/>
    <n v="224"/>
    <b v="1"/>
    <x v="2"/>
    <s v="photobooks"/>
    <n v="180"/>
    <n v="96.3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x v="384"/>
    <b v="1"/>
    <n v="202"/>
    <b v="1"/>
    <x v="6"/>
    <s v="plays"/>
    <n v="108"/>
    <n v="106.8"/>
    <x v="2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x v="385"/>
    <b v="1"/>
    <n v="220"/>
    <b v="1"/>
    <x v="5"/>
    <s v="documentary"/>
    <n v="107"/>
    <n v="97.6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x v="386"/>
    <b v="1"/>
    <n v="238"/>
    <b v="1"/>
    <x v="5"/>
    <s v="documentary"/>
    <n v="119"/>
    <n v="89.9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x v="387"/>
    <b v="0"/>
    <n v="99"/>
    <b v="0"/>
    <x v="0"/>
    <s v="gadgets"/>
    <n v="43"/>
    <n v="215.9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x v="388"/>
    <b v="0"/>
    <n v="95"/>
    <b v="1"/>
    <x v="5"/>
    <s v="documentary"/>
    <n v="107"/>
    <n v="224.85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x v="389"/>
    <b v="0"/>
    <n v="80"/>
    <b v="1"/>
    <x v="0"/>
    <s v="makerspaces"/>
    <n v="107"/>
    <n v="26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x v="390"/>
    <b v="1"/>
    <n v="158"/>
    <b v="1"/>
    <x v="5"/>
    <s v="documentary"/>
    <n v="107"/>
    <n v="134.91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x v="391"/>
    <b v="0"/>
    <n v="400"/>
    <b v="0"/>
    <x v="0"/>
    <s v="wearables"/>
    <n v="47"/>
    <n v="53.25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x v="392"/>
    <b v="1"/>
    <n v="124"/>
    <b v="0"/>
    <x v="2"/>
    <s v="photobooks"/>
    <n v="65"/>
    <n v="170.63"/>
    <x v="2"/>
  </r>
  <r>
    <n v="2157"/>
    <s v="Nin"/>
    <s v="Gamers and 90's fans unite in this small tale of epic proportions!"/>
    <n v="75000"/>
    <n v="21144"/>
    <x v="2"/>
    <s v="US"/>
    <s v="USD"/>
    <d v="2016-12-23T07:59:00"/>
    <x v="393"/>
    <b v="0"/>
    <n v="57"/>
    <b v="0"/>
    <x v="3"/>
    <s v="video games"/>
    <n v="28"/>
    <n v="370.9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x v="394"/>
    <b v="0"/>
    <n v="56"/>
    <b v="1"/>
    <x v="0"/>
    <s v="makerspaces"/>
    <n v="105"/>
    <n v="373.5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x v="395"/>
    <b v="1"/>
    <n v="321"/>
    <b v="1"/>
    <x v="0"/>
    <s v="space exploration"/>
    <n v="104"/>
    <n v="64.930000000000007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x v="396"/>
    <b v="1"/>
    <n v="150"/>
    <b v="1"/>
    <x v="5"/>
    <s v="documentary"/>
    <n v="104"/>
    <n v="138.80000000000001"/>
    <x v="6"/>
  </r>
  <r>
    <n v="2535"/>
    <s v="Mark Hayes Requiem Recording"/>
    <s v="Mark Hayes: Requiem Recording"/>
    <n v="20000"/>
    <n v="20755"/>
    <x v="0"/>
    <s v="US"/>
    <s v="USD"/>
    <d v="2014-12-01T19:59:05"/>
    <x v="397"/>
    <b v="0"/>
    <n v="78"/>
    <b v="1"/>
    <x v="7"/>
    <s v="classical music"/>
    <n v="104"/>
    <n v="266.089999999999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x v="398"/>
    <b v="0"/>
    <n v="209"/>
    <b v="1"/>
    <x v="7"/>
    <s v="rock"/>
    <n v="138"/>
    <n v="98.99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x v="399"/>
    <b v="0"/>
    <n v="100"/>
    <b v="1"/>
    <x v="3"/>
    <s v="tabletop games"/>
    <n v="106"/>
    <n v="206.31"/>
    <x v="4"/>
  </r>
  <r>
    <n v="283"/>
    <s v="SOLE SURVIVOR"/>
    <s v="What is the impact of survivorship on the human condition?"/>
    <n v="18000"/>
    <n v="20569.05"/>
    <x v="0"/>
    <s v="US"/>
    <s v="USD"/>
    <d v="2011-06-01T04:59:00"/>
    <x v="400"/>
    <b v="1"/>
    <n v="202"/>
    <b v="1"/>
    <x v="5"/>
    <s v="documentary"/>
    <n v="114"/>
    <n v="101.83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x v="401"/>
    <b v="0"/>
    <n v="95"/>
    <b v="0"/>
    <x v="0"/>
    <s v="wearables"/>
    <n v="82"/>
    <n v="216.34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x v="402"/>
    <b v="1"/>
    <n v="211"/>
    <b v="1"/>
    <x v="2"/>
    <s v="photobooks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x v="403"/>
    <b v="0"/>
    <n v="301"/>
    <b v="1"/>
    <x v="3"/>
    <s v="tabletop games"/>
    <n v="157"/>
    <n v="67.9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x v="404"/>
    <b v="1"/>
    <n v="206"/>
    <b v="1"/>
    <x v="7"/>
    <s v="rock"/>
    <n v="109"/>
    <n v="99.16"/>
    <x v="1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x v="405"/>
    <b v="0"/>
    <n v="222"/>
    <b v="1"/>
    <x v="2"/>
    <s v="photobooks"/>
    <n v="146"/>
    <n v="91.88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x v="406"/>
    <b v="1"/>
    <n v="115"/>
    <b v="1"/>
    <x v="6"/>
    <s v="plays"/>
    <n v="102"/>
    <n v="177.09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x v="407"/>
    <b v="0"/>
    <n v="185"/>
    <b v="1"/>
    <x v="7"/>
    <s v="classical music"/>
    <n v="113"/>
    <n v="109.96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x v="408"/>
    <b v="0"/>
    <n v="120"/>
    <b v="1"/>
    <x v="1"/>
    <s v="nonfiction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x v="409"/>
    <b v="0"/>
    <n v="101"/>
    <b v="1"/>
    <x v="5"/>
    <s v="television"/>
    <n v="109"/>
    <n v="199.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x v="410"/>
    <b v="1"/>
    <n v="142"/>
    <b v="1"/>
    <x v="5"/>
    <s v="documentary"/>
    <n v="101"/>
    <n v="141.75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x v="411"/>
    <b v="0"/>
    <n v="193"/>
    <b v="1"/>
    <x v="5"/>
    <s v="documentary"/>
    <n v="101"/>
    <n v="104.26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x v="412"/>
    <b v="0"/>
    <n v="110"/>
    <b v="1"/>
    <x v="6"/>
    <s v="plays"/>
    <n v="101"/>
    <n v="182.9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x v="413"/>
    <b v="0"/>
    <n v="140"/>
    <b v="1"/>
    <x v="1"/>
    <s v="nonfiction"/>
    <n v="100"/>
    <n v="143.3600000000000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x v="414"/>
    <b v="0"/>
    <n v="48"/>
    <b v="1"/>
    <x v="7"/>
    <s v="rock"/>
    <n v="100"/>
    <n v="417.3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x v="415"/>
    <b v="0"/>
    <n v="33"/>
    <b v="1"/>
    <x v="5"/>
    <s v="television"/>
    <n v="100"/>
    <n v="606.8200000000000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x v="416"/>
    <b v="1"/>
    <n v="119"/>
    <b v="1"/>
    <x v="6"/>
    <s v="plays"/>
    <n v="100"/>
    <n v="168.25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x v="417"/>
    <b v="0"/>
    <n v="147"/>
    <b v="1"/>
    <x v="3"/>
    <s v="tabletop games"/>
    <n v="153"/>
    <n v="135.59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x v="418"/>
    <b v="0"/>
    <n v="169"/>
    <b v="1"/>
    <x v="5"/>
    <s v="television"/>
    <n v="142"/>
    <n v="117.5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x v="419"/>
    <b v="0"/>
    <n v="6"/>
    <b v="0"/>
    <x v="0"/>
    <s v="wearables"/>
    <n v="2"/>
    <n v="3304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x v="420"/>
    <b v="0"/>
    <n v="311"/>
    <b v="0"/>
    <x v="3"/>
    <s v="video games"/>
    <n v="7"/>
    <n v="63.57"/>
    <x v="3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x v="421"/>
    <b v="0"/>
    <n v="196"/>
    <b v="0"/>
    <x v="0"/>
    <s v="wearables"/>
    <n v="40"/>
    <n v="99.8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x v="422"/>
    <b v="1"/>
    <n v="335"/>
    <b v="1"/>
    <x v="2"/>
    <s v="photobooks"/>
    <n v="559"/>
    <n v="58.38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x v="423"/>
    <b v="0"/>
    <n v="321"/>
    <b v="1"/>
    <x v="3"/>
    <s v="tabletop games"/>
    <n v="108"/>
    <n v="60.8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x v="424"/>
    <b v="0"/>
    <n v="129"/>
    <b v="0"/>
    <x v="0"/>
    <s v="wearables"/>
    <n v="26"/>
    <n v="150.6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x v="425"/>
    <b v="0"/>
    <n v="171"/>
    <b v="0"/>
    <x v="0"/>
    <s v="wearables"/>
    <n v="39"/>
    <n v="113.63"/>
    <x v="2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x v="426"/>
    <b v="0"/>
    <n v="380"/>
    <b v="1"/>
    <x v="3"/>
    <s v="tabletop games"/>
    <n v="104"/>
    <n v="50.8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x v="427"/>
    <b v="1"/>
    <n v="306"/>
    <b v="1"/>
    <x v="0"/>
    <s v="hardware"/>
    <n v="193"/>
    <n v="63.05"/>
    <x v="2"/>
  </r>
  <r>
    <n v="951"/>
    <s v="Smart Harness"/>
    <s v="Revolutionizing the way we walk our dogs!"/>
    <n v="50000"/>
    <n v="19195"/>
    <x v="2"/>
    <s v="US"/>
    <s v="USD"/>
    <d v="2016-06-04T15:41:12"/>
    <x v="428"/>
    <b v="0"/>
    <n v="121"/>
    <b v="0"/>
    <x v="0"/>
    <s v="wearables"/>
    <n v="38"/>
    <n v="158.6399999999999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x v="429"/>
    <b v="1"/>
    <n v="141"/>
    <b v="1"/>
    <x v="2"/>
    <s v="photobooks"/>
    <n v="101"/>
    <n v="135.6699999999999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x v="430"/>
    <b v="0"/>
    <n v="208"/>
    <b v="1"/>
    <x v="5"/>
    <s v="documentary"/>
    <n v="103"/>
    <n v="91.4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x v="431"/>
    <b v="0"/>
    <n v="99"/>
    <b v="1"/>
    <x v="0"/>
    <s v="wearables"/>
    <n v="126"/>
    <n v="190.45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x v="432"/>
    <b v="0"/>
    <n v="290"/>
    <b v="1"/>
    <x v="3"/>
    <s v="tabletop games"/>
    <n v="377"/>
    <n v="6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x v="433"/>
    <b v="0"/>
    <n v="206"/>
    <b v="1"/>
    <x v="3"/>
    <s v="tabletop games"/>
    <n v="1867"/>
    <n v="90.64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x v="434"/>
    <b v="0"/>
    <n v="206"/>
    <b v="1"/>
    <x v="5"/>
    <s v="documentary"/>
    <n v="101"/>
    <n v="90.62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x v="435"/>
    <b v="1"/>
    <n v="148"/>
    <b v="1"/>
    <x v="6"/>
    <s v="spaces"/>
    <n v="104"/>
    <n v="125.98"/>
    <x v="1"/>
  </r>
  <r>
    <n v="1520"/>
    <s v="TULIPS"/>
    <s v="A self-published photography book by Andrew Miksys from his new series about Belarus"/>
    <n v="18000"/>
    <n v="18625"/>
    <x v="0"/>
    <s v="US"/>
    <s v="USD"/>
    <d v="2014-12-19T04:00:00"/>
    <x v="436"/>
    <b v="1"/>
    <n v="167"/>
    <b v="1"/>
    <x v="2"/>
    <s v="photobooks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x v="437"/>
    <b v="1"/>
    <n v="274"/>
    <b v="1"/>
    <x v="7"/>
    <s v="rock"/>
    <n v="124"/>
    <n v="67.6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x v="438"/>
    <b v="1"/>
    <n v="116"/>
    <b v="1"/>
    <x v="2"/>
    <s v="photobooks"/>
    <n v="109"/>
    <n v="159.2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x v="439"/>
    <b v="1"/>
    <n v="167"/>
    <b v="1"/>
    <x v="7"/>
    <s v="indie rock"/>
    <n v="101"/>
    <n v="109.11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x v="440"/>
    <b v="0"/>
    <n v="226"/>
    <b v="1"/>
    <x v="6"/>
    <s v="spaces"/>
    <n v="121"/>
    <n v="80.45999999999999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x v="441"/>
    <b v="0"/>
    <n v="104"/>
    <b v="1"/>
    <x v="0"/>
    <s v="makerspaces"/>
    <n v="103"/>
    <n v="174.0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x v="442"/>
    <b v="1"/>
    <n v="275"/>
    <b v="1"/>
    <x v="5"/>
    <s v="documentary"/>
    <n v="139"/>
    <n v="65.760000000000005"/>
    <x v="0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x v="443"/>
    <b v="1"/>
    <n v="269"/>
    <b v="1"/>
    <x v="2"/>
    <s v="photobooks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x v="444"/>
    <b v="1"/>
    <n v="304"/>
    <b v="1"/>
    <x v="0"/>
    <s v="space exploration"/>
    <n v="224"/>
    <n v="58.93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x v="445"/>
    <b v="1"/>
    <n v="244"/>
    <b v="1"/>
    <x v="5"/>
    <s v="documentary"/>
    <n v="179"/>
    <n v="73.34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x v="446"/>
    <b v="1"/>
    <n v="179"/>
    <b v="1"/>
    <x v="5"/>
    <s v="documentary"/>
    <n v="123"/>
    <n v="99.8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x v="447"/>
    <b v="1"/>
    <n v="222"/>
    <b v="1"/>
    <x v="5"/>
    <s v="documentary"/>
    <n v="105"/>
    <n v="80.2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x v="448"/>
    <b v="0"/>
    <n v="199"/>
    <b v="1"/>
    <x v="0"/>
    <s v="space exploration"/>
    <n v="355"/>
    <n v="89.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x v="449"/>
    <b v="1"/>
    <n v="98"/>
    <b v="1"/>
    <x v="2"/>
    <s v="photobooks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x v="450"/>
    <b v="0"/>
    <n v="46"/>
    <b v="0"/>
    <x v="0"/>
    <s v="wearables"/>
    <n v="70"/>
    <n v="382.3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x v="451"/>
    <b v="0"/>
    <n v="196"/>
    <b v="0"/>
    <x v="0"/>
    <s v="wearables"/>
    <n v="25"/>
    <n v="89.6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x v="452"/>
    <b v="0"/>
    <n v="131"/>
    <b v="1"/>
    <x v="7"/>
    <s v="rock"/>
    <n v="117"/>
    <n v="133.9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x v="453"/>
    <b v="0"/>
    <n v="78"/>
    <b v="1"/>
    <x v="7"/>
    <s v="rock"/>
    <n v="100"/>
    <n v="224.1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x v="454"/>
    <b v="1"/>
    <n v="244"/>
    <b v="1"/>
    <x v="6"/>
    <s v="plays"/>
    <n v="116"/>
    <n v="71.489999999999995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x v="455"/>
    <b v="0"/>
    <n v="149"/>
    <b v="1"/>
    <x v="5"/>
    <s v="documentary"/>
    <n v="116"/>
    <n v="116.86"/>
    <x v="3"/>
  </r>
  <r>
    <n v="1207"/>
    <s v="ITALIANA"/>
    <s v="A humanistic photo book about ancestral &amp; post-modern Italy."/>
    <n v="16700"/>
    <n v="17396"/>
    <x v="0"/>
    <s v="IT"/>
    <s v="EUR"/>
    <d v="2016-03-31T10:00:00"/>
    <x v="456"/>
    <b v="0"/>
    <n v="141"/>
    <b v="1"/>
    <x v="2"/>
    <s v="photobooks"/>
    <n v="104"/>
    <n v="123.38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x v="457"/>
    <b v="0"/>
    <n v="114"/>
    <b v="1"/>
    <x v="7"/>
    <s v="indie rock"/>
    <n v="116"/>
    <n v="152.54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x v="458"/>
    <b v="0"/>
    <n v="246"/>
    <b v="1"/>
    <x v="7"/>
    <s v="indie rock"/>
    <n v="145"/>
    <n v="70.5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x v="459"/>
    <b v="0"/>
    <n v="120"/>
    <b v="1"/>
    <x v="0"/>
    <s v="hardware"/>
    <n v="182"/>
    <n v="143.9799999999999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x v="460"/>
    <b v="1"/>
    <n v="248"/>
    <b v="1"/>
    <x v="1"/>
    <s v="radio &amp; podcasts"/>
    <n v="108"/>
    <n v="69.599999999999994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x v="461"/>
    <b v="1"/>
    <n v="294"/>
    <b v="1"/>
    <x v="0"/>
    <s v="space exploration"/>
    <n v="172"/>
    <n v="58.42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x v="462"/>
    <b v="0"/>
    <n v="191"/>
    <b v="1"/>
    <x v="7"/>
    <s v="indie rock"/>
    <n v="107"/>
    <n v="89.9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x v="463"/>
    <b v="0"/>
    <n v="152"/>
    <b v="0"/>
    <x v="0"/>
    <s v="space exploration"/>
    <n v="11"/>
    <n v="112.8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x v="464"/>
    <b v="1"/>
    <n v="158"/>
    <b v="1"/>
    <x v="5"/>
    <s v="documentary"/>
    <n v="114"/>
    <n v="108.01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x v="465"/>
    <b v="1"/>
    <n v="188"/>
    <b v="1"/>
    <x v="5"/>
    <s v="documentary"/>
    <n v="170"/>
    <n v="90.58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x v="466"/>
    <b v="0"/>
    <n v="93"/>
    <b v="0"/>
    <x v="0"/>
    <s v="wearables"/>
    <n v="6"/>
    <n v="182.62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x v="467"/>
    <b v="1"/>
    <n v="238"/>
    <b v="1"/>
    <x v="0"/>
    <s v="hardware"/>
    <n v="674"/>
    <n v="70.84999999999999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x v="468"/>
    <b v="0"/>
    <n v="176"/>
    <b v="1"/>
    <x v="0"/>
    <s v="hardware"/>
    <n v="140"/>
    <n v="95.49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x v="469"/>
    <b v="0"/>
    <n v="101"/>
    <b v="1"/>
    <x v="2"/>
    <s v="photobooks"/>
    <n v="102"/>
    <n v="165.35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x v="470"/>
    <b v="1"/>
    <n v="130"/>
    <b v="1"/>
    <x v="7"/>
    <s v="rock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x v="471"/>
    <b v="1"/>
    <n v="345"/>
    <b v="1"/>
    <x v="2"/>
    <s v="photobooks"/>
    <n v="104"/>
    <n v="48.04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x v="472"/>
    <b v="1"/>
    <n v="236"/>
    <b v="1"/>
    <x v="5"/>
    <s v="documentary"/>
    <n v="110"/>
    <n v="7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x v="473"/>
    <b v="0"/>
    <n v="128"/>
    <b v="1"/>
    <x v="6"/>
    <s v="spaces"/>
    <n v="110"/>
    <n v="128.9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x v="474"/>
    <b v="0"/>
    <n v="165"/>
    <b v="1"/>
    <x v="6"/>
    <s v="plays"/>
    <n v="110"/>
    <n v="99.7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x v="475"/>
    <b v="1"/>
    <n v="135"/>
    <b v="1"/>
    <x v="5"/>
    <s v="documentary"/>
    <n v="109"/>
    <n v="121.2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x v="476"/>
    <b v="0"/>
    <n v="117"/>
    <b v="0"/>
    <x v="6"/>
    <s v="plays"/>
    <n v="109"/>
    <n v="139.24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x v="477"/>
    <b v="0"/>
    <n v="180"/>
    <b v="1"/>
    <x v="0"/>
    <s v="hardware"/>
    <n v="108"/>
    <n v="90.18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x v="478"/>
    <b v="1"/>
    <n v="176"/>
    <b v="1"/>
    <x v="7"/>
    <s v="rock"/>
    <n v="295"/>
    <n v="92.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x v="479"/>
    <b v="0"/>
    <n v="35"/>
    <b v="1"/>
    <x v="2"/>
    <s v="photobooks"/>
    <n v="108"/>
    <n v="462.8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x v="480"/>
    <b v="1"/>
    <n v="405"/>
    <b v="1"/>
    <x v="2"/>
    <s v="photobooks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x v="481"/>
    <b v="1"/>
    <n v="137"/>
    <b v="1"/>
    <x v="5"/>
    <s v="documentary"/>
    <n v="108"/>
    <n v="117.8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x v="482"/>
    <b v="0"/>
    <n v="196"/>
    <b v="1"/>
    <x v="5"/>
    <s v="documentary"/>
    <n v="107"/>
    <n v="81.63"/>
    <x v="3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x v="483"/>
    <b v="0"/>
    <n v="234"/>
    <b v="1"/>
    <x v="3"/>
    <s v="tabletop games"/>
    <n v="114"/>
    <n v="68.1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x v="484"/>
    <b v="0"/>
    <n v="206"/>
    <b v="1"/>
    <x v="0"/>
    <s v="makerspaces"/>
    <n v="159"/>
    <n v="77.3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x v="485"/>
    <b v="1"/>
    <n v="413"/>
    <b v="1"/>
    <x v="7"/>
    <s v="rock"/>
    <n v="106"/>
    <n v="38.54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x v="486"/>
    <b v="0"/>
    <n v="169"/>
    <b v="1"/>
    <x v="3"/>
    <s v="tabletop games"/>
    <n v="636"/>
    <n v="94.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x v="487"/>
    <b v="0"/>
    <n v="104"/>
    <b v="0"/>
    <x v="0"/>
    <s v="wearables"/>
    <n v="40"/>
    <n v="152.41"/>
    <x v="5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x v="488"/>
    <b v="1"/>
    <n v="77"/>
    <b v="1"/>
    <x v="0"/>
    <s v="space exploration"/>
    <n v="105"/>
    <n v="205.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x v="489"/>
    <b v="0"/>
    <n v="249"/>
    <b v="1"/>
    <x v="6"/>
    <s v="spaces"/>
    <n v="105"/>
    <n v="63.2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x v="490"/>
    <b v="0"/>
    <n v="356"/>
    <b v="1"/>
    <x v="3"/>
    <s v="tabletop games"/>
    <n v="524"/>
    <n v="44.17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x v="491"/>
    <b v="1"/>
    <n v="232"/>
    <b v="1"/>
    <x v="5"/>
    <s v="documentary"/>
    <n v="105"/>
    <n v="67.7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x v="492"/>
    <b v="1"/>
    <n v="286"/>
    <b v="1"/>
    <x v="6"/>
    <s v="plays"/>
    <n v="101"/>
    <n v="54.9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x v="493"/>
    <b v="0"/>
    <n v="48"/>
    <b v="1"/>
    <x v="6"/>
    <s v="plays"/>
    <n v="105"/>
    <n v="327.08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x v="494"/>
    <b v="0"/>
    <n v="107"/>
    <b v="1"/>
    <x v="6"/>
    <s v="spaces"/>
    <n v="157"/>
    <n v="146.6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x v="495"/>
    <b v="0"/>
    <n v="175"/>
    <b v="1"/>
    <x v="6"/>
    <s v="plays"/>
    <n v="105"/>
    <n v="89.5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x v="496"/>
    <b v="1"/>
    <n v="424"/>
    <b v="1"/>
    <x v="0"/>
    <s v="hardware"/>
    <n v="157"/>
    <n v="36.9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x v="497"/>
    <b v="1"/>
    <n v="206"/>
    <b v="1"/>
    <x v="2"/>
    <s v="photobooks"/>
    <n v="112"/>
    <n v="75.9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x v="498"/>
    <b v="0"/>
    <n v="184"/>
    <b v="1"/>
    <x v="7"/>
    <s v="rock"/>
    <n v="112"/>
    <n v="85.05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x v="499"/>
    <b v="1"/>
    <n v="200"/>
    <b v="1"/>
    <x v="7"/>
    <s v="indie rock"/>
    <n v="104"/>
    <n v="78.03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x v="500"/>
    <b v="0"/>
    <n v="115"/>
    <b v="1"/>
    <x v="6"/>
    <s v="musical"/>
    <n v="104"/>
    <n v="135.63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x v="501"/>
    <b v="0"/>
    <n v="65"/>
    <b v="1"/>
    <x v="5"/>
    <s v="documentary"/>
    <n v="104"/>
    <n v="239.9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x v="502"/>
    <b v="0"/>
    <n v="133"/>
    <b v="1"/>
    <x v="7"/>
    <s v="rock"/>
    <n v="156"/>
    <n v="117.23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x v="503"/>
    <b v="0"/>
    <n v="140"/>
    <b v="1"/>
    <x v="2"/>
    <s v="photobooks"/>
    <n v="104"/>
    <n v="111.18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x v="504"/>
    <b v="0"/>
    <n v="78"/>
    <b v="1"/>
    <x v="6"/>
    <s v="plays"/>
    <n v="104"/>
    <n v="199.17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x v="505"/>
    <b v="0"/>
    <n v="75"/>
    <b v="1"/>
    <x v="2"/>
    <s v="photobooks"/>
    <n v="155"/>
    <n v="207.0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x v="506"/>
    <b v="0"/>
    <n v="89"/>
    <b v="1"/>
    <x v="2"/>
    <s v="photobooks"/>
    <n v="172"/>
    <n v="174.21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x v="507"/>
    <b v="1"/>
    <n v="181"/>
    <b v="1"/>
    <x v="6"/>
    <s v="plays"/>
    <n v="103"/>
    <n v="85.5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x v="508"/>
    <b v="1"/>
    <n v="145"/>
    <b v="1"/>
    <x v="6"/>
    <s v="plays"/>
    <n v="154"/>
    <n v="106.5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x v="509"/>
    <b v="1"/>
    <n v="251"/>
    <b v="1"/>
    <x v="5"/>
    <s v="documentary"/>
    <n v="119"/>
    <n v="61.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x v="510"/>
    <b v="0"/>
    <n v="29"/>
    <b v="0"/>
    <x v="0"/>
    <s v="wearables"/>
    <n v="15"/>
    <n v="530.69000000000005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x v="511"/>
    <b v="0"/>
    <n v="120"/>
    <b v="1"/>
    <x v="6"/>
    <s v="plays"/>
    <n v="102"/>
    <n v="127.79"/>
    <x v="4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x v="512"/>
    <b v="0"/>
    <n v="112"/>
    <b v="1"/>
    <x v="6"/>
    <s v="plays"/>
    <n v="102"/>
    <n v="136.8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x v="513"/>
    <b v="0"/>
    <n v="174"/>
    <b v="1"/>
    <x v="7"/>
    <s v="rock"/>
    <n v="102"/>
    <n v="88.04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x v="514"/>
    <b v="1"/>
    <n v="288"/>
    <b v="1"/>
    <x v="6"/>
    <s v="plays"/>
    <n v="102"/>
    <n v="53.18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x v="515"/>
    <b v="0"/>
    <n v="69"/>
    <b v="1"/>
    <x v="5"/>
    <s v="television"/>
    <n v="102"/>
    <n v="221.5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x v="516"/>
    <b v="1"/>
    <n v="139"/>
    <b v="0"/>
    <x v="2"/>
    <s v="photobooks"/>
    <n v="61"/>
    <n v="109.94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x v="517"/>
    <b v="1"/>
    <n v="223"/>
    <b v="1"/>
    <x v="5"/>
    <s v="documentary"/>
    <n v="305"/>
    <n v="68.48999999999999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x v="518"/>
    <b v="0"/>
    <n v="122"/>
    <b v="1"/>
    <x v="6"/>
    <s v="plays"/>
    <n v="102"/>
    <n v="125.1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x v="519"/>
    <b v="0"/>
    <n v="102"/>
    <b v="1"/>
    <x v="4"/>
    <s v="small batch"/>
    <n v="102"/>
    <n v="149.3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x v="520"/>
    <b v="0"/>
    <n v="226"/>
    <b v="1"/>
    <x v="7"/>
    <s v="rock"/>
    <n v="102"/>
    <n v="67.39"/>
    <x v="2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x v="521"/>
    <b v="1"/>
    <n v="340"/>
    <b v="1"/>
    <x v="1"/>
    <s v="radio &amp; podcasts"/>
    <n v="101"/>
    <n v="44.67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x v="522"/>
    <b v="1"/>
    <n v="123"/>
    <b v="1"/>
    <x v="4"/>
    <s v="small batch"/>
    <n v="101"/>
    <n v="123.35"/>
    <x v="2"/>
  </r>
  <r>
    <n v="3220"/>
    <s v="Burners"/>
    <s v="A sci-fi thriller for the stage opening March 10 in Los Angeles."/>
    <n v="15000"/>
    <n v="15126"/>
    <x v="0"/>
    <s v="US"/>
    <s v="USD"/>
    <d v="2017-03-12T21:00:00"/>
    <x v="523"/>
    <b v="1"/>
    <n v="59"/>
    <b v="1"/>
    <x v="6"/>
    <s v="plays"/>
    <n v="101"/>
    <n v="256.37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x v="524"/>
    <b v="0"/>
    <n v="60"/>
    <b v="1"/>
    <x v="6"/>
    <s v="plays"/>
    <n v="302"/>
    <n v="252.0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x v="525"/>
    <b v="0"/>
    <n v="154"/>
    <b v="1"/>
    <x v="7"/>
    <s v="rock"/>
    <n v="101"/>
    <n v="97.99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x v="526"/>
    <b v="0"/>
    <n v="58"/>
    <b v="1"/>
    <x v="6"/>
    <s v="spaces"/>
    <n v="191"/>
    <n v="259.9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x v="527"/>
    <b v="0"/>
    <n v="680"/>
    <b v="1"/>
    <x v="3"/>
    <s v="tabletop games"/>
    <n v="537"/>
    <n v="22.12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x v="528"/>
    <b v="1"/>
    <n v="202"/>
    <b v="1"/>
    <x v="5"/>
    <s v="documentary"/>
    <n v="113"/>
    <n v="73.02"/>
    <x v="6"/>
  </r>
  <r>
    <n v="1"/>
    <s v="FannibalFest Fan Convention"/>
    <s v="A Hannibal TV Show Fan Convention and Art Collective"/>
    <n v="10275"/>
    <n v="14653"/>
    <x v="0"/>
    <s v="US"/>
    <s v="USD"/>
    <d v="2017-03-02T14:24:43"/>
    <x v="529"/>
    <b v="0"/>
    <n v="79"/>
    <b v="1"/>
    <x v="5"/>
    <s v="television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x v="530"/>
    <b v="0"/>
    <n v="36"/>
    <b v="0"/>
    <x v="0"/>
    <s v="wearables"/>
    <n v="73"/>
    <n v="405.5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x v="531"/>
    <b v="0"/>
    <n v="205"/>
    <b v="1"/>
    <x v="7"/>
    <s v="rock"/>
    <n v="145"/>
    <n v="70.79000000000000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x v="532"/>
    <b v="1"/>
    <n v="72"/>
    <b v="1"/>
    <x v="6"/>
    <s v="plays"/>
    <n v="111"/>
    <n v="200.69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x v="533"/>
    <b v="0"/>
    <n v="156"/>
    <b v="1"/>
    <x v="7"/>
    <s v="rock"/>
    <n v="144"/>
    <n v="92.5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x v="534"/>
    <b v="0"/>
    <n v="276"/>
    <b v="0"/>
    <x v="0"/>
    <s v="wearables"/>
    <n v="11"/>
    <n v="51.8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x v="535"/>
    <b v="0"/>
    <n v="534"/>
    <b v="0"/>
    <x v="3"/>
    <s v="video games"/>
    <n v="28"/>
    <n v="26.6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x v="536"/>
    <b v="0"/>
    <n v="146"/>
    <b v="1"/>
    <x v="0"/>
    <s v="hardware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x v="537"/>
    <b v="1"/>
    <n v="284"/>
    <b v="1"/>
    <x v="5"/>
    <s v="documentary"/>
    <n v="283"/>
    <n v="49.8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x v="538"/>
    <b v="0"/>
    <n v="119"/>
    <b v="1"/>
    <x v="5"/>
    <s v="television"/>
    <n v="128"/>
    <n v="118.34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x v="539"/>
    <b v="1"/>
    <n v="95"/>
    <b v="1"/>
    <x v="0"/>
    <s v="hardware"/>
    <n v="281"/>
    <n v="147.9499999999999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x v="540"/>
    <b v="0"/>
    <n v="11"/>
    <b v="0"/>
    <x v="0"/>
    <s v="wearables"/>
    <n v="47"/>
    <n v="1272.73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x v="541"/>
    <b v="1"/>
    <n v="182"/>
    <b v="1"/>
    <x v="7"/>
    <s v="rock"/>
    <n v="117"/>
    <n v="76.9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x v="542"/>
    <b v="1"/>
    <n v="189"/>
    <b v="1"/>
    <x v="7"/>
    <s v="rock"/>
    <n v="111"/>
    <n v="73.36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x v="543"/>
    <b v="1"/>
    <n v="473"/>
    <b v="1"/>
    <x v="0"/>
    <s v="hardware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x v="544"/>
    <b v="1"/>
    <n v="92"/>
    <b v="0"/>
    <x v="2"/>
    <s v="photobooks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x v="545"/>
    <b v="0"/>
    <n v="133"/>
    <b v="1"/>
    <x v="5"/>
    <s v="documentary"/>
    <n v="114"/>
    <n v="103.2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x v="546"/>
    <b v="0"/>
    <n v="539"/>
    <b v="1"/>
    <x v="3"/>
    <s v="tabletop games"/>
    <n v="171"/>
    <n v="25.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x v="547"/>
    <b v="0"/>
    <n v="34"/>
    <b v="0"/>
    <x v="0"/>
    <s v="web"/>
    <n v="27"/>
    <n v="402.71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x v="548"/>
    <b v="0"/>
    <n v="132"/>
    <b v="1"/>
    <x v="7"/>
    <s v="classical music"/>
    <n v="109"/>
    <n v="103.6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x v="549"/>
    <b v="0"/>
    <n v="227"/>
    <b v="1"/>
    <x v="1"/>
    <s v="nonfiction"/>
    <n v="136"/>
    <n v="59.97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x v="550"/>
    <b v="0"/>
    <n v="944"/>
    <b v="1"/>
    <x v="3"/>
    <s v="tabletop games"/>
    <n v="1357"/>
    <n v="14.3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x v="551"/>
    <b v="0"/>
    <n v="96"/>
    <b v="1"/>
    <x v="3"/>
    <s v="tabletop games"/>
    <n v="271"/>
    <n v="140.9799999999999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x v="552"/>
    <b v="0"/>
    <n v="170"/>
    <b v="1"/>
    <x v="2"/>
    <s v="photobooks"/>
    <n v="135"/>
    <n v="79.4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x v="553"/>
    <b v="0"/>
    <n v="191"/>
    <b v="1"/>
    <x v="7"/>
    <s v="rock"/>
    <n v="154"/>
    <n v="70.5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x v="554"/>
    <b v="0"/>
    <n v="171"/>
    <b v="1"/>
    <x v="5"/>
    <s v="documentary"/>
    <n v="105"/>
    <n v="78.66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x v="555"/>
    <b v="0"/>
    <n v="57"/>
    <b v="1"/>
    <x v="2"/>
    <s v="photobooks"/>
    <n v="103"/>
    <n v="234.79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x v="556"/>
    <b v="1"/>
    <n v="141"/>
    <b v="1"/>
    <x v="7"/>
    <s v="rock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x v="557"/>
    <b v="0"/>
    <n v="76"/>
    <b v="0"/>
    <x v="0"/>
    <s v="wearables"/>
    <n v="44"/>
    <n v="174.95"/>
    <x v="1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x v="558"/>
    <b v="0"/>
    <n v="94"/>
    <b v="1"/>
    <x v="1"/>
    <s v="nonfiction"/>
    <n v="102"/>
    <n v="141.41999999999999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x v="559"/>
    <b v="1"/>
    <n v="179"/>
    <b v="1"/>
    <x v="4"/>
    <s v="small batch"/>
    <n v="111"/>
    <n v="74.180000000000007"/>
    <x v="2"/>
  </r>
  <r>
    <n v="2199"/>
    <s v="Decadolo. Flip it!"/>
    <s v="A new strategic board game designed to flip out your opponent."/>
    <n v="9000"/>
    <n v="13228"/>
    <x v="0"/>
    <s v="IE"/>
    <s v="EUR"/>
    <d v="2015-10-15T09:59:58"/>
    <x v="560"/>
    <b v="1"/>
    <n v="251"/>
    <b v="1"/>
    <x v="3"/>
    <s v="tabletop games"/>
    <n v="147"/>
    <n v="52.7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x v="561"/>
    <b v="0"/>
    <n v="111"/>
    <b v="1"/>
    <x v="2"/>
    <s v="photobooks"/>
    <n v="105"/>
    <n v="118.74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x v="562"/>
    <b v="1"/>
    <n v="186"/>
    <b v="1"/>
    <x v="6"/>
    <s v="plays"/>
    <n v="101"/>
    <n v="70.77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x v="563"/>
    <b v="0"/>
    <n v="156"/>
    <b v="1"/>
    <x v="6"/>
    <s v="spaces"/>
    <n v="109"/>
    <n v="84.1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x v="564"/>
    <b v="1"/>
    <n v="103"/>
    <b v="1"/>
    <x v="0"/>
    <s v="hardware"/>
    <n v="262"/>
    <n v="127.32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x v="565"/>
    <b v="0"/>
    <n v="62"/>
    <b v="1"/>
    <x v="2"/>
    <s v="photobooks"/>
    <n v="101"/>
    <n v="211.4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x v="566"/>
    <b v="0"/>
    <n v="159"/>
    <b v="1"/>
    <x v="5"/>
    <s v="documentary"/>
    <n v="104"/>
    <n v="81.849999999999994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x v="567"/>
    <b v="1"/>
    <n v="165"/>
    <b v="1"/>
    <x v="5"/>
    <s v="documentary"/>
    <n v="132"/>
    <n v="78.58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x v="568"/>
    <b v="0"/>
    <n v="229"/>
    <b v="1"/>
    <x v="5"/>
    <s v="documentary"/>
    <n v="104"/>
    <n v="56.46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x v="569"/>
    <b v="0"/>
    <n v="35"/>
    <b v="0"/>
    <x v="0"/>
    <s v="wearables"/>
    <n v="112"/>
    <n v="367.97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x v="570"/>
    <b v="0"/>
    <n v="47"/>
    <b v="1"/>
    <x v="5"/>
    <s v="shorts"/>
    <n v="107"/>
    <n v="273.8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x v="571"/>
    <b v="0"/>
    <n v="121"/>
    <b v="0"/>
    <x v="0"/>
    <s v="web"/>
    <n v="21"/>
    <n v="105.9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x v="572"/>
    <b v="1"/>
    <n v="176"/>
    <b v="1"/>
    <x v="6"/>
    <s v="plays"/>
    <n v="128"/>
    <n v="72.760000000000005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x v="573"/>
    <b v="0"/>
    <n v="26"/>
    <b v="1"/>
    <x v="1"/>
    <s v="nonfiction"/>
    <n v="128"/>
    <n v="492.3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x v="574"/>
    <b v="0"/>
    <n v="141"/>
    <b v="1"/>
    <x v="6"/>
    <s v="plays"/>
    <n v="128"/>
    <n v="90.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x v="575"/>
    <b v="0"/>
    <n v="96"/>
    <b v="0"/>
    <x v="0"/>
    <s v="wearables"/>
    <n v="26"/>
    <n v="133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x v="576"/>
    <b v="0"/>
    <n v="118"/>
    <b v="1"/>
    <x v="6"/>
    <s v="spaces"/>
    <n v="120"/>
    <n v="108.2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x v="577"/>
    <b v="1"/>
    <n v="183"/>
    <b v="1"/>
    <x v="6"/>
    <s v="plays"/>
    <n v="127"/>
    <n v="69.56999999999999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x v="578"/>
    <b v="1"/>
    <n v="202"/>
    <b v="1"/>
    <x v="5"/>
    <s v="documentary"/>
    <n v="106"/>
    <n v="62.7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x v="579"/>
    <b v="0"/>
    <n v="185"/>
    <b v="1"/>
    <x v="0"/>
    <s v="hardware"/>
    <n v="253"/>
    <n v="68.25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x v="580"/>
    <b v="1"/>
    <n v="134"/>
    <b v="1"/>
    <x v="6"/>
    <s v="plays"/>
    <n v="103"/>
    <n v="93.81"/>
    <x v="2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x v="581"/>
    <b v="0"/>
    <n v="99"/>
    <b v="1"/>
    <x v="7"/>
    <s v="rock"/>
    <n v="100"/>
    <n v="126.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x v="582"/>
    <b v="0"/>
    <n v="197"/>
    <b v="0"/>
    <x v="6"/>
    <s v="plays"/>
    <n v="70"/>
    <n v="63.56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x v="583"/>
    <b v="0"/>
    <n v="122"/>
    <b v="0"/>
    <x v="0"/>
    <s v="wearables"/>
    <n v="31"/>
    <n v="102.0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x v="584"/>
    <b v="0"/>
    <n v="240"/>
    <b v="1"/>
    <x v="7"/>
    <s v="rock"/>
    <n v="497"/>
    <n v="51.72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x v="585"/>
    <b v="0"/>
    <n v="131"/>
    <b v="1"/>
    <x v="2"/>
    <s v="photobooks"/>
    <n v="123"/>
    <n v="94.74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x v="586"/>
    <b v="0"/>
    <n v="134"/>
    <b v="1"/>
    <x v="7"/>
    <s v="rock"/>
    <n v="124"/>
    <n v="92.5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x v="587"/>
    <b v="0"/>
    <n v="140"/>
    <b v="1"/>
    <x v="0"/>
    <s v="hardware"/>
    <n v="124"/>
    <n v="88.2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x v="588"/>
    <b v="0"/>
    <n v="199"/>
    <b v="1"/>
    <x v="6"/>
    <s v="plays"/>
    <n v="103"/>
    <n v="62.0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x v="589"/>
    <b v="0"/>
    <n v="173"/>
    <b v="1"/>
    <x v="6"/>
    <s v="plays"/>
    <n v="123"/>
    <n v="71.23999999999999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x v="590"/>
    <b v="0"/>
    <n v="182"/>
    <b v="1"/>
    <x v="6"/>
    <s v="spaces"/>
    <n v="246"/>
    <n v="67.7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x v="591"/>
    <b v="1"/>
    <n v="115"/>
    <b v="1"/>
    <x v="6"/>
    <s v="plays"/>
    <n v="102"/>
    <n v="106.57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x v="592"/>
    <b v="1"/>
    <n v="184"/>
    <b v="1"/>
    <x v="6"/>
    <s v="plays"/>
    <n v="102"/>
    <n v="66.59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x v="593"/>
    <b v="0"/>
    <n v="118"/>
    <b v="1"/>
    <x v="2"/>
    <s v="photobooks"/>
    <n v="102"/>
    <n v="103.6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x v="594"/>
    <b v="0"/>
    <n v="17"/>
    <b v="1"/>
    <x v="6"/>
    <s v="plays"/>
    <n v="122"/>
    <n v="716.35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x v="595"/>
    <b v="0"/>
    <n v="87"/>
    <b v="1"/>
    <x v="5"/>
    <s v="documentary"/>
    <n v="101"/>
    <n v="139.8300000000000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x v="596"/>
    <b v="0"/>
    <n v="111"/>
    <b v="1"/>
    <x v="6"/>
    <s v="spaces"/>
    <n v="122"/>
    <n v="109.5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x v="597"/>
    <b v="0"/>
    <n v="217"/>
    <b v="1"/>
    <x v="0"/>
    <s v="hardware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x v="598"/>
    <b v="1"/>
    <n v="385"/>
    <b v="1"/>
    <x v="0"/>
    <s v="space exploration"/>
    <n v="110"/>
    <n v="31.44"/>
    <x v="2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x v="599"/>
    <b v="1"/>
    <n v="200"/>
    <b v="1"/>
    <x v="6"/>
    <s v="plays"/>
    <n v="101"/>
    <n v="60.48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x v="600"/>
    <b v="0"/>
    <n v="71"/>
    <b v="1"/>
    <x v="5"/>
    <s v="television"/>
    <n v="100"/>
    <n v="169.6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x v="601"/>
    <b v="0"/>
    <n v="190"/>
    <b v="1"/>
    <x v="7"/>
    <s v="metal"/>
    <n v="120"/>
    <n v="63.38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x v="602"/>
    <b v="0"/>
    <n v="70"/>
    <b v="1"/>
    <x v="5"/>
    <s v="television"/>
    <n v="100"/>
    <n v="171.84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x v="603"/>
    <b v="1"/>
    <n v="167"/>
    <b v="1"/>
    <x v="5"/>
    <s v="documentary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x v="604"/>
    <b v="1"/>
    <n v="215"/>
    <b v="1"/>
    <x v="2"/>
    <s v="photobooks"/>
    <n v="150"/>
    <n v="55.82"/>
    <x v="2"/>
  </r>
  <r>
    <n v="49"/>
    <s v="Driving Jersey - Season Five"/>
    <s v="Driving Jersey is real people telling real stories."/>
    <n v="12000"/>
    <n v="12000"/>
    <x v="0"/>
    <s v="US"/>
    <s v="USD"/>
    <d v="2015-10-24T04:14:05"/>
    <x v="605"/>
    <b v="0"/>
    <n v="87"/>
    <b v="1"/>
    <x v="5"/>
    <s v="television"/>
    <n v="100"/>
    <n v="137.9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x v="606"/>
    <b v="0"/>
    <n v="86"/>
    <b v="1"/>
    <x v="5"/>
    <s v="documentary"/>
    <n v="124"/>
    <n v="139.5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x v="607"/>
    <b v="0"/>
    <n v="12"/>
    <b v="1"/>
    <x v="6"/>
    <s v="plays"/>
    <n v="100"/>
    <n v="10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x v="608"/>
    <b v="1"/>
    <n v="187"/>
    <b v="1"/>
    <x v="6"/>
    <s v="spaces"/>
    <n v="120"/>
    <n v="64.1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x v="609"/>
    <b v="0"/>
    <n v="207"/>
    <b v="1"/>
    <x v="3"/>
    <s v="tabletop games"/>
    <n v="141"/>
    <n v="57.93"/>
    <x v="3"/>
  </r>
  <r>
    <n v="217"/>
    <s v="Bitch"/>
    <s v="A roadmovie by paw"/>
    <n v="100000"/>
    <n v="11943"/>
    <x v="2"/>
    <s v="SE"/>
    <s v="SEK"/>
    <d v="2014-12-28T15:22:29"/>
    <x v="610"/>
    <b v="0"/>
    <n v="38"/>
    <b v="0"/>
    <x v="5"/>
    <s v="drama"/>
    <n v="12"/>
    <n v="314.29000000000002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x v="611"/>
    <b v="1"/>
    <n v="152"/>
    <b v="0"/>
    <x v="2"/>
    <s v="photobooks"/>
    <n v="40"/>
    <n v="78.4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x v="612"/>
    <b v="0"/>
    <n v="95"/>
    <b v="1"/>
    <x v="6"/>
    <s v="plays"/>
    <n v="119"/>
    <n v="125.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x v="613"/>
    <b v="0"/>
    <n v="15"/>
    <b v="0"/>
    <x v="0"/>
    <s v="wearables"/>
    <n v="39"/>
    <n v="788.53"/>
    <x v="2"/>
  </r>
  <r>
    <n v="1834"/>
    <s v="TDJ - All Part of the Plan EP/Tour"/>
    <s v="Help us fund our first tour and promote our new EP!"/>
    <n v="10000"/>
    <n v="11805"/>
    <x v="0"/>
    <s v="US"/>
    <s v="USD"/>
    <d v="2015-01-24T23:08:15"/>
    <x v="614"/>
    <b v="0"/>
    <n v="90"/>
    <b v="1"/>
    <x v="7"/>
    <s v="rock"/>
    <n v="118"/>
    <n v="131.169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x v="615"/>
    <b v="0"/>
    <n v="274"/>
    <b v="1"/>
    <x v="0"/>
    <s v="wearables"/>
    <n v="147"/>
    <n v="42.89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x v="616"/>
    <b v="0"/>
    <n v="125"/>
    <b v="1"/>
    <x v="6"/>
    <s v="plays"/>
    <n v="100"/>
    <n v="93.98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x v="617"/>
    <b v="1"/>
    <n v="183"/>
    <b v="1"/>
    <x v="0"/>
    <s v="hardware"/>
    <n v="235"/>
    <n v="64.18000000000000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x v="618"/>
    <b v="0"/>
    <n v="144"/>
    <b v="1"/>
    <x v="3"/>
    <s v="tabletop games"/>
    <n v="1174"/>
    <n v="81.5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x v="619"/>
    <b v="1"/>
    <n v="255"/>
    <b v="1"/>
    <x v="7"/>
    <s v="electronic music"/>
    <n v="117"/>
    <n v="45.9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x v="620"/>
    <b v="0"/>
    <n v="40"/>
    <b v="0"/>
    <x v="0"/>
    <s v="wearables"/>
    <n v="8"/>
    <n v="292.08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x v="621"/>
    <b v="1"/>
    <n v="286"/>
    <b v="1"/>
    <x v="5"/>
    <s v="documentary"/>
    <n v="117"/>
    <n v="40.7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x v="622"/>
    <b v="0"/>
    <n v="104"/>
    <b v="1"/>
    <x v="7"/>
    <s v="rock"/>
    <n v="155"/>
    <n v="112.0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x v="623"/>
    <b v="0"/>
    <n v="182"/>
    <b v="1"/>
    <x v="5"/>
    <s v="television"/>
    <n v="137"/>
    <n v="63.92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x v="624"/>
    <b v="0"/>
    <n v="52"/>
    <b v="1"/>
    <x v="5"/>
    <s v="television"/>
    <n v="116"/>
    <n v="223.48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x v="625"/>
    <b v="1"/>
    <n v="96"/>
    <b v="0"/>
    <x v="2"/>
    <s v="photobooks"/>
    <n v="41"/>
    <n v="120.77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x v="626"/>
    <b v="1"/>
    <n v="137"/>
    <b v="1"/>
    <x v="0"/>
    <s v="hardware"/>
    <n v="116"/>
    <n v="84.4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x v="627"/>
    <b v="1"/>
    <n v="283"/>
    <b v="1"/>
    <x v="4"/>
    <s v="small batch"/>
    <n v="144"/>
    <n v="40.79999999999999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x v="628"/>
    <b v="0"/>
    <n v="186"/>
    <b v="1"/>
    <x v="4"/>
    <s v="small batch"/>
    <n v="115"/>
    <n v="62.07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x v="629"/>
    <b v="0"/>
    <n v="104"/>
    <b v="1"/>
    <x v="6"/>
    <s v="plays"/>
    <n v="154"/>
    <n v="110.87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x v="630"/>
    <b v="0"/>
    <n v="84"/>
    <b v="1"/>
    <x v="0"/>
    <s v="space exploration"/>
    <n v="100"/>
    <n v="136.9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x v="631"/>
    <b v="1"/>
    <n v="169"/>
    <b v="1"/>
    <x v="7"/>
    <s v="rock"/>
    <n v="115"/>
    <n v="67.88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x v="632"/>
    <b v="0"/>
    <n v="19"/>
    <b v="0"/>
    <x v="0"/>
    <s v="wearables"/>
    <n v="6"/>
    <n v="603.53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x v="633"/>
    <b v="0"/>
    <n v="62"/>
    <b v="1"/>
    <x v="6"/>
    <s v="plays"/>
    <n v="115"/>
    <n v="184.6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x v="634"/>
    <b v="0"/>
    <n v="9"/>
    <b v="0"/>
    <x v="6"/>
    <s v="spaces"/>
    <n v="5"/>
    <n v="1270.2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x v="635"/>
    <b v="0"/>
    <n v="480"/>
    <b v="1"/>
    <x v="3"/>
    <s v="tabletop games"/>
    <n v="134"/>
    <n v="23.8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x v="636"/>
    <b v="0"/>
    <n v="158"/>
    <b v="1"/>
    <x v="7"/>
    <s v="rock"/>
    <n v="114"/>
    <n v="72.06"/>
    <x v="1"/>
  </r>
  <r>
    <n v="2103"/>
    <s v="Matthew Moon's New Album"/>
    <s v="Indie rocker, Matthew Moon, has something to share with you..."/>
    <n v="7777"/>
    <n v="11364"/>
    <x v="0"/>
    <s v="US"/>
    <s v="USD"/>
    <d v="2012-11-09T19:07:07"/>
    <x v="637"/>
    <b v="0"/>
    <n v="115"/>
    <b v="1"/>
    <x v="7"/>
    <s v="indie rock"/>
    <n v="146"/>
    <n v="98.82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x v="638"/>
    <b v="0"/>
    <n v="128"/>
    <b v="1"/>
    <x v="6"/>
    <s v="plays"/>
    <n v="114"/>
    <n v="88.77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x v="639"/>
    <b v="0"/>
    <n v="184"/>
    <b v="1"/>
    <x v="7"/>
    <s v="rock"/>
    <n v="126"/>
    <n v="61.7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x v="640"/>
    <b v="0"/>
    <n v="108"/>
    <b v="1"/>
    <x v="1"/>
    <s v="nonfiction"/>
    <n v="315"/>
    <n v="105.05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x v="641"/>
    <b v="1"/>
    <n v="226"/>
    <b v="1"/>
    <x v="6"/>
    <s v="plays"/>
    <n v="119"/>
    <n v="50.16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x v="642"/>
    <b v="0"/>
    <n v="271"/>
    <b v="1"/>
    <x v="3"/>
    <s v="tabletop games"/>
    <n v="287"/>
    <n v="41.7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x v="643"/>
    <b v="1"/>
    <n v="235"/>
    <b v="1"/>
    <x v="5"/>
    <s v="documentary"/>
    <n v="113"/>
    <n v="48.05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x v="644"/>
    <b v="1"/>
    <n v="70"/>
    <b v="1"/>
    <x v="0"/>
    <s v="hardware"/>
    <n v="150"/>
    <n v="160.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x v="645"/>
    <b v="0"/>
    <n v="62"/>
    <b v="1"/>
    <x v="5"/>
    <s v="documentary"/>
    <n v="112"/>
    <n v="181.13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x v="646"/>
    <b v="0"/>
    <n v="27"/>
    <b v="0"/>
    <x v="6"/>
    <s v="spaces"/>
    <n v="1"/>
    <n v="415.78"/>
    <x v="4"/>
  </r>
  <r>
    <n v="1222"/>
    <s v="Project Pilgrim"/>
    <s v="Project Pilgrim is my effort to work towards normalizing mental health."/>
    <n v="4000"/>
    <n v="11215"/>
    <x v="0"/>
    <s v="CA"/>
    <s v="CAD"/>
    <d v="2016-04-01T04:00:00"/>
    <x v="647"/>
    <b v="0"/>
    <n v="138"/>
    <b v="1"/>
    <x v="2"/>
    <s v="photobooks"/>
    <n v="280"/>
    <n v="81.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x v="648"/>
    <b v="0"/>
    <n v="141"/>
    <b v="1"/>
    <x v="7"/>
    <s v="electronic music"/>
    <n v="112"/>
    <n v="79.260000000000005"/>
    <x v="4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x v="649"/>
    <b v="0"/>
    <n v="151"/>
    <b v="1"/>
    <x v="7"/>
    <s v="rock"/>
    <n v="112"/>
    <n v="73.91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x v="650"/>
    <b v="1"/>
    <n v="193"/>
    <b v="1"/>
    <x v="6"/>
    <s v="plays"/>
    <n v="111"/>
    <n v="57.6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x v="651"/>
    <b v="0"/>
    <n v="178"/>
    <b v="1"/>
    <x v="5"/>
    <s v="shorts"/>
    <n v="111"/>
    <n v="62.33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x v="652"/>
    <b v="0"/>
    <n v="86"/>
    <b v="1"/>
    <x v="5"/>
    <s v="television"/>
    <n v="129"/>
    <n v="128.9499999999999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x v="653"/>
    <b v="0"/>
    <n v="96"/>
    <b v="1"/>
    <x v="7"/>
    <s v="indie rock"/>
    <n v="111"/>
    <n v="115.3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x v="654"/>
    <b v="0"/>
    <n v="73"/>
    <b v="1"/>
    <x v="6"/>
    <s v="plays"/>
    <n v="111"/>
    <n v="151.46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x v="655"/>
    <b v="0"/>
    <n v="197"/>
    <b v="1"/>
    <x v="6"/>
    <s v="plays"/>
    <n v="105"/>
    <n v="56.07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x v="656"/>
    <b v="1"/>
    <n v="66"/>
    <b v="0"/>
    <x v="0"/>
    <s v="makerspaces"/>
    <n v="28"/>
    <n v="167.15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x v="657"/>
    <b v="0"/>
    <n v="269"/>
    <b v="1"/>
    <x v="0"/>
    <s v="hardware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x v="658"/>
    <b v="0"/>
    <n v="128"/>
    <b v="1"/>
    <x v="7"/>
    <s v="pop"/>
    <n v="110"/>
    <n v="85.55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x v="659"/>
    <b v="1"/>
    <n v="81"/>
    <b v="0"/>
    <x v="2"/>
    <s v="photobooks"/>
    <n v="39"/>
    <n v="133.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x v="660"/>
    <b v="0"/>
    <n v="263"/>
    <b v="1"/>
    <x v="3"/>
    <s v="tabletop games"/>
    <n v="542"/>
    <n v="41.2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x v="661"/>
    <b v="0"/>
    <n v="215"/>
    <b v="0"/>
    <x v="0"/>
    <s v="wearables"/>
    <n v="22"/>
    <n v="50.3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x v="662"/>
    <b v="0"/>
    <n v="184"/>
    <b v="1"/>
    <x v="5"/>
    <s v="documentary"/>
    <n v="108"/>
    <n v="58.7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x v="663"/>
    <b v="0"/>
    <n v="445"/>
    <b v="1"/>
    <x v="3"/>
    <s v="tabletop games"/>
    <n v="180"/>
    <n v="24.27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x v="664"/>
    <b v="0"/>
    <n v="120"/>
    <b v="1"/>
    <x v="4"/>
    <s v="small batch"/>
    <n v="108"/>
    <n v="9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x v="665"/>
    <b v="0"/>
    <n v="84"/>
    <b v="0"/>
    <x v="6"/>
    <s v="plays"/>
    <n v="22"/>
    <n v="128.27000000000001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x v="666"/>
    <b v="0"/>
    <n v="99"/>
    <b v="1"/>
    <x v="7"/>
    <s v="electronic music"/>
    <n v="107"/>
    <n v="108.4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x v="667"/>
    <b v="1"/>
    <n v="100"/>
    <b v="1"/>
    <x v="0"/>
    <s v="space exploration"/>
    <n v="102"/>
    <n v="107.1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x v="668"/>
    <b v="0"/>
    <n v="498"/>
    <b v="1"/>
    <x v="3"/>
    <s v="tabletop games"/>
    <n v="126"/>
    <n v="21.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x v="669"/>
    <b v="0"/>
    <n v="98"/>
    <b v="1"/>
    <x v="6"/>
    <s v="plays"/>
    <n v="107"/>
    <n v="109.03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x v="670"/>
    <b v="0"/>
    <n v="337"/>
    <b v="1"/>
    <x v="4"/>
    <s v="small batch"/>
    <n v="427"/>
    <n v="31.6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x v="671"/>
    <b v="0"/>
    <n v="87"/>
    <b v="1"/>
    <x v="0"/>
    <s v="wearables"/>
    <n v="214"/>
    <n v="122.74"/>
    <x v="1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x v="672"/>
    <b v="0"/>
    <n v="57"/>
    <b v="1"/>
    <x v="1"/>
    <s v="nonfiction"/>
    <n v="126"/>
    <n v="187.1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x v="673"/>
    <b v="1"/>
    <n v="88"/>
    <b v="1"/>
    <x v="5"/>
    <s v="documentary"/>
    <n v="106"/>
    <n v="120.91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x v="674"/>
    <b v="0"/>
    <n v="126"/>
    <b v="1"/>
    <x v="7"/>
    <s v="rock"/>
    <n v="265"/>
    <n v="84.21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x v="675"/>
    <b v="0"/>
    <n v="102"/>
    <b v="1"/>
    <x v="6"/>
    <s v="plays"/>
    <n v="106"/>
    <n v="103.9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x v="676"/>
    <b v="0"/>
    <n v="110"/>
    <b v="1"/>
    <x v="1"/>
    <s v="nonfiction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x v="677"/>
    <b v="0"/>
    <n v="120"/>
    <b v="1"/>
    <x v="7"/>
    <s v="indie rock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x v="678"/>
    <b v="0"/>
    <n v="168"/>
    <b v="1"/>
    <x v="6"/>
    <s v="plays"/>
    <n v="106"/>
    <n v="62.83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x v="679"/>
    <b v="1"/>
    <n v="478"/>
    <b v="1"/>
    <x v="7"/>
    <s v="electronic music"/>
    <n v="352"/>
    <n v="22.08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x v="680"/>
    <b v="1"/>
    <n v="167"/>
    <b v="1"/>
    <x v="5"/>
    <s v="documentary"/>
    <n v="106"/>
    <n v="63.17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x v="681"/>
    <b v="0"/>
    <n v="52"/>
    <b v="1"/>
    <x v="5"/>
    <s v="documentary"/>
    <n v="100"/>
    <n v="202.4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x v="682"/>
    <b v="0"/>
    <n v="52"/>
    <b v="1"/>
    <x v="7"/>
    <s v="rock"/>
    <n v="105"/>
    <n v="201.94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x v="683"/>
    <b v="0"/>
    <n v="72"/>
    <b v="1"/>
    <x v="6"/>
    <s v="plays"/>
    <n v="104"/>
    <n v="14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x v="684"/>
    <b v="0"/>
    <n v="145"/>
    <b v="1"/>
    <x v="7"/>
    <s v="rock"/>
    <n v="149"/>
    <n v="71.97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x v="685"/>
    <b v="0"/>
    <n v="242"/>
    <b v="1"/>
    <x v="0"/>
    <s v="hardware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x v="686"/>
    <b v="0"/>
    <n v="157"/>
    <b v="1"/>
    <x v="7"/>
    <s v="rock"/>
    <n v="104"/>
    <n v="66.37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x v="687"/>
    <b v="0"/>
    <n v="150"/>
    <b v="1"/>
    <x v="5"/>
    <s v="television"/>
    <n v="104"/>
    <n v="69.2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x v="688"/>
    <b v="0"/>
    <n v="115"/>
    <b v="1"/>
    <x v="6"/>
    <s v="spaces"/>
    <n v="104"/>
    <n v="90.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x v="689"/>
    <b v="0"/>
    <n v="110"/>
    <b v="1"/>
    <x v="7"/>
    <s v="indie rock"/>
    <n v="172"/>
    <n v="94.05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x v="690"/>
    <b v="0"/>
    <n v="114"/>
    <b v="1"/>
    <x v="6"/>
    <s v="plays"/>
    <n v="103"/>
    <n v="90.6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x v="691"/>
    <b v="0"/>
    <n v="119"/>
    <b v="1"/>
    <x v="5"/>
    <s v="documentary"/>
    <n v="103"/>
    <n v="86.8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x v="692"/>
    <b v="1"/>
    <n v="119"/>
    <b v="1"/>
    <x v="5"/>
    <s v="documentary"/>
    <n v="103"/>
    <n v="86.55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x v="693"/>
    <b v="1"/>
    <n v="74"/>
    <b v="1"/>
    <x v="6"/>
    <s v="plays"/>
    <n v="103"/>
    <n v="139.1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x v="694"/>
    <b v="0"/>
    <n v="162"/>
    <b v="1"/>
    <x v="6"/>
    <s v="plays"/>
    <n v="103"/>
    <n v="63.57"/>
    <x v="2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x v="695"/>
    <b v="0"/>
    <n v="75"/>
    <b v="1"/>
    <x v="5"/>
    <s v="television"/>
    <n v="103"/>
    <n v="137.2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x v="696"/>
    <b v="0"/>
    <n v="61"/>
    <b v="1"/>
    <x v="2"/>
    <s v="photobooks"/>
    <n v="103"/>
    <n v="168.69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x v="697"/>
    <b v="0"/>
    <n v="96"/>
    <b v="1"/>
    <x v="6"/>
    <s v="musical"/>
    <n v="103"/>
    <n v="106.93"/>
    <x v="2"/>
  </r>
  <r>
    <n v="1393"/>
    <s v="WolfHunt | Social Commentary Rock Project"/>
    <s v="Rock n' Roll tales of our times"/>
    <n v="10000"/>
    <n v="10235"/>
    <x v="0"/>
    <s v="US"/>
    <s v="USD"/>
    <d v="2016-08-01T16:22:03"/>
    <x v="698"/>
    <b v="0"/>
    <n v="52"/>
    <b v="1"/>
    <x v="7"/>
    <s v="rock"/>
    <n v="102"/>
    <n v="196.8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x v="699"/>
    <b v="0"/>
    <n v="97"/>
    <b v="1"/>
    <x v="6"/>
    <s v="plays"/>
    <n v="102"/>
    <n v="105.5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x v="700"/>
    <b v="0"/>
    <n v="172"/>
    <b v="1"/>
    <x v="1"/>
    <s v="nonfiction"/>
    <n v="204"/>
    <n v="59.3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x v="701"/>
    <b v="0"/>
    <n v="158"/>
    <b v="1"/>
    <x v="7"/>
    <s v="rock"/>
    <n v="146"/>
    <n v="64.6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x v="702"/>
    <b v="0"/>
    <n v="79"/>
    <b v="1"/>
    <x v="7"/>
    <s v="indie rock"/>
    <n v="128"/>
    <n v="129.1100000000000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x v="703"/>
    <b v="0"/>
    <n v="104"/>
    <b v="1"/>
    <x v="7"/>
    <s v="indie rock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x v="704"/>
    <b v="0"/>
    <n v="72"/>
    <b v="1"/>
    <x v="6"/>
    <s v="plays"/>
    <n v="102"/>
    <n v="141.29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x v="705"/>
    <b v="0"/>
    <n v="74"/>
    <b v="1"/>
    <x v="6"/>
    <s v="plays"/>
    <n v="102"/>
    <n v="137.24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x v="706"/>
    <b v="0"/>
    <n v="90"/>
    <b v="1"/>
    <x v="7"/>
    <s v="rock"/>
    <n v="101"/>
    <n v="112.6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x v="707"/>
    <b v="0"/>
    <n v="102"/>
    <b v="1"/>
    <x v="6"/>
    <s v="plays"/>
    <n v="101"/>
    <n v="99.34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x v="708"/>
    <b v="1"/>
    <n v="69"/>
    <b v="1"/>
    <x v="5"/>
    <s v="documentary"/>
    <n v="101"/>
    <n v="146.65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x v="709"/>
    <b v="0"/>
    <n v="98"/>
    <b v="1"/>
    <x v="6"/>
    <s v="plays"/>
    <n v="101"/>
    <n v="103.21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x v="710"/>
    <b v="0"/>
    <n v="52"/>
    <b v="1"/>
    <x v="5"/>
    <s v="television"/>
    <n v="101"/>
    <n v="194.2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x v="711"/>
    <b v="0"/>
    <n v="62"/>
    <b v="1"/>
    <x v="6"/>
    <s v="musical"/>
    <n v="101"/>
    <n v="162.7700000000000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x v="712"/>
    <b v="0"/>
    <n v="62"/>
    <b v="1"/>
    <x v="6"/>
    <s v="spaces"/>
    <n v="101"/>
    <n v="162.7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x v="713"/>
    <b v="0"/>
    <n v="158"/>
    <b v="1"/>
    <x v="6"/>
    <s v="plays"/>
    <n v="101"/>
    <n v="63.8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x v="714"/>
    <b v="0"/>
    <n v="113"/>
    <b v="1"/>
    <x v="7"/>
    <s v="pop"/>
    <n v="202"/>
    <n v="89.2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x v="715"/>
    <b v="0"/>
    <n v="125"/>
    <b v="1"/>
    <x v="2"/>
    <s v="photobooks"/>
    <n v="202"/>
    <n v="80.650000000000006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x v="716"/>
    <b v="1"/>
    <n v="190"/>
    <b v="1"/>
    <x v="7"/>
    <s v="rock"/>
    <n v="155"/>
    <n v="53.01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x v="717"/>
    <b v="1"/>
    <n v="241"/>
    <b v="1"/>
    <x v="6"/>
    <s v="plays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x v="718"/>
    <b v="0"/>
    <n v="69"/>
    <b v="1"/>
    <x v="6"/>
    <s v="plays"/>
    <n v="101"/>
    <n v="145.8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x v="719"/>
    <b v="1"/>
    <n v="108"/>
    <b v="1"/>
    <x v="5"/>
    <s v="documentary"/>
    <n v="100"/>
    <n v="93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x v="720"/>
    <b v="0"/>
    <n v="101"/>
    <b v="1"/>
    <x v="0"/>
    <s v="hardware"/>
    <n v="167"/>
    <n v="99.46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x v="721"/>
    <b v="0"/>
    <n v="38"/>
    <b v="0"/>
    <x v="7"/>
    <s v="faith"/>
    <n v="33"/>
    <n v="264.26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x v="722"/>
    <b v="0"/>
    <n v="85"/>
    <b v="1"/>
    <x v="6"/>
    <s v="plays"/>
    <n v="100"/>
    <n v="118.1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x v="723"/>
    <b v="0"/>
    <n v="91"/>
    <b v="1"/>
    <x v="6"/>
    <s v="plays"/>
    <n v="100"/>
    <n v="110.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x v="724"/>
    <b v="0"/>
    <n v="108"/>
    <b v="1"/>
    <x v="6"/>
    <s v="plays"/>
    <n v="100"/>
    <n v="92.8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x v="725"/>
    <b v="0"/>
    <n v="207"/>
    <b v="1"/>
    <x v="6"/>
    <s v="plays"/>
    <n v="100"/>
    <n v="48.4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x v="726"/>
    <b v="0"/>
    <n v="59"/>
    <b v="1"/>
    <x v="7"/>
    <s v="classical music"/>
    <n v="100"/>
    <n v="169.92"/>
    <x v="2"/>
  </r>
  <r>
    <n v="1836"/>
    <s v="KICKSTART OUR &lt;+3"/>
    <s v="Help fund our 2013 Sound &amp; Lighting Touring rig!"/>
    <n v="5000"/>
    <n v="10017"/>
    <x v="0"/>
    <s v="US"/>
    <s v="USD"/>
    <d v="2013-02-17T19:25:29"/>
    <x v="727"/>
    <b v="0"/>
    <n v="55"/>
    <b v="1"/>
    <x v="7"/>
    <s v="rock"/>
    <n v="200"/>
    <n v="182.13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x v="728"/>
    <b v="0"/>
    <n v="119"/>
    <b v="1"/>
    <x v="1"/>
    <s v="nonfiction"/>
    <n v="122"/>
    <n v="84.1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x v="729"/>
    <b v="0"/>
    <n v="58"/>
    <b v="1"/>
    <x v="7"/>
    <s v="rock"/>
    <n v="100"/>
    <n v="172.4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x v="730"/>
    <b v="0"/>
    <n v="27"/>
    <b v="1"/>
    <x v="6"/>
    <s v="spaces"/>
    <n v="100"/>
    <n v="370.37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x v="731"/>
    <b v="0"/>
    <n v="39"/>
    <b v="0"/>
    <x v="3"/>
    <s v="mobile games"/>
    <n v="40"/>
    <n v="253.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x v="732"/>
    <b v="0"/>
    <n v="58"/>
    <b v="1"/>
    <x v="0"/>
    <s v="hardware"/>
    <n v="123"/>
    <n v="169.5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x v="733"/>
    <b v="1"/>
    <n v="167"/>
    <b v="1"/>
    <x v="6"/>
    <s v="plays"/>
    <n v="115"/>
    <n v="58.69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x v="734"/>
    <b v="1"/>
    <n v="189"/>
    <b v="1"/>
    <x v="5"/>
    <s v="documentary"/>
    <n v="130"/>
    <n v="51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x v="735"/>
    <b v="1"/>
    <n v="293"/>
    <b v="1"/>
    <x v="1"/>
    <s v="radio &amp; podcasts"/>
    <n v="102"/>
    <n v="33.1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x v="736"/>
    <b v="0"/>
    <n v="86"/>
    <b v="1"/>
    <x v="2"/>
    <s v="photobooks"/>
    <n v="108"/>
    <n v="112.79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x v="737"/>
    <b v="1"/>
    <n v="50"/>
    <b v="1"/>
    <x v="7"/>
    <s v="rock"/>
    <n v="100"/>
    <n v="190.9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x v="738"/>
    <b v="0"/>
    <n v="97"/>
    <b v="1"/>
    <x v="6"/>
    <s v="plays"/>
    <n v="100"/>
    <n v="98.31"/>
    <x v="4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x v="739"/>
    <b v="0"/>
    <n v="71"/>
    <b v="1"/>
    <x v="6"/>
    <s v="plays"/>
    <n v="100"/>
    <n v="134.1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x v="740"/>
    <b v="0"/>
    <n v="139"/>
    <b v="1"/>
    <x v="1"/>
    <s v="nonfiction"/>
    <n v="158"/>
    <n v="68.349999999999994"/>
    <x v="2"/>
  </r>
  <r>
    <n v="1366"/>
    <s v="Kick It! A Tribute to the A.K.s"/>
    <s v="A musical memorial for Alexi Petersen."/>
    <n v="7500"/>
    <n v="9486.69"/>
    <x v="0"/>
    <s v="US"/>
    <s v="USD"/>
    <d v="2014-11-27T00:54:23"/>
    <x v="741"/>
    <b v="0"/>
    <n v="147"/>
    <b v="1"/>
    <x v="7"/>
    <s v="rock"/>
    <n v="126"/>
    <n v="64.54000000000000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x v="742"/>
    <b v="1"/>
    <n v="185"/>
    <b v="0"/>
    <x v="2"/>
    <s v="photobooks"/>
    <n v="24"/>
    <n v="51.23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x v="743"/>
    <b v="1"/>
    <n v="113"/>
    <b v="0"/>
    <x v="2"/>
    <s v="photobooks"/>
    <n v="20"/>
    <n v="83.7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x v="744"/>
    <b v="0"/>
    <n v="159"/>
    <b v="1"/>
    <x v="2"/>
    <s v="photobooks"/>
    <n v="105"/>
    <n v="59.41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x v="745"/>
    <b v="1"/>
    <n v="302"/>
    <b v="1"/>
    <x v="6"/>
    <s v="plays"/>
    <n v="189"/>
    <n v="31.21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x v="746"/>
    <b v="0"/>
    <n v="100"/>
    <b v="0"/>
    <x v="2"/>
    <s v="photobooks"/>
    <n v="52"/>
    <n v="94.19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x v="747"/>
    <b v="0"/>
    <n v="90"/>
    <b v="1"/>
    <x v="2"/>
    <s v="photobooks"/>
    <n v="111"/>
    <n v="104.39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x v="748"/>
    <b v="0"/>
    <n v="67"/>
    <b v="1"/>
    <x v="5"/>
    <s v="documentary"/>
    <n v="125"/>
    <n v="140.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x v="749"/>
    <b v="1"/>
    <n v="104"/>
    <b v="1"/>
    <x v="7"/>
    <s v="indie rock"/>
    <n v="104"/>
    <n v="90.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x v="750"/>
    <b v="0"/>
    <n v="168"/>
    <b v="1"/>
    <x v="7"/>
    <s v="rock"/>
    <n v="252"/>
    <n v="55.6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x v="751"/>
    <b v="1"/>
    <n v="145"/>
    <b v="1"/>
    <x v="2"/>
    <s v="photobooks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x v="752"/>
    <b v="0"/>
    <n v="2035"/>
    <b v="1"/>
    <x v="3"/>
    <s v="tabletop games"/>
    <n v="930250"/>
    <n v="4.57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x v="753"/>
    <b v="1"/>
    <n v="108"/>
    <b v="1"/>
    <x v="5"/>
    <s v="documentary"/>
    <n v="185"/>
    <n v="85.44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x v="754"/>
    <b v="0"/>
    <n v="47"/>
    <b v="1"/>
    <x v="7"/>
    <s v="indie rock"/>
    <n v="102"/>
    <n v="196.3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x v="755"/>
    <b v="0"/>
    <n v="160"/>
    <b v="1"/>
    <x v="7"/>
    <s v="indie rock"/>
    <n v="115"/>
    <n v="57.52"/>
    <x v="0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x v="756"/>
    <b v="0"/>
    <n v="95"/>
    <b v="1"/>
    <x v="6"/>
    <s v="spaces"/>
    <n v="110"/>
    <n v="96.53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x v="757"/>
    <b v="0"/>
    <n v="179"/>
    <b v="1"/>
    <x v="7"/>
    <s v="rock"/>
    <n v="102"/>
    <n v="51.04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x v="758"/>
    <b v="0"/>
    <n v="136"/>
    <b v="1"/>
    <x v="7"/>
    <s v="rock"/>
    <n v="114"/>
    <n v="67.13"/>
    <x v="6"/>
  </r>
  <r>
    <n v="3360"/>
    <s v="Pretty Butch"/>
    <s v="World Premiere, an M1 Singapore Fringe Festival 2017 commission."/>
    <n v="9000"/>
    <n v="9124"/>
    <x v="0"/>
    <s v="SG"/>
    <s v="SGD"/>
    <d v="2016-12-14T15:59:00"/>
    <x v="759"/>
    <b v="0"/>
    <n v="72"/>
    <b v="1"/>
    <x v="6"/>
    <s v="plays"/>
    <n v="101"/>
    <n v="126.7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x v="760"/>
    <b v="0"/>
    <n v="167"/>
    <b v="1"/>
    <x v="2"/>
    <s v="photobooks"/>
    <n v="261"/>
    <n v="54.6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x v="761"/>
    <b v="0"/>
    <n v="70"/>
    <b v="1"/>
    <x v="2"/>
    <s v="photobooks"/>
    <n v="104"/>
    <n v="130.16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x v="762"/>
    <b v="0"/>
    <n v="57"/>
    <b v="1"/>
    <x v="5"/>
    <s v="television"/>
    <n v="101"/>
    <n v="159.8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x v="763"/>
    <b v="0"/>
    <n v="26"/>
    <b v="1"/>
    <x v="5"/>
    <s v="documentary"/>
    <n v="101"/>
    <n v="347.85"/>
    <x v="7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x v="764"/>
    <b v="1"/>
    <n v="94"/>
    <b v="1"/>
    <x v="0"/>
    <s v="hardware"/>
    <n v="361"/>
    <n v="96.06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x v="765"/>
    <b v="0"/>
    <n v="84"/>
    <b v="1"/>
    <x v="3"/>
    <s v="tabletop games"/>
    <n v="113"/>
    <n v="107.3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x v="766"/>
    <b v="1"/>
    <n v="146"/>
    <b v="1"/>
    <x v="5"/>
    <s v="documentary"/>
    <n v="112"/>
    <n v="61.3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x v="767"/>
    <b v="0"/>
    <n v="369"/>
    <b v="0"/>
    <x v="0"/>
    <s v="wearables"/>
    <n v="22"/>
    <n v="23.95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x v="768"/>
    <b v="0"/>
    <n v="134"/>
    <b v="1"/>
    <x v="7"/>
    <s v="rock"/>
    <n v="110"/>
    <n v="65.9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x v="769"/>
    <b v="0"/>
    <n v="94"/>
    <b v="0"/>
    <x v="0"/>
    <s v="wearables"/>
    <n v="15"/>
    <n v="93.9"/>
    <x v="1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x v="770"/>
    <b v="0"/>
    <n v="76"/>
    <b v="0"/>
    <x v="5"/>
    <s v="drama"/>
    <n v="18"/>
    <n v="115.9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x v="771"/>
    <b v="0"/>
    <n v="279"/>
    <b v="1"/>
    <x v="3"/>
    <s v="tabletop games"/>
    <n v="489"/>
    <n v="31.57"/>
    <x v="5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x v="772"/>
    <b v="1"/>
    <n v="157"/>
    <b v="1"/>
    <x v="7"/>
    <s v="indie rock"/>
    <n v="176"/>
    <n v="5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x v="773"/>
    <b v="0"/>
    <n v="93"/>
    <b v="1"/>
    <x v="6"/>
    <s v="spaces"/>
    <n v="103"/>
    <n v="94.41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x v="774"/>
    <b v="0"/>
    <n v="45"/>
    <b v="1"/>
    <x v="5"/>
    <s v="television"/>
    <n v="104"/>
    <n v="194.4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x v="775"/>
    <b v="0"/>
    <n v="33"/>
    <b v="1"/>
    <x v="6"/>
    <s v="plays"/>
    <n v="175"/>
    <n v="264.8500000000000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x v="776"/>
    <b v="0"/>
    <n v="145"/>
    <b v="1"/>
    <x v="7"/>
    <s v="indie rock"/>
    <n v="117"/>
    <n v="60.27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x v="777"/>
    <b v="1"/>
    <n v="80"/>
    <b v="1"/>
    <x v="5"/>
    <s v="documentary"/>
    <n v="103"/>
    <n v="109.19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x v="778"/>
    <b v="0"/>
    <n v="101"/>
    <b v="0"/>
    <x v="7"/>
    <s v="faith"/>
    <n v="109"/>
    <n v="86.44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x v="779"/>
    <b v="0"/>
    <n v="59"/>
    <b v="0"/>
    <x v="6"/>
    <s v="musical"/>
    <n v="51"/>
    <n v="147.8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x v="780"/>
    <b v="0"/>
    <n v="36"/>
    <b v="1"/>
    <x v="6"/>
    <s v="spaces"/>
    <n v="103"/>
    <n v="242.28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x v="781"/>
    <b v="0"/>
    <n v="168"/>
    <b v="1"/>
    <x v="7"/>
    <s v="pop"/>
    <n v="174"/>
    <n v="51.85"/>
    <x v="6"/>
  </r>
  <r>
    <n v="3302"/>
    <s v="El muro de BorÃ­s KiÃ©n"/>
    <s v="FilosofÃ­a de los anÃ³nimos"/>
    <n v="8400"/>
    <n v="8685"/>
    <x v="0"/>
    <s v="ES"/>
    <s v="EUR"/>
    <d v="2016-12-07T08:26:16"/>
    <x v="782"/>
    <b v="0"/>
    <n v="50"/>
    <b v="1"/>
    <x v="6"/>
    <s v="plays"/>
    <n v="103"/>
    <n v="173.7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x v="783"/>
    <b v="0"/>
    <n v="60"/>
    <b v="1"/>
    <x v="3"/>
    <s v="tabletop games"/>
    <n v="116"/>
    <n v="144.4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x v="784"/>
    <b v="0"/>
    <n v="115"/>
    <b v="1"/>
    <x v="4"/>
    <s v="small batch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x v="785"/>
    <b v="1"/>
    <n v="82"/>
    <b v="1"/>
    <x v="5"/>
    <s v="documentary"/>
    <n v="102"/>
    <n v="105.3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x v="786"/>
    <b v="0"/>
    <n v="90"/>
    <b v="0"/>
    <x v="0"/>
    <s v="wearables"/>
    <n v="35"/>
    <n v="95.91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x v="787"/>
    <b v="0"/>
    <n v="97"/>
    <b v="1"/>
    <x v="6"/>
    <s v="spaces"/>
    <n v="108"/>
    <n v="88.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x v="788"/>
    <b v="0"/>
    <n v="118"/>
    <b v="0"/>
    <x v="4"/>
    <s v="food trucks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x v="789"/>
    <b v="0"/>
    <n v="174"/>
    <b v="1"/>
    <x v="5"/>
    <s v="television"/>
    <n v="107"/>
    <n v="49.32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x v="790"/>
    <b v="0"/>
    <n v="68"/>
    <b v="1"/>
    <x v="4"/>
    <s v="small batch"/>
    <n v="101"/>
    <n v="125.99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x v="791"/>
    <b v="1"/>
    <n v="188"/>
    <b v="1"/>
    <x v="5"/>
    <s v="documentary"/>
    <n v="107"/>
    <n v="45.4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x v="792"/>
    <b v="0"/>
    <n v="292"/>
    <b v="0"/>
    <x v="8"/>
    <s v="audio"/>
    <n v="9"/>
    <n v="29.2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x v="793"/>
    <b v="0"/>
    <n v="94"/>
    <b v="1"/>
    <x v="6"/>
    <s v="musical"/>
    <n v="107"/>
    <n v="90.82"/>
    <x v="2"/>
  </r>
  <r>
    <n v="36"/>
    <s v="THE LISTENING BOX"/>
    <s v="A modern day priest makes an unusual discovery, setting off a chain of events."/>
    <n v="6000"/>
    <n v="8529"/>
    <x v="0"/>
    <s v="US"/>
    <s v="USD"/>
    <d v="2015-04-04T06:22:05"/>
    <x v="794"/>
    <b v="0"/>
    <n v="44"/>
    <b v="1"/>
    <x v="5"/>
    <s v="television"/>
    <n v="142"/>
    <n v="193.8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x v="795"/>
    <b v="0"/>
    <n v="58"/>
    <b v="1"/>
    <x v="5"/>
    <s v="television"/>
    <n v="106"/>
    <n v="146.88"/>
    <x v="2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x v="796"/>
    <b v="0"/>
    <n v="72"/>
    <b v="0"/>
    <x v="6"/>
    <s v="spaces"/>
    <n v="11"/>
    <n v="117.65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x v="797"/>
    <b v="1"/>
    <n v="160"/>
    <b v="1"/>
    <x v="2"/>
    <s v="photobooks"/>
    <n v="282"/>
    <n v="52.79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x v="798"/>
    <b v="0"/>
    <n v="53"/>
    <b v="1"/>
    <x v="7"/>
    <s v="rock"/>
    <n v="105"/>
    <n v="158.96"/>
    <x v="6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x v="799"/>
    <b v="0"/>
    <n v="99"/>
    <b v="1"/>
    <x v="6"/>
    <s v="spaces"/>
    <n v="168"/>
    <n v="84.86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x v="800"/>
    <b v="0"/>
    <n v="111"/>
    <b v="1"/>
    <x v="4"/>
    <s v="small batch"/>
    <n v="168"/>
    <n v="75.67"/>
    <x v="1"/>
  </r>
  <r>
    <n v="806"/>
    <s v="Golden Animals NEW Album!"/>
    <s v="Help Golden Animals finish their NEW Album!"/>
    <n v="8000"/>
    <n v="8355"/>
    <x v="0"/>
    <s v="US"/>
    <s v="USD"/>
    <d v="2011-09-07T16:35:39"/>
    <x v="801"/>
    <b v="0"/>
    <n v="71"/>
    <b v="1"/>
    <x v="7"/>
    <s v="rock"/>
    <n v="104"/>
    <n v="117.68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x v="802"/>
    <b v="0"/>
    <n v="148"/>
    <b v="1"/>
    <x v="7"/>
    <s v="rock"/>
    <n v="104"/>
    <n v="56.4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x v="803"/>
    <b v="0"/>
    <n v="47"/>
    <b v="1"/>
    <x v="6"/>
    <s v="plays"/>
    <n v="104"/>
    <n v="177.6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x v="804"/>
    <b v="0"/>
    <n v="47"/>
    <b v="1"/>
    <x v="6"/>
    <s v="spaces"/>
    <n v="166"/>
    <n v="177.0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x v="805"/>
    <b v="0"/>
    <n v="125"/>
    <b v="0"/>
    <x v="5"/>
    <s v="animation"/>
    <n v="22"/>
    <n v="66.52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x v="806"/>
    <b v="1"/>
    <n v="95"/>
    <b v="1"/>
    <x v="0"/>
    <s v="hardware"/>
    <n v="138"/>
    <n v="87.44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x v="807"/>
    <b v="0"/>
    <n v="391"/>
    <b v="1"/>
    <x v="3"/>
    <s v="tabletop games"/>
    <n v="332"/>
    <n v="21.2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x v="808"/>
    <b v="0"/>
    <n v="136"/>
    <b v="1"/>
    <x v="7"/>
    <s v="classical music"/>
    <n v="111"/>
    <n v="61.0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x v="809"/>
    <b v="0"/>
    <n v="102"/>
    <b v="1"/>
    <x v="2"/>
    <s v="photobooks"/>
    <n v="165"/>
    <n v="81.099999999999994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x v="810"/>
    <b v="0"/>
    <n v="27"/>
    <b v="0"/>
    <x v="4"/>
    <s v="food trucks"/>
    <n v="24"/>
    <n v="305.77999999999997"/>
    <x v="2"/>
  </r>
  <r>
    <n v="3169"/>
    <s v="The Window"/>
    <s v="We're bringing The Window to the Cherry Lane Theater in January 2014."/>
    <n v="8000"/>
    <n v="8241"/>
    <x v="0"/>
    <s v="US"/>
    <s v="USD"/>
    <d v="2013-12-13T04:59:00"/>
    <x v="811"/>
    <b v="1"/>
    <n v="82"/>
    <b v="1"/>
    <x v="6"/>
    <s v="plays"/>
    <n v="103"/>
    <n v="100.5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x v="812"/>
    <b v="0"/>
    <n v="25"/>
    <b v="1"/>
    <x v="6"/>
    <s v="musical"/>
    <n v="103"/>
    <n v="329.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x v="813"/>
    <b v="1"/>
    <n v="71"/>
    <b v="1"/>
    <x v="6"/>
    <s v="plays"/>
    <n v="103"/>
    <n v="115.87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x v="814"/>
    <b v="0"/>
    <n v="94"/>
    <b v="1"/>
    <x v="6"/>
    <s v="plays"/>
    <n v="103"/>
    <n v="87.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x v="815"/>
    <b v="0"/>
    <n v="62"/>
    <b v="1"/>
    <x v="7"/>
    <s v="pop"/>
    <n v="103"/>
    <n v="132.44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x v="816"/>
    <b v="0"/>
    <n v="116"/>
    <b v="1"/>
    <x v="7"/>
    <s v="pop"/>
    <n v="103"/>
    <n v="70.78"/>
    <x v="6"/>
  </r>
  <r>
    <n v="3586"/>
    <s v="Actors &amp; Musicians who are Blind or Autistic"/>
    <s v="See Theatre In A New Light"/>
    <n v="7500"/>
    <n v="8207"/>
    <x v="0"/>
    <s v="US"/>
    <s v="USD"/>
    <d v="2016-09-23T16:44:30"/>
    <x v="817"/>
    <b v="0"/>
    <n v="54"/>
    <b v="1"/>
    <x v="6"/>
    <s v="plays"/>
    <n v="109"/>
    <n v="151.9799999999999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x v="818"/>
    <b v="1"/>
    <n v="122"/>
    <b v="0"/>
    <x v="2"/>
    <s v="photobooks"/>
    <n v="36"/>
    <n v="67.14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x v="819"/>
    <b v="0"/>
    <n v="11"/>
    <b v="0"/>
    <x v="1"/>
    <s v="translations"/>
    <n v="10"/>
    <n v="744.55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x v="820"/>
    <b v="0"/>
    <n v="84"/>
    <b v="1"/>
    <x v="3"/>
    <s v="tabletop games"/>
    <n v="327"/>
    <n v="97.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x v="821"/>
    <b v="0"/>
    <n v="32"/>
    <b v="1"/>
    <x v="6"/>
    <s v="musical"/>
    <n v="102"/>
    <n v="255.17"/>
    <x v="2"/>
  </r>
  <r>
    <n v="1464"/>
    <s v="Science Studio"/>
    <s v="The Best Science Media on the Web"/>
    <n v="5000"/>
    <n v="8160"/>
    <x v="0"/>
    <s v="US"/>
    <s v="USD"/>
    <d v="2013-02-16T15:52:38"/>
    <x v="822"/>
    <b v="1"/>
    <n v="234"/>
    <b v="1"/>
    <x v="1"/>
    <s v="radio &amp; podcasts"/>
    <n v="163"/>
    <n v="34.86999999999999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x v="823"/>
    <b v="1"/>
    <n v="105"/>
    <b v="1"/>
    <x v="7"/>
    <s v="rock"/>
    <n v="125"/>
    <n v="77.6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x v="824"/>
    <b v="1"/>
    <n v="162"/>
    <b v="1"/>
    <x v="0"/>
    <s v="hardware"/>
    <n v="113"/>
    <n v="50.22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x v="825"/>
    <b v="1"/>
    <n v="70"/>
    <b v="1"/>
    <x v="6"/>
    <s v="plays"/>
    <n v="102"/>
    <n v="116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x v="826"/>
    <b v="0"/>
    <n v="40"/>
    <b v="1"/>
    <x v="6"/>
    <s v="plays"/>
    <n v="101"/>
    <n v="202.85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x v="827"/>
    <b v="0"/>
    <n v="57"/>
    <b v="1"/>
    <x v="6"/>
    <s v="plays"/>
    <n v="101"/>
    <n v="142.2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x v="828"/>
    <b v="0"/>
    <n v="218"/>
    <b v="1"/>
    <x v="3"/>
    <s v="tabletop games"/>
    <n v="108"/>
    <n v="37.200000000000003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x v="829"/>
    <b v="0"/>
    <n v="170"/>
    <b v="1"/>
    <x v="7"/>
    <s v="indie rock"/>
    <n v="203"/>
    <n v="47.68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x v="830"/>
    <b v="0"/>
    <n v="101"/>
    <b v="1"/>
    <x v="7"/>
    <s v="pop"/>
    <n v="103"/>
    <n v="80.18000000000000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x v="831"/>
    <b v="0"/>
    <n v="108"/>
    <b v="1"/>
    <x v="7"/>
    <s v="rock"/>
    <n v="101"/>
    <n v="74.95"/>
    <x v="0"/>
  </r>
  <r>
    <n v="2441"/>
    <s v="Bring Alchemy Pops to the People!"/>
    <s v="YOU can help Alchemy Pops POP up on a street near you!"/>
    <n v="7500"/>
    <n v="8091"/>
    <x v="0"/>
    <s v="US"/>
    <s v="USD"/>
    <d v="2015-07-23T04:59:00"/>
    <x v="832"/>
    <b v="0"/>
    <n v="109"/>
    <b v="1"/>
    <x v="4"/>
    <s v="small batch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x v="833"/>
    <b v="0"/>
    <n v="77"/>
    <b v="1"/>
    <x v="6"/>
    <s v="plays"/>
    <n v="101"/>
    <n v="104.99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x v="834"/>
    <b v="0"/>
    <n v="92"/>
    <b v="1"/>
    <x v="7"/>
    <s v="rock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x v="835"/>
    <b v="0"/>
    <n v="123"/>
    <b v="0"/>
    <x v="3"/>
    <s v="video games"/>
    <n v="9"/>
    <n v="65.67"/>
    <x v="0"/>
  </r>
  <r>
    <n v="2127"/>
    <s v="Three Monkeys - Part 1: Into the Abyss"/>
    <s v="Three Monkeys is an audio adventure game for PC."/>
    <n v="28000"/>
    <n v="8076"/>
    <x v="2"/>
    <s v="GB"/>
    <s v="GBP"/>
    <d v="2015-03-12T11:07:43"/>
    <x v="836"/>
    <b v="0"/>
    <n v="236"/>
    <b v="0"/>
    <x v="3"/>
    <s v="video games"/>
    <n v="29"/>
    <n v="34.22"/>
    <x v="4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x v="837"/>
    <b v="0"/>
    <n v="69"/>
    <b v="1"/>
    <x v="7"/>
    <s v="indie rock"/>
    <n v="101"/>
    <n v="116.9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x v="838"/>
    <b v="0"/>
    <n v="163"/>
    <b v="1"/>
    <x v="3"/>
    <s v="tabletop games"/>
    <n v="806"/>
    <n v="49.47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x v="839"/>
    <b v="0"/>
    <n v="205"/>
    <b v="1"/>
    <x v="7"/>
    <s v="rock"/>
    <n v="115"/>
    <n v="39.31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x v="840"/>
    <b v="0"/>
    <n v="96"/>
    <b v="1"/>
    <x v="7"/>
    <s v="rock"/>
    <n v="101"/>
    <n v="83.89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x v="841"/>
    <b v="0"/>
    <n v="73"/>
    <b v="1"/>
    <x v="5"/>
    <s v="documentary"/>
    <n v="100"/>
    <n v="110.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x v="842"/>
    <b v="0"/>
    <n v="80"/>
    <b v="1"/>
    <x v="7"/>
    <s v="classical music"/>
    <n v="100"/>
    <n v="100.33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x v="843"/>
    <b v="0"/>
    <n v="127"/>
    <b v="1"/>
    <x v="7"/>
    <s v="metal"/>
    <n v="267"/>
    <n v="63.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x v="844"/>
    <b v="0"/>
    <n v="113"/>
    <b v="1"/>
    <x v="6"/>
    <s v="plays"/>
    <n v="100"/>
    <n v="70.8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x v="845"/>
    <b v="0"/>
    <n v="123"/>
    <b v="1"/>
    <x v="2"/>
    <s v="photobooks"/>
    <n v="107"/>
    <n v="65.08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x v="846"/>
    <b v="0"/>
    <n v="19"/>
    <b v="1"/>
    <x v="6"/>
    <s v="plays"/>
    <n v="100"/>
    <n v="421.11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x v="847"/>
    <b v="0"/>
    <n v="89"/>
    <b v="1"/>
    <x v="5"/>
    <s v="documentary"/>
    <n v="107"/>
    <n v="89.89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x v="848"/>
    <b v="0"/>
    <n v="89"/>
    <b v="1"/>
    <x v="2"/>
    <s v="photobooks"/>
    <n v="114"/>
    <n v="89.6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x v="849"/>
    <b v="0"/>
    <n v="107"/>
    <b v="1"/>
    <x v="6"/>
    <s v="musical"/>
    <n v="113"/>
    <n v="74.2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x v="850"/>
    <b v="0"/>
    <n v="107"/>
    <b v="1"/>
    <x v="7"/>
    <s v="pop"/>
    <n v="132"/>
    <n v="74.150000000000006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x v="851"/>
    <b v="0"/>
    <n v="130"/>
    <b v="1"/>
    <x v="1"/>
    <s v="nonfiction"/>
    <n v="106"/>
    <n v="60.9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x v="852"/>
    <b v="0"/>
    <n v="29"/>
    <b v="0"/>
    <x v="6"/>
    <s v="spaces"/>
    <n v="20"/>
    <n v="272.58999999999997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x v="853"/>
    <b v="1"/>
    <n v="123"/>
    <b v="1"/>
    <x v="6"/>
    <s v="plays"/>
    <n v="113"/>
    <n v="64.27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x v="854"/>
    <b v="1"/>
    <n v="163"/>
    <b v="1"/>
    <x v="6"/>
    <s v="plays"/>
    <n v="131"/>
    <n v="48.33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x v="855"/>
    <b v="1"/>
    <n v="74"/>
    <b v="1"/>
    <x v="5"/>
    <s v="documentary"/>
    <n v="232"/>
    <n v="106.4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x v="856"/>
    <b v="0"/>
    <n v="50"/>
    <b v="0"/>
    <x v="0"/>
    <s v="wearables"/>
    <n v="22"/>
    <n v="157.4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x v="857"/>
    <b v="0"/>
    <n v="26"/>
    <b v="1"/>
    <x v="6"/>
    <s v="plays"/>
    <n v="101"/>
    <n v="302.31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x v="858"/>
    <b v="0"/>
    <n v="174"/>
    <b v="1"/>
    <x v="5"/>
    <s v="documentary"/>
    <n v="131"/>
    <n v="45.0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x v="859"/>
    <b v="0"/>
    <n v="53"/>
    <b v="0"/>
    <x v="7"/>
    <s v="indie rock"/>
    <n v="39"/>
    <n v="147.81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x v="860"/>
    <b v="0"/>
    <n v="23"/>
    <b v="1"/>
    <x v="0"/>
    <s v="hardware"/>
    <n v="104"/>
    <n v="340.5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x v="861"/>
    <b v="0"/>
    <n v="204"/>
    <b v="1"/>
    <x v="6"/>
    <s v="plays"/>
    <n v="156"/>
    <n v="38.28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x v="862"/>
    <b v="0"/>
    <n v="210"/>
    <b v="1"/>
    <x v="3"/>
    <s v="tabletop games"/>
    <n v="780"/>
    <n v="37.119999999999997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x v="863"/>
    <b v="0"/>
    <n v="86"/>
    <b v="0"/>
    <x v="0"/>
    <s v="wearables"/>
    <n v="26"/>
    <n v="90.62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x v="864"/>
    <b v="0"/>
    <n v="128"/>
    <b v="1"/>
    <x v="7"/>
    <s v="rock"/>
    <n v="104"/>
    <n v="60.86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x v="865"/>
    <b v="0"/>
    <n v="86"/>
    <b v="1"/>
    <x v="7"/>
    <s v="indie rock"/>
    <n v="104"/>
    <n v="90.52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x v="866"/>
    <b v="0"/>
    <n v="140"/>
    <b v="0"/>
    <x v="5"/>
    <s v="animation"/>
    <n v="19"/>
    <n v="55.4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x v="867"/>
    <b v="1"/>
    <n v="74"/>
    <b v="1"/>
    <x v="7"/>
    <s v="rock"/>
    <n v="111"/>
    <n v="104.7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x v="868"/>
    <b v="1"/>
    <n v="111"/>
    <b v="1"/>
    <x v="7"/>
    <s v="electronic music"/>
    <n v="103"/>
    <n v="69.6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x v="869"/>
    <b v="0"/>
    <n v="113"/>
    <b v="1"/>
    <x v="5"/>
    <s v="documentary"/>
    <n v="110"/>
    <n v="68.239999999999995"/>
    <x v="2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x v="870"/>
    <b v="1"/>
    <n v="97"/>
    <b v="1"/>
    <x v="5"/>
    <s v="documentary"/>
    <n v="103"/>
    <n v="79.4000000000000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x v="871"/>
    <b v="0"/>
    <n v="69"/>
    <b v="1"/>
    <x v="5"/>
    <s v="shorts"/>
    <n v="102"/>
    <n v="111.38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x v="872"/>
    <b v="0"/>
    <n v="91"/>
    <b v="1"/>
    <x v="6"/>
    <s v="plays"/>
    <n v="170"/>
    <n v="84.29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x v="873"/>
    <b v="0"/>
    <n v="65"/>
    <b v="1"/>
    <x v="5"/>
    <s v="shorts"/>
    <n v="128"/>
    <n v="117.9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x v="874"/>
    <b v="0"/>
    <n v="81"/>
    <b v="0"/>
    <x v="5"/>
    <s v="science fiction"/>
    <n v="10"/>
    <n v="94.5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x v="875"/>
    <b v="1"/>
    <n v="31"/>
    <b v="1"/>
    <x v="7"/>
    <s v="rock"/>
    <n v="102"/>
    <n v="246.2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x v="876"/>
    <b v="0"/>
    <n v="43"/>
    <b v="1"/>
    <x v="7"/>
    <s v="classical music"/>
    <n v="102"/>
    <n v="177.21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x v="877"/>
    <b v="1"/>
    <n v="117"/>
    <b v="1"/>
    <x v="6"/>
    <s v="plays"/>
    <n v="109"/>
    <n v="65.099999999999994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x v="878"/>
    <b v="0"/>
    <n v="104"/>
    <b v="1"/>
    <x v="6"/>
    <s v="spaces"/>
    <n v="109"/>
    <n v="73.03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x v="879"/>
    <b v="1"/>
    <n v="28"/>
    <b v="1"/>
    <x v="0"/>
    <s v="space exploration"/>
    <n v="101"/>
    <n v="270.5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x v="880"/>
    <b v="0"/>
    <n v="264"/>
    <b v="1"/>
    <x v="1"/>
    <s v="nonfiction"/>
    <n v="126"/>
    <n v="28.63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x v="881"/>
    <b v="0"/>
    <n v="145"/>
    <b v="1"/>
    <x v="6"/>
    <s v="spaces"/>
    <n v="302"/>
    <n v="52.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x v="882"/>
    <b v="0"/>
    <n v="30"/>
    <b v="0"/>
    <x v="6"/>
    <s v="plays"/>
    <n v="75"/>
    <n v="251.3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x v="883"/>
    <b v="0"/>
    <n v="147"/>
    <b v="0"/>
    <x v="5"/>
    <s v="animation"/>
    <n v="50"/>
    <n v="51.2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x v="884"/>
    <b v="0"/>
    <n v="57"/>
    <b v="1"/>
    <x v="5"/>
    <s v="shorts"/>
    <n v="108"/>
    <n v="132.05000000000001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x v="885"/>
    <b v="0"/>
    <n v="48"/>
    <b v="1"/>
    <x v="7"/>
    <s v="pop"/>
    <n v="100"/>
    <n v="156.7700000000000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x v="886"/>
    <b v="0"/>
    <n v="92"/>
    <b v="1"/>
    <x v="7"/>
    <s v="rock"/>
    <n v="100"/>
    <n v="81.739999999999995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x v="887"/>
    <b v="0"/>
    <n v="128"/>
    <b v="1"/>
    <x v="3"/>
    <s v="tabletop games"/>
    <n v="107"/>
    <n v="58.6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x v="888"/>
    <b v="0"/>
    <n v="15"/>
    <b v="0"/>
    <x v="6"/>
    <s v="plays"/>
    <n v="20"/>
    <n v="5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x v="889"/>
    <b v="0"/>
    <n v="70"/>
    <b v="1"/>
    <x v="7"/>
    <s v="rock"/>
    <n v="107"/>
    <n v="107.07"/>
    <x v="4"/>
  </r>
  <r>
    <n v="2040"/>
    <s v="Programmable Capacitor"/>
    <s v="4.29 Billion+ Capacitor Combinations._x000a_No Coding Required."/>
    <n v="3000"/>
    <n v="7445.14"/>
    <x v="0"/>
    <s v="US"/>
    <s v="USD"/>
    <d v="2013-11-15T23:15:03"/>
    <x v="890"/>
    <b v="1"/>
    <n v="271"/>
    <b v="1"/>
    <x v="0"/>
    <s v="hardware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x v="891"/>
    <b v="1"/>
    <n v="103"/>
    <b v="0"/>
    <x v="2"/>
    <s v="photobooks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x v="892"/>
    <b v="0"/>
    <n v="23"/>
    <b v="1"/>
    <x v="5"/>
    <s v="shorts"/>
    <n v="148"/>
    <n v="322.3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x v="893"/>
    <b v="0"/>
    <n v="83"/>
    <b v="1"/>
    <x v="7"/>
    <s v="indie rock"/>
    <n v="124"/>
    <n v="89.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x v="894"/>
    <b v="0"/>
    <n v="15"/>
    <b v="1"/>
    <x v="0"/>
    <s v="hardware"/>
    <n v="148"/>
    <n v="493.1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x v="895"/>
    <b v="0"/>
    <n v="143"/>
    <b v="1"/>
    <x v="1"/>
    <s v="nonfiction"/>
    <n v="105"/>
    <n v="51.6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x v="896"/>
    <b v="1"/>
    <n v="75"/>
    <b v="1"/>
    <x v="6"/>
    <s v="plays"/>
    <n v="105"/>
    <n v="98.2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x v="897"/>
    <b v="0"/>
    <n v="167"/>
    <b v="0"/>
    <x v="3"/>
    <s v="video games"/>
    <n v="29"/>
    <n v="43.98"/>
    <x v="4"/>
  </r>
  <r>
    <n v="2113"/>
    <s v="Summer Underground // Honeycomb LP"/>
    <s v="Help us fund our second full-length album Honeycomb!"/>
    <n v="7000"/>
    <n v="7340"/>
    <x v="0"/>
    <s v="US"/>
    <s v="USD"/>
    <d v="2014-09-23T20:46:16"/>
    <x v="898"/>
    <b v="0"/>
    <n v="107"/>
    <b v="1"/>
    <x v="7"/>
    <s v="indie rock"/>
    <n v="105"/>
    <n v="68.59999999999999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x v="899"/>
    <b v="0"/>
    <n v="339"/>
    <b v="1"/>
    <x v="0"/>
    <s v="hardware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x v="900"/>
    <b v="0"/>
    <n v="1019"/>
    <b v="1"/>
    <x v="0"/>
    <s v="hardware"/>
    <n v="297"/>
    <n v="7.1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x v="901"/>
    <b v="0"/>
    <n v="112"/>
    <b v="1"/>
    <x v="7"/>
    <s v="rock"/>
    <n v="146"/>
    <n v="65.209999999999994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x v="902"/>
    <b v="1"/>
    <n v="143"/>
    <b v="1"/>
    <x v="6"/>
    <s v="spaces"/>
    <n v="131"/>
    <n v="50.5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x v="903"/>
    <b v="0"/>
    <n v="57"/>
    <b v="1"/>
    <x v="6"/>
    <s v="plays"/>
    <n v="144"/>
    <n v="126.67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x v="904"/>
    <b v="0"/>
    <n v="149"/>
    <b v="1"/>
    <x v="1"/>
    <s v="nonfiction"/>
    <n v="147"/>
    <n v="48.4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x v="905"/>
    <b v="0"/>
    <n v="75"/>
    <b v="1"/>
    <x v="7"/>
    <s v="rock"/>
    <n v="131"/>
    <n v="96.08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x v="906"/>
    <b v="1"/>
    <n v="46"/>
    <b v="1"/>
    <x v="2"/>
    <s v="photobooks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x v="907"/>
    <b v="0"/>
    <n v="117"/>
    <b v="0"/>
    <x v="6"/>
    <s v="spaces"/>
    <n v="60"/>
    <n v="61.31"/>
    <x v="4"/>
  </r>
  <r>
    <n v="3228"/>
    <s v="Hear Me Roar: A Season of Powerful Women"/>
    <s v="A Season of Powerful Women. A Season of Defiance."/>
    <n v="7000"/>
    <n v="7164"/>
    <x v="0"/>
    <s v="US"/>
    <s v="USD"/>
    <d v="2015-12-17T04:59:00"/>
    <x v="908"/>
    <b v="1"/>
    <n v="37"/>
    <b v="1"/>
    <x v="6"/>
    <s v="plays"/>
    <n v="102"/>
    <n v="193.62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x v="909"/>
    <b v="0"/>
    <n v="167"/>
    <b v="1"/>
    <x v="5"/>
    <s v="documentary"/>
    <n v="110"/>
    <n v="42.87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x v="910"/>
    <b v="0"/>
    <n v="44"/>
    <b v="1"/>
    <x v="7"/>
    <s v="rock"/>
    <n v="143"/>
    <n v="162.2700000000000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x v="911"/>
    <b v="0"/>
    <n v="108"/>
    <b v="1"/>
    <x v="6"/>
    <s v="plays"/>
    <n v="119"/>
    <n v="66.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x v="912"/>
    <b v="1"/>
    <n v="151"/>
    <b v="1"/>
    <x v="6"/>
    <s v="plays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x v="913"/>
    <b v="1"/>
    <n v="103"/>
    <b v="1"/>
    <x v="7"/>
    <s v="indie rock"/>
    <n v="109"/>
    <n v="68.48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x v="914"/>
    <b v="0"/>
    <n v="78"/>
    <b v="1"/>
    <x v="5"/>
    <s v="shorts"/>
    <n v="141"/>
    <n v="90.38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x v="915"/>
    <b v="0"/>
    <n v="30"/>
    <b v="1"/>
    <x v="6"/>
    <s v="spaces"/>
    <n v="101"/>
    <n v="234.67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x v="916"/>
    <b v="0"/>
    <n v="65"/>
    <b v="1"/>
    <x v="7"/>
    <s v="rock"/>
    <n v="102"/>
    <n v="107.9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x v="917"/>
    <b v="0"/>
    <n v="86"/>
    <b v="1"/>
    <x v="6"/>
    <s v="plays"/>
    <n v="117"/>
    <n v="81.569999999999993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x v="918"/>
    <b v="0"/>
    <n v="193"/>
    <b v="1"/>
    <x v="0"/>
    <s v="hardware"/>
    <n v="506"/>
    <n v="36.33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x v="919"/>
    <b v="0"/>
    <n v="55"/>
    <b v="1"/>
    <x v="1"/>
    <s v="nonfiction"/>
    <n v="100"/>
    <n v="127.33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x v="920"/>
    <b v="1"/>
    <n v="122"/>
    <b v="1"/>
    <x v="7"/>
    <s v="electronic music"/>
    <n v="100"/>
    <n v="57.38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x v="921"/>
    <b v="0"/>
    <n v="68"/>
    <b v="0"/>
    <x v="5"/>
    <s v="animation"/>
    <n v="14"/>
    <n v="102.3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x v="922"/>
    <b v="0"/>
    <n v="45"/>
    <b v="0"/>
    <x v="0"/>
    <s v="wearables"/>
    <n v="35"/>
    <n v="153.88999999999999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x v="923"/>
    <b v="0"/>
    <n v="56"/>
    <b v="1"/>
    <x v="5"/>
    <s v="shorts"/>
    <n v="115"/>
    <n v="123.2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x v="924"/>
    <b v="0"/>
    <n v="123"/>
    <b v="1"/>
    <x v="7"/>
    <s v="electronic music"/>
    <n v="114"/>
    <n v="55.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x v="925"/>
    <b v="0"/>
    <n v="109"/>
    <b v="1"/>
    <x v="7"/>
    <s v="rock"/>
    <n v="171"/>
    <n v="62.87"/>
    <x v="1"/>
  </r>
  <r>
    <n v="1030"/>
    <s v="The Gothsicles - I FEEL SICLE"/>
    <s v="Help fund the latest Gothsicles mega-album, I FEEL SICLE!"/>
    <n v="2000"/>
    <n v="6842"/>
    <x v="0"/>
    <s v="US"/>
    <s v="USD"/>
    <d v="2016-09-12T11:35:49"/>
    <x v="926"/>
    <b v="0"/>
    <n v="159"/>
    <b v="1"/>
    <x v="7"/>
    <s v="electronic music"/>
    <n v="342"/>
    <n v="43.03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x v="927"/>
    <b v="0"/>
    <n v="19"/>
    <b v="0"/>
    <x v="6"/>
    <s v="musical"/>
    <n v="12"/>
    <n v="356.8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x v="928"/>
    <b v="1"/>
    <n v="140"/>
    <b v="0"/>
    <x v="2"/>
    <s v="photobooks"/>
    <n v="68"/>
    <n v="48.25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x v="929"/>
    <b v="0"/>
    <n v="112"/>
    <b v="1"/>
    <x v="7"/>
    <s v="rock"/>
    <n v="135"/>
    <n v="60.18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x v="930"/>
    <b v="1"/>
    <n v="62"/>
    <b v="1"/>
    <x v="5"/>
    <s v="documentary"/>
    <n v="134"/>
    <n v="108.1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x v="931"/>
    <b v="0"/>
    <n v="42"/>
    <b v="1"/>
    <x v="7"/>
    <s v="pop"/>
    <n v="112"/>
    <n v="159.52000000000001"/>
    <x v="1"/>
  </r>
  <r>
    <n v="442"/>
    <s v="The Paranormal Idiot"/>
    <s v="Doomsday is here"/>
    <n v="17000"/>
    <n v="6691"/>
    <x v="2"/>
    <s v="US"/>
    <s v="USD"/>
    <d v="2015-02-19T21:19:43"/>
    <x v="932"/>
    <b v="0"/>
    <n v="17"/>
    <b v="0"/>
    <x v="5"/>
    <s v="animation"/>
    <n v="39"/>
    <n v="393.59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x v="933"/>
    <b v="0"/>
    <n v="67"/>
    <b v="0"/>
    <x v="6"/>
    <s v="spaces"/>
    <n v="67"/>
    <n v="99.76"/>
    <x v="4"/>
  </r>
  <r>
    <n v="2301"/>
    <s v="Time Crash"/>
    <s v="We are America's first trock band, and we're ready to bring you our first album!"/>
    <n v="5000"/>
    <n v="6680.22"/>
    <x v="0"/>
    <s v="US"/>
    <s v="USD"/>
    <d v="2013-06-21T03:31:36"/>
    <x v="934"/>
    <b v="1"/>
    <n v="211"/>
    <b v="1"/>
    <x v="7"/>
    <s v="indie rock"/>
    <n v="134"/>
    <n v="31.6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x v="935"/>
    <b v="0"/>
    <n v="96"/>
    <b v="0"/>
    <x v="0"/>
    <s v="wearables"/>
    <n v="13"/>
    <n v="69.4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x v="936"/>
    <b v="0"/>
    <n v="71"/>
    <b v="1"/>
    <x v="6"/>
    <s v="musical"/>
    <n v="111"/>
    <n v="93.77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x v="937"/>
    <b v="1"/>
    <n v="58"/>
    <b v="1"/>
    <x v="5"/>
    <s v="documentary"/>
    <n v="123"/>
    <n v="114.59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x v="938"/>
    <b v="0"/>
    <n v="108"/>
    <b v="1"/>
    <x v="2"/>
    <s v="photobooks"/>
    <n v="102"/>
    <n v="61.5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x v="939"/>
    <b v="0"/>
    <n v="114"/>
    <b v="0"/>
    <x v="6"/>
    <s v="spaces"/>
    <n v="25"/>
    <n v="58.1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x v="940"/>
    <b v="1"/>
    <n v="79"/>
    <b v="1"/>
    <x v="5"/>
    <s v="documentary"/>
    <n v="121"/>
    <n v="83.9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x v="941"/>
    <b v="0"/>
    <n v="63"/>
    <b v="1"/>
    <x v="6"/>
    <s v="plays"/>
    <n v="114"/>
    <n v="105.2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x v="942"/>
    <b v="0"/>
    <n v="41"/>
    <b v="0"/>
    <x v="0"/>
    <s v="wearables"/>
    <n v="13"/>
    <n v="161.2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x v="943"/>
    <b v="0"/>
    <n v="134"/>
    <b v="1"/>
    <x v="7"/>
    <s v="classical music"/>
    <n v="120"/>
    <n v="49.19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x v="944"/>
    <b v="0"/>
    <n v="101"/>
    <b v="0"/>
    <x v="0"/>
    <s v="wearables"/>
    <n v="13"/>
    <n v="65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x v="945"/>
    <b v="0"/>
    <n v="150"/>
    <b v="1"/>
    <x v="7"/>
    <s v="classical music"/>
    <n v="101"/>
    <n v="43.7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x v="946"/>
    <b v="0"/>
    <n v="170"/>
    <b v="0"/>
    <x v="5"/>
    <s v="animation"/>
    <n v="12"/>
    <n v="38.47999999999999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x v="947"/>
    <b v="0"/>
    <n v="69"/>
    <b v="1"/>
    <x v="6"/>
    <s v="spaces"/>
    <n v="109"/>
    <n v="94.6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x v="948"/>
    <b v="0"/>
    <n v="70"/>
    <b v="1"/>
    <x v="2"/>
    <s v="photobooks"/>
    <n v="118"/>
    <n v="93.0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x v="949"/>
    <b v="0"/>
    <n v="73"/>
    <b v="0"/>
    <x v="0"/>
    <s v="wearables"/>
    <n v="43"/>
    <n v="89.1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x v="950"/>
    <b v="0"/>
    <n v="183"/>
    <b v="1"/>
    <x v="7"/>
    <s v="indie rock"/>
    <n v="102"/>
    <n v="35.549999999999997"/>
    <x v="2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x v="951"/>
    <b v="0"/>
    <n v="31"/>
    <b v="1"/>
    <x v="6"/>
    <s v="plays"/>
    <n v="100"/>
    <n v="209.8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x v="952"/>
    <b v="0"/>
    <n v="166"/>
    <b v="1"/>
    <x v="7"/>
    <s v="electronic music"/>
    <n v="130"/>
    <n v="39.159999999999997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x v="953"/>
    <b v="0"/>
    <n v="48"/>
    <b v="1"/>
    <x v="7"/>
    <s v="classical music"/>
    <n v="100"/>
    <n v="135.41999999999999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x v="954"/>
    <b v="1"/>
    <n v="89"/>
    <b v="1"/>
    <x v="5"/>
    <s v="documentary"/>
    <n v="108"/>
    <n v="72.87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x v="955"/>
    <b v="0"/>
    <n v="73"/>
    <b v="1"/>
    <x v="7"/>
    <s v="rock"/>
    <n v="107"/>
    <n v="88.19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x v="956"/>
    <b v="1"/>
    <n v="107"/>
    <b v="1"/>
    <x v="7"/>
    <s v="indie rock"/>
    <n v="107"/>
    <n v="59.8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x v="957"/>
    <b v="0"/>
    <n v="17"/>
    <b v="1"/>
    <x v="5"/>
    <s v="shorts"/>
    <n v="106"/>
    <n v="375.7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x v="958"/>
    <b v="0"/>
    <n v="100"/>
    <b v="1"/>
    <x v="0"/>
    <s v="space exploration"/>
    <n v="128"/>
    <n v="63.87"/>
    <x v="4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x v="959"/>
    <b v="0"/>
    <n v="147"/>
    <b v="0"/>
    <x v="3"/>
    <s v="video games"/>
    <n v="14"/>
    <n v="43.42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x v="960"/>
    <b v="0"/>
    <n v="59"/>
    <b v="0"/>
    <x v="1"/>
    <s v="art books"/>
    <n v="21"/>
    <n v="108.05"/>
    <x v="1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x v="961"/>
    <b v="0"/>
    <n v="59"/>
    <b v="1"/>
    <x v="7"/>
    <s v="rock"/>
    <n v="106"/>
    <n v="108.0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x v="962"/>
    <b v="0"/>
    <n v="46"/>
    <b v="1"/>
    <x v="2"/>
    <s v="photobooks"/>
    <n v="106"/>
    <n v="138.26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x v="963"/>
    <b v="0"/>
    <n v="91"/>
    <b v="1"/>
    <x v="6"/>
    <s v="plays"/>
    <n v="106"/>
    <n v="69.89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x v="964"/>
    <b v="0"/>
    <n v="71"/>
    <b v="1"/>
    <x v="5"/>
    <s v="documentary"/>
    <n v="126"/>
    <n v="88.8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x v="965"/>
    <b v="0"/>
    <n v="60"/>
    <b v="0"/>
    <x v="6"/>
    <s v="plays"/>
    <n v="42"/>
    <n v="105.03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x v="966"/>
    <b v="0"/>
    <n v="71"/>
    <b v="1"/>
    <x v="7"/>
    <s v="rock"/>
    <n v="126"/>
    <n v="88.7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x v="967"/>
    <b v="0"/>
    <n v="71"/>
    <b v="1"/>
    <x v="1"/>
    <s v="nonfiction"/>
    <n v="126"/>
    <n v="88.73"/>
    <x v="6"/>
  </r>
  <r>
    <n v="2807"/>
    <s v="The Commission Theatre Co."/>
    <s v="Bringing Shakespeare back to the Playwrights"/>
    <n v="5000"/>
    <n v="6300"/>
    <x v="0"/>
    <s v="US"/>
    <s v="USD"/>
    <d v="2015-06-29T20:57:18"/>
    <x v="968"/>
    <b v="0"/>
    <n v="93"/>
    <b v="1"/>
    <x v="6"/>
    <s v="plays"/>
    <n v="126"/>
    <n v="67.739999999999995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x v="969"/>
    <b v="0"/>
    <n v="90"/>
    <b v="0"/>
    <x v="6"/>
    <s v="spaces"/>
    <n v="39"/>
    <n v="69.53"/>
    <x v="1"/>
  </r>
  <r>
    <n v="2529"/>
    <s v="UrbanArias is DC's Contemporary Opera Company"/>
    <s v="Opera. Short. New."/>
    <n v="6000"/>
    <n v="6257"/>
    <x v="0"/>
    <s v="US"/>
    <s v="USD"/>
    <d v="2012-03-25T00:56:15"/>
    <x v="970"/>
    <b v="0"/>
    <n v="76"/>
    <b v="1"/>
    <x v="7"/>
    <s v="classical music"/>
    <n v="104"/>
    <n v="82.33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x v="971"/>
    <b v="1"/>
    <n v="113"/>
    <b v="1"/>
    <x v="5"/>
    <s v="documentary"/>
    <n v="156"/>
    <n v="55.22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x v="972"/>
    <b v="0"/>
    <n v="37"/>
    <b v="1"/>
    <x v="7"/>
    <s v="pop"/>
    <n v="125"/>
    <n v="168.5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x v="973"/>
    <b v="0"/>
    <n v="82"/>
    <b v="1"/>
    <x v="7"/>
    <s v="rock"/>
    <n v="104"/>
    <n v="75.849999999999994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x v="974"/>
    <b v="0"/>
    <n v="87"/>
    <b v="1"/>
    <x v="1"/>
    <s v="nonfiction"/>
    <n v="183"/>
    <n v="71.4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x v="975"/>
    <b v="0"/>
    <n v="76"/>
    <b v="1"/>
    <x v="6"/>
    <s v="plays"/>
    <n v="104"/>
    <n v="81.78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x v="976"/>
    <b v="1"/>
    <n v="28"/>
    <b v="1"/>
    <x v="2"/>
    <s v="photobooks"/>
    <n v="207"/>
    <n v="221.79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x v="977"/>
    <b v="1"/>
    <n v="104"/>
    <b v="1"/>
    <x v="6"/>
    <s v="plays"/>
    <n v="106"/>
    <n v="59.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x v="978"/>
    <b v="0"/>
    <n v="133"/>
    <b v="1"/>
    <x v="7"/>
    <s v="metal"/>
    <n v="155"/>
    <n v="46.6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x v="979"/>
    <b v="0"/>
    <n v="77"/>
    <b v="1"/>
    <x v="7"/>
    <s v="indie rock"/>
    <n v="124"/>
    <n v="80.27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x v="980"/>
    <b v="0"/>
    <n v="45"/>
    <b v="1"/>
    <x v="6"/>
    <s v="plays"/>
    <n v="106"/>
    <n v="136.7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x v="981"/>
    <b v="0"/>
    <n v="111"/>
    <b v="1"/>
    <x v="2"/>
    <s v="photobooks"/>
    <n v="102"/>
    <n v="55.37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x v="982"/>
    <b v="0"/>
    <n v="94"/>
    <b v="0"/>
    <x v="6"/>
    <s v="plays"/>
    <n v="26"/>
    <n v="65.3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x v="983"/>
    <b v="0"/>
    <n v="135"/>
    <b v="0"/>
    <x v="0"/>
    <s v="wearables"/>
    <n v="15"/>
    <n v="45.41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x v="984"/>
    <b v="0"/>
    <n v="108"/>
    <b v="1"/>
    <x v="1"/>
    <s v="nonfiction"/>
    <n v="122"/>
    <n v="56.6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x v="985"/>
    <b v="0"/>
    <n v="21"/>
    <b v="0"/>
    <x v="0"/>
    <s v="wearables"/>
    <n v="27"/>
    <n v="291.33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x v="986"/>
    <b v="0"/>
    <n v="37"/>
    <b v="1"/>
    <x v="7"/>
    <s v="classical music"/>
    <n v="102"/>
    <n v="165.1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x v="987"/>
    <b v="1"/>
    <n v="74"/>
    <b v="1"/>
    <x v="7"/>
    <s v="rock"/>
    <n v="102"/>
    <n v="82.54"/>
    <x v="6"/>
  </r>
  <r>
    <n v="833"/>
    <s v="Ragman Rolls"/>
    <s v="This is an American rock album."/>
    <n v="6000"/>
    <n v="6100"/>
    <x v="0"/>
    <s v="US"/>
    <s v="USD"/>
    <d v="2014-04-19T21:04:35"/>
    <x v="988"/>
    <b v="0"/>
    <n v="41"/>
    <b v="1"/>
    <x v="7"/>
    <s v="rock"/>
    <n v="102"/>
    <n v="148.7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x v="989"/>
    <b v="0"/>
    <n v="78"/>
    <b v="1"/>
    <x v="6"/>
    <s v="plays"/>
    <n v="102"/>
    <n v="78.209999999999994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x v="990"/>
    <b v="0"/>
    <n v="38"/>
    <b v="1"/>
    <x v="5"/>
    <s v="documentary"/>
    <n v="101"/>
    <n v="160.1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x v="991"/>
    <b v="0"/>
    <n v="75"/>
    <b v="1"/>
    <x v="7"/>
    <s v="rock"/>
    <n v="101"/>
    <n v="81.06999999999999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x v="992"/>
    <b v="0"/>
    <n v="47"/>
    <b v="1"/>
    <x v="6"/>
    <s v="plays"/>
    <n v="122"/>
    <n v="129.3600000000000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x v="993"/>
    <b v="0"/>
    <n v="55"/>
    <b v="1"/>
    <x v="7"/>
    <s v="indie rock"/>
    <n v="101"/>
    <n v="110.49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x v="994"/>
    <b v="1"/>
    <n v="109"/>
    <b v="1"/>
    <x v="7"/>
    <s v="rock"/>
    <n v="202"/>
    <n v="55.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x v="995"/>
    <b v="0"/>
    <n v="52"/>
    <b v="0"/>
    <x v="4"/>
    <s v="food trucks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x v="996"/>
    <b v="0"/>
    <n v="37"/>
    <b v="1"/>
    <x v="7"/>
    <s v="rock"/>
    <n v="121"/>
    <n v="163.78"/>
    <x v="3"/>
  </r>
  <r>
    <n v="14"/>
    <s v="3010 | Sci-fi Series"/>
    <s v="A highly charged post apocalyptic sci fi series that pulls no punches!"/>
    <n v="6000"/>
    <n v="6056"/>
    <x v="0"/>
    <s v="AU"/>
    <s v="AUD"/>
    <d v="2014-07-13T13:59:00"/>
    <x v="997"/>
    <b v="0"/>
    <n v="41"/>
    <b v="1"/>
    <x v="5"/>
    <s v="television"/>
    <n v="101"/>
    <n v="147.71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x v="998"/>
    <b v="1"/>
    <n v="163"/>
    <b v="1"/>
    <x v="7"/>
    <s v="indie rock"/>
    <n v="121"/>
    <n v="37.130000000000003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x v="999"/>
    <b v="1"/>
    <n v="113"/>
    <b v="1"/>
    <x v="7"/>
    <s v="indie rock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x v="1000"/>
    <b v="0"/>
    <n v="44"/>
    <b v="1"/>
    <x v="7"/>
    <s v="rock"/>
    <n v="101"/>
    <n v="137.31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x v="1001"/>
    <b v="0"/>
    <n v="149"/>
    <b v="1"/>
    <x v="7"/>
    <s v="rock"/>
    <n v="109"/>
    <n v="40.54999999999999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x v="1002"/>
    <b v="0"/>
    <n v="88"/>
    <b v="1"/>
    <x v="3"/>
    <s v="tabletop games"/>
    <n v="503"/>
    <n v="68.6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x v="1003"/>
    <b v="0"/>
    <n v="84"/>
    <b v="1"/>
    <x v="6"/>
    <s v="plays"/>
    <n v="121"/>
    <n v="71.79000000000000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x v="1004"/>
    <b v="0"/>
    <n v="103"/>
    <b v="1"/>
    <x v="2"/>
    <s v="photobooks"/>
    <n v="126"/>
    <n v="58.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x v="1005"/>
    <b v="0"/>
    <n v="28"/>
    <b v="1"/>
    <x v="6"/>
    <s v="musical"/>
    <n v="100"/>
    <n v="215.2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x v="1006"/>
    <b v="0"/>
    <n v="75"/>
    <b v="1"/>
    <x v="5"/>
    <s v="television"/>
    <n v="121"/>
    <n v="80.33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x v="1007"/>
    <b v="0"/>
    <n v="67"/>
    <b v="1"/>
    <x v="2"/>
    <s v="photobooks"/>
    <n v="100"/>
    <n v="89.93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x v="1008"/>
    <b v="0"/>
    <n v="32"/>
    <b v="1"/>
    <x v="7"/>
    <s v="indie rock"/>
    <n v="100"/>
    <n v="188.1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x v="1009"/>
    <b v="0"/>
    <n v="177"/>
    <b v="1"/>
    <x v="7"/>
    <s v="metal"/>
    <n v="120"/>
    <n v="34.0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x v="1010"/>
    <b v="0"/>
    <n v="7"/>
    <b v="0"/>
    <x v="0"/>
    <s v="wearables"/>
    <n v="1"/>
    <n v="859.8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x v="1011"/>
    <b v="1"/>
    <n v="47"/>
    <b v="1"/>
    <x v="6"/>
    <s v="plays"/>
    <n v="100"/>
    <n v="127.8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x v="1012"/>
    <b v="1"/>
    <n v="128"/>
    <b v="1"/>
    <x v="5"/>
    <s v="documentary"/>
    <n v="120"/>
    <n v="46.88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x v="1013"/>
    <b v="0"/>
    <n v="64"/>
    <b v="1"/>
    <x v="6"/>
    <s v="plays"/>
    <n v="100"/>
    <n v="93.76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x v="1014"/>
    <b v="0"/>
    <n v="61"/>
    <b v="1"/>
    <x v="5"/>
    <s v="television"/>
    <n v="120"/>
    <n v="98.36"/>
    <x v="1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x v="1015"/>
    <b v="1"/>
    <n v="145"/>
    <b v="1"/>
    <x v="5"/>
    <s v="documentary"/>
    <n v="240"/>
    <n v="41.3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x v="1016"/>
    <b v="0"/>
    <n v="10"/>
    <b v="1"/>
    <x v="7"/>
    <s v="indie rock"/>
    <n v="100"/>
    <n v="6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x v="1017"/>
    <b v="0"/>
    <n v="94"/>
    <b v="1"/>
    <x v="6"/>
    <s v="plays"/>
    <n v="100"/>
    <n v="63.83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x v="1018"/>
    <b v="0"/>
    <n v="83"/>
    <b v="1"/>
    <x v="6"/>
    <s v="plays"/>
    <n v="100"/>
    <n v="72.29000000000000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x v="1019"/>
    <b v="0"/>
    <n v="26"/>
    <b v="1"/>
    <x v="1"/>
    <s v="nonfiction"/>
    <n v="102"/>
    <n v="230.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x v="1020"/>
    <b v="0"/>
    <n v="61"/>
    <b v="1"/>
    <x v="6"/>
    <s v="plays"/>
    <n v="119"/>
    <n v="97.3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x v="1021"/>
    <b v="0"/>
    <n v="49"/>
    <b v="1"/>
    <x v="0"/>
    <s v="hardware"/>
    <n v="148"/>
    <n v="120.86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x v="1022"/>
    <b v="1"/>
    <n v="91"/>
    <b v="1"/>
    <x v="5"/>
    <s v="documentary"/>
    <n v="118"/>
    <n v="64.9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x v="1023"/>
    <b v="0"/>
    <n v="180"/>
    <b v="1"/>
    <x v="3"/>
    <s v="tabletop games"/>
    <n v="169"/>
    <n v="32.82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x v="1024"/>
    <b v="1"/>
    <n v="62"/>
    <b v="1"/>
    <x v="5"/>
    <s v="documentary"/>
    <n v="148"/>
    <n v="95.2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x v="1025"/>
    <b v="0"/>
    <n v="140"/>
    <b v="0"/>
    <x v="2"/>
    <s v="photobooks"/>
    <n v="49"/>
    <n v="42.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x v="1026"/>
    <b v="0"/>
    <n v="70"/>
    <b v="0"/>
    <x v="0"/>
    <s v="space exploration"/>
    <n v="12"/>
    <n v="83.9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x v="1027"/>
    <b v="0"/>
    <n v="85"/>
    <b v="0"/>
    <x v="4"/>
    <s v="food trucks"/>
    <n v="12"/>
    <n v="69.12"/>
    <x v="2"/>
  </r>
  <r>
    <n v="1032"/>
    <s v="Phantom Ship / Coastal (Album Preorder)"/>
    <s v="Ideal for living rooms and open spaces."/>
    <n v="5400"/>
    <n v="5858.84"/>
    <x v="0"/>
    <s v="US"/>
    <s v="USD"/>
    <d v="2016-06-23T16:00:25"/>
    <x v="1028"/>
    <b v="0"/>
    <n v="96"/>
    <b v="1"/>
    <x v="7"/>
    <s v="electronic music"/>
    <n v="108"/>
    <n v="61.0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x v="1029"/>
    <b v="0"/>
    <n v="45"/>
    <b v="0"/>
    <x v="6"/>
    <s v="spaces"/>
    <n v="23"/>
    <n v="130.0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x v="1030"/>
    <b v="0"/>
    <n v="104"/>
    <b v="1"/>
    <x v="6"/>
    <s v="plays"/>
    <n v="106"/>
    <n v="56.2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x v="1031"/>
    <b v="0"/>
    <n v="130"/>
    <b v="1"/>
    <x v="6"/>
    <s v="plays"/>
    <n v="117"/>
    <n v="44.8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x v="1032"/>
    <b v="0"/>
    <n v="96"/>
    <b v="1"/>
    <x v="7"/>
    <s v="rock"/>
    <n v="117"/>
    <n v="60.74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x v="1033"/>
    <b v="1"/>
    <n v="159"/>
    <b v="1"/>
    <x v="7"/>
    <s v="metal"/>
    <n v="194"/>
    <n v="36.63000000000000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x v="1034"/>
    <b v="0"/>
    <n v="79"/>
    <b v="1"/>
    <x v="6"/>
    <s v="plays"/>
    <n v="116"/>
    <n v="73.58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x v="1035"/>
    <b v="0"/>
    <n v="14"/>
    <b v="1"/>
    <x v="2"/>
    <s v="photobooks"/>
    <n v="116"/>
    <n v="414.2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x v="1036"/>
    <b v="1"/>
    <n v="88"/>
    <b v="1"/>
    <x v="6"/>
    <s v="plays"/>
    <n v="105"/>
    <n v="65.58"/>
    <x v="4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x v="1037"/>
    <b v="0"/>
    <n v="45"/>
    <b v="0"/>
    <x v="0"/>
    <s v="wearables"/>
    <n v="12"/>
    <n v="127.93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x v="1038"/>
    <b v="0"/>
    <n v="16"/>
    <b v="1"/>
    <x v="6"/>
    <s v="plays"/>
    <n v="191"/>
    <n v="358.69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x v="1039"/>
    <b v="0"/>
    <n v="90"/>
    <b v="1"/>
    <x v="7"/>
    <s v="rock"/>
    <n v="114"/>
    <n v="63.48"/>
    <x v="4"/>
  </r>
  <r>
    <n v="3158"/>
    <s v="Nursery Crimes"/>
    <s v="A 40s crime-noir play using nursery rhyme characters."/>
    <n v="5000"/>
    <n v="5700"/>
    <x v="0"/>
    <s v="US"/>
    <s v="USD"/>
    <d v="2013-07-22T20:09:12"/>
    <x v="1040"/>
    <b v="1"/>
    <n v="69"/>
    <b v="1"/>
    <x v="6"/>
    <s v="plays"/>
    <n v="114"/>
    <n v="82.6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x v="1041"/>
    <b v="0"/>
    <n v="71"/>
    <b v="1"/>
    <x v="6"/>
    <s v="plays"/>
    <n v="114"/>
    <n v="80.2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x v="1042"/>
    <b v="0"/>
    <n v="30"/>
    <b v="0"/>
    <x v="7"/>
    <s v="jazz"/>
    <n v="21"/>
    <n v="189.3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x v="1043"/>
    <b v="0"/>
    <n v="68"/>
    <b v="1"/>
    <x v="6"/>
    <s v="plays"/>
    <n v="113"/>
    <n v="83.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x v="1044"/>
    <b v="0"/>
    <n v="53"/>
    <b v="1"/>
    <x v="6"/>
    <s v="plays"/>
    <n v="113"/>
    <n v="107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x v="1045"/>
    <b v="0"/>
    <n v="139"/>
    <b v="1"/>
    <x v="1"/>
    <s v="nonfiction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x v="1046"/>
    <b v="0"/>
    <n v="83"/>
    <b v="1"/>
    <x v="6"/>
    <s v="plays"/>
    <n v="113"/>
    <n v="68.2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x v="1047"/>
    <b v="0"/>
    <n v="49"/>
    <b v="1"/>
    <x v="5"/>
    <s v="documentary"/>
    <n v="142"/>
    <n v="115.51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x v="1048"/>
    <b v="0"/>
    <n v="120"/>
    <b v="1"/>
    <x v="2"/>
    <s v="photobooks"/>
    <n v="103"/>
    <n v="47.13"/>
    <x v="1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x v="1049"/>
    <b v="0"/>
    <n v="39"/>
    <b v="1"/>
    <x v="5"/>
    <s v="shorts"/>
    <n v="113"/>
    <n v="144.91"/>
    <x v="6"/>
  </r>
  <r>
    <n v="2164"/>
    <s v="Rosaline debut record"/>
    <s v="South Florida roots country/rock outfit's long awaited debut record"/>
    <n v="5500"/>
    <n v="5645"/>
    <x v="0"/>
    <s v="US"/>
    <s v="USD"/>
    <d v="2016-06-25T03:59:00"/>
    <x v="1050"/>
    <b v="0"/>
    <n v="83"/>
    <b v="1"/>
    <x v="7"/>
    <s v="rock"/>
    <n v="103"/>
    <n v="68.01000000000000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x v="1051"/>
    <b v="0"/>
    <n v="72"/>
    <b v="1"/>
    <x v="6"/>
    <s v="plays"/>
    <n v="113"/>
    <n v="78.260000000000005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x v="1052"/>
    <b v="1"/>
    <n v="51"/>
    <b v="1"/>
    <x v="5"/>
    <s v="documentary"/>
    <n v="113"/>
    <n v="110.47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x v="1053"/>
    <b v="0"/>
    <n v="85"/>
    <b v="1"/>
    <x v="6"/>
    <s v="plays"/>
    <n v="102"/>
    <n v="66.15000000000000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x v="1054"/>
    <b v="0"/>
    <n v="59"/>
    <b v="0"/>
    <x v="0"/>
    <s v="space exploration"/>
    <n v="19"/>
    <n v="95.2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x v="1055"/>
    <b v="0"/>
    <n v="80"/>
    <b v="1"/>
    <x v="7"/>
    <s v="indie rock"/>
    <n v="107"/>
    <n v="70.209999999999994"/>
    <x v="3"/>
  </r>
  <r>
    <n v="3285"/>
    <s v="By Morning"/>
    <s v="A new play by Matthew Gasda"/>
    <n v="4999"/>
    <n v="5604"/>
    <x v="0"/>
    <s v="US"/>
    <s v="USD"/>
    <d v="2017-02-28T05:00:00"/>
    <x v="1056"/>
    <b v="0"/>
    <n v="81"/>
    <b v="1"/>
    <x v="6"/>
    <s v="plays"/>
    <n v="112"/>
    <n v="69.1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x v="1057"/>
    <b v="1"/>
    <n v="89"/>
    <b v="1"/>
    <x v="6"/>
    <s v="plays"/>
    <n v="102"/>
    <n v="62.92"/>
    <x v="3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x v="1058"/>
    <b v="0"/>
    <n v="51"/>
    <b v="1"/>
    <x v="5"/>
    <s v="television"/>
    <n v="160"/>
    <n v="109.7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x v="1059"/>
    <b v="0"/>
    <n v="105"/>
    <b v="1"/>
    <x v="1"/>
    <s v="nonfiction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x v="1060"/>
    <b v="0"/>
    <n v="49"/>
    <b v="1"/>
    <x v="7"/>
    <s v="rock"/>
    <n v="101"/>
    <n v="113.88"/>
    <x v="3"/>
  </r>
  <r>
    <n v="645"/>
    <s v="Carbon Fiber Collar Stays"/>
    <s v="Ever wanted to own something made out of carbon fiber? Now you can!"/>
    <n v="2000"/>
    <n v="5574"/>
    <x v="0"/>
    <s v="US"/>
    <s v="USD"/>
    <d v="2016-08-12T00:37:54"/>
    <x v="1061"/>
    <b v="0"/>
    <n v="237"/>
    <b v="1"/>
    <x v="0"/>
    <s v="wearables"/>
    <n v="279"/>
    <n v="23.52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x v="1062"/>
    <b v="1"/>
    <n v="111"/>
    <b v="1"/>
    <x v="5"/>
    <s v="documentary"/>
    <n v="111"/>
    <n v="50.1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x v="1063"/>
    <b v="0"/>
    <n v="33"/>
    <b v="0"/>
    <x v="4"/>
    <s v="food trucks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x v="1064"/>
    <b v="1"/>
    <n v="58"/>
    <b v="1"/>
    <x v="5"/>
    <s v="documentary"/>
    <n v="111"/>
    <n v="95.78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x v="1065"/>
    <b v="0"/>
    <n v="10"/>
    <b v="1"/>
    <x v="7"/>
    <s v="pop"/>
    <n v="111"/>
    <n v="55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x v="1066"/>
    <b v="0"/>
    <n v="87"/>
    <b v="1"/>
    <x v="7"/>
    <s v="rock"/>
    <n v="111"/>
    <n v="63.62"/>
    <x v="4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x v="1067"/>
    <b v="0"/>
    <n v="115"/>
    <b v="1"/>
    <x v="3"/>
    <s v="tabletop games"/>
    <n v="120"/>
    <n v="48.1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x v="1068"/>
    <b v="0"/>
    <n v="136"/>
    <b v="1"/>
    <x v="6"/>
    <s v="plays"/>
    <n v="111"/>
    <n v="40.630000000000003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x v="1069"/>
    <b v="0"/>
    <n v="79"/>
    <b v="1"/>
    <x v="6"/>
    <s v="plays"/>
    <n v="100"/>
    <n v="69.81999999999999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x v="1070"/>
    <b v="0"/>
    <n v="33"/>
    <b v="1"/>
    <x v="6"/>
    <s v="musical"/>
    <n v="110"/>
    <n v="166.9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x v="1071"/>
    <b v="0"/>
    <n v="147"/>
    <b v="1"/>
    <x v="3"/>
    <s v="tabletop games"/>
    <n v="220"/>
    <n v="37.479999999999997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x v="1072"/>
    <b v="0"/>
    <n v="80"/>
    <b v="1"/>
    <x v="4"/>
    <s v="small batch"/>
    <n v="110"/>
    <n v="68.8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x v="1073"/>
    <b v="0"/>
    <n v="44"/>
    <b v="1"/>
    <x v="6"/>
    <s v="plays"/>
    <n v="100"/>
    <n v="125.09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x v="1074"/>
    <b v="0"/>
    <n v="76"/>
    <b v="1"/>
    <x v="6"/>
    <s v="plays"/>
    <n v="110"/>
    <n v="72.38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x v="1075"/>
    <b v="0"/>
    <n v="18"/>
    <b v="1"/>
    <x v="7"/>
    <s v="rock"/>
    <n v="100"/>
    <n v="305.56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x v="1076"/>
    <b v="0"/>
    <n v="79"/>
    <b v="1"/>
    <x v="3"/>
    <s v="tabletop games"/>
    <n v="137"/>
    <n v="69.56999999999999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x v="1077"/>
    <b v="0"/>
    <n v="108"/>
    <b v="1"/>
    <x v="6"/>
    <s v="plays"/>
    <n v="110"/>
    <n v="50.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x v="1078"/>
    <b v="1"/>
    <n v="60"/>
    <b v="1"/>
    <x v="6"/>
    <s v="plays"/>
    <n v="110"/>
    <n v="91.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x v="1079"/>
    <b v="0"/>
    <n v="100"/>
    <b v="1"/>
    <x v="1"/>
    <s v="nonfiction"/>
    <n v="109"/>
    <n v="54.6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x v="1080"/>
    <b v="0"/>
    <n v="78"/>
    <b v="1"/>
    <x v="7"/>
    <s v="rock"/>
    <n v="137"/>
    <n v="70.06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x v="1081"/>
    <b v="1"/>
    <n v="73"/>
    <b v="1"/>
    <x v="6"/>
    <s v="plays"/>
    <n v="109"/>
    <n v="74.819999999999993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x v="1082"/>
    <b v="1"/>
    <n v="34"/>
    <b v="1"/>
    <x v="5"/>
    <s v="documentary"/>
    <n v="136"/>
    <n v="160.47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x v="1083"/>
    <b v="1"/>
    <n v="52"/>
    <b v="0"/>
    <x v="2"/>
    <s v="photobooks"/>
    <n v="35"/>
    <n v="104.8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x v="1084"/>
    <b v="0"/>
    <n v="149"/>
    <b v="1"/>
    <x v="1"/>
    <s v="nonfiction"/>
    <n v="156"/>
    <n v="36.53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x v="1085"/>
    <b v="0"/>
    <n v="112"/>
    <b v="1"/>
    <x v="7"/>
    <s v="rock"/>
    <n v="272"/>
    <n v="48.54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x v="1086"/>
    <b v="1"/>
    <n v="89"/>
    <b v="1"/>
    <x v="7"/>
    <s v="indie rock"/>
    <n v="109"/>
    <n v="61.0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x v="1087"/>
    <b v="0"/>
    <n v="47"/>
    <b v="0"/>
    <x v="1"/>
    <s v="translations"/>
    <n v="32"/>
    <n v="115.5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x v="1088"/>
    <b v="1"/>
    <n v="100"/>
    <b v="1"/>
    <x v="6"/>
    <s v="plays"/>
    <n v="109"/>
    <n v="54.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x v="1089"/>
    <b v="1"/>
    <n v="76"/>
    <b v="0"/>
    <x v="2"/>
    <s v="photobooks"/>
    <n v="15"/>
    <n v="71.34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x v="1090"/>
    <b v="0"/>
    <n v="102"/>
    <b v="1"/>
    <x v="3"/>
    <s v="tabletop games"/>
    <n v="271"/>
    <n v="53.0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x v="1091"/>
    <b v="0"/>
    <n v="53"/>
    <b v="1"/>
    <x v="5"/>
    <s v="shorts"/>
    <n v="155"/>
    <n v="102.08"/>
    <x v="4"/>
  </r>
  <r>
    <n v="3773"/>
    <s v="Dundee: A Hip-Hopera"/>
    <s v="A dramatic hip-hopera, inspired from monologues written by the performers."/>
    <n v="5000"/>
    <n v="5410"/>
    <x v="0"/>
    <s v="US"/>
    <s v="USD"/>
    <d v="2016-11-15T02:08:00"/>
    <x v="1092"/>
    <b v="0"/>
    <n v="57"/>
    <b v="1"/>
    <x v="6"/>
    <s v="musical"/>
    <n v="108"/>
    <n v="94.9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x v="1093"/>
    <b v="0"/>
    <n v="106"/>
    <b v="1"/>
    <x v="7"/>
    <s v="rock"/>
    <n v="120"/>
    <n v="50.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x v="1094"/>
    <b v="0"/>
    <n v="35"/>
    <b v="1"/>
    <x v="0"/>
    <s v="hardware"/>
    <n v="108"/>
    <n v="154.16999999999999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x v="1095"/>
    <b v="1"/>
    <n v="75"/>
    <b v="0"/>
    <x v="2"/>
    <s v="photobooks"/>
    <n v="31"/>
    <n v="71.87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x v="1096"/>
    <b v="1"/>
    <n v="118"/>
    <b v="1"/>
    <x v="5"/>
    <s v="documentary"/>
    <n v="108"/>
    <n v="45.67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x v="1097"/>
    <b v="0"/>
    <n v="70"/>
    <b v="1"/>
    <x v="5"/>
    <s v="television"/>
    <n v="108"/>
    <n v="76.8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x v="1098"/>
    <b v="0"/>
    <n v="37"/>
    <b v="0"/>
    <x v="6"/>
    <s v="musical"/>
    <n v="90"/>
    <n v="145.4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x v="1099"/>
    <b v="0"/>
    <n v="70"/>
    <b v="1"/>
    <x v="6"/>
    <s v="plays"/>
    <n v="108"/>
    <n v="76.8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x v="1100"/>
    <b v="0"/>
    <n v="46"/>
    <b v="1"/>
    <x v="6"/>
    <s v="plays"/>
    <n v="139"/>
    <n v="116.65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x v="1101"/>
    <b v="0"/>
    <n v="64"/>
    <b v="1"/>
    <x v="5"/>
    <s v="television"/>
    <n v="102"/>
    <n v="83.75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x v="1102"/>
    <b v="0"/>
    <n v="78"/>
    <b v="1"/>
    <x v="7"/>
    <s v="rock"/>
    <n v="107"/>
    <n v="68.709999999999994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x v="1103"/>
    <b v="0"/>
    <n v="133"/>
    <b v="1"/>
    <x v="6"/>
    <s v="plays"/>
    <n v="160"/>
    <n v="40.29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x v="1104"/>
    <b v="0"/>
    <n v="73"/>
    <b v="1"/>
    <x v="7"/>
    <s v="rock"/>
    <n v="107"/>
    <n v="73.3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x v="1105"/>
    <b v="0"/>
    <n v="72"/>
    <b v="1"/>
    <x v="6"/>
    <s v="plays"/>
    <n v="107"/>
    <n v="74.209999999999994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x v="1106"/>
    <b v="0"/>
    <n v="90"/>
    <b v="1"/>
    <x v="7"/>
    <s v="rock"/>
    <n v="127"/>
    <n v="59.23"/>
    <x v="0"/>
  </r>
  <r>
    <n v="1759"/>
    <s v="Death Valley"/>
    <s v="Death Valley will be the first photo book of Andi State"/>
    <n v="5000"/>
    <n v="5330"/>
    <x v="0"/>
    <s v="US"/>
    <s v="USD"/>
    <d v="2015-03-25T18:53:49"/>
    <x v="1107"/>
    <b v="0"/>
    <n v="49"/>
    <b v="1"/>
    <x v="2"/>
    <s v="photobooks"/>
    <n v="107"/>
    <n v="108.78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x v="1108"/>
    <b v="0"/>
    <n v="76"/>
    <b v="0"/>
    <x v="6"/>
    <s v="spaces"/>
    <n v="27"/>
    <n v="70.1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x v="1109"/>
    <b v="1"/>
    <n v="65"/>
    <b v="1"/>
    <x v="5"/>
    <s v="documentary"/>
    <n v="177"/>
    <n v="81.8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x v="1110"/>
    <b v="0"/>
    <n v="105"/>
    <b v="1"/>
    <x v="7"/>
    <s v="indie rock"/>
    <n v="116"/>
    <n v="50.69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x v="1111"/>
    <b v="0"/>
    <n v="64"/>
    <b v="1"/>
    <x v="6"/>
    <s v="spaces"/>
    <n v="133"/>
    <n v="82.9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x v="1112"/>
    <b v="1"/>
    <n v="28"/>
    <b v="1"/>
    <x v="7"/>
    <s v="rock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x v="1113"/>
    <b v="1"/>
    <n v="110"/>
    <b v="1"/>
    <x v="2"/>
    <s v="photobooks"/>
    <n v="132"/>
    <n v="48.1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x v="1114"/>
    <b v="0"/>
    <n v="37"/>
    <b v="1"/>
    <x v="6"/>
    <s v="plays"/>
    <n v="106"/>
    <n v="143.11000000000001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x v="1115"/>
    <b v="0"/>
    <n v="46"/>
    <b v="1"/>
    <x v="6"/>
    <s v="plays"/>
    <n v="106"/>
    <n v="115.0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x v="1116"/>
    <b v="0"/>
    <n v="126"/>
    <b v="1"/>
    <x v="6"/>
    <s v="plays"/>
    <n v="106"/>
    <n v="41.9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x v="1117"/>
    <b v="0"/>
    <n v="49"/>
    <b v="1"/>
    <x v="6"/>
    <s v="plays"/>
    <n v="105"/>
    <n v="107.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x v="1118"/>
    <b v="0"/>
    <n v="70"/>
    <b v="1"/>
    <x v="5"/>
    <s v="documentary"/>
    <n v="105"/>
    <n v="75.1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x v="1119"/>
    <b v="0"/>
    <n v="82"/>
    <b v="1"/>
    <x v="6"/>
    <s v="plays"/>
    <n v="105"/>
    <n v="64.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x v="1120"/>
    <b v="0"/>
    <n v="43"/>
    <b v="1"/>
    <x v="5"/>
    <s v="shorts"/>
    <n v="105"/>
    <n v="122.3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x v="1121"/>
    <b v="0"/>
    <n v="50"/>
    <b v="1"/>
    <x v="5"/>
    <s v="documentary"/>
    <n v="112"/>
    <n v="105.18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x v="1122"/>
    <b v="1"/>
    <n v="100"/>
    <b v="1"/>
    <x v="6"/>
    <s v="plays"/>
    <n v="117"/>
    <n v="52.58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x v="1123"/>
    <b v="0"/>
    <n v="12"/>
    <b v="0"/>
    <x v="6"/>
    <s v="plays"/>
    <n v="11"/>
    <n v="437.5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x v="1124"/>
    <b v="0"/>
    <n v="104"/>
    <b v="1"/>
    <x v="6"/>
    <s v="plays"/>
    <n v="105"/>
    <n v="50.38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x v="1125"/>
    <b v="0"/>
    <n v="46"/>
    <b v="1"/>
    <x v="7"/>
    <s v="pop"/>
    <n v="105"/>
    <n v="113.8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x v="1126"/>
    <b v="0"/>
    <n v="147"/>
    <b v="1"/>
    <x v="7"/>
    <s v="indie rock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x v="1127"/>
    <b v="0"/>
    <n v="142"/>
    <b v="1"/>
    <x v="6"/>
    <s v="plays"/>
    <n v="105"/>
    <n v="36.8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x v="1128"/>
    <b v="0"/>
    <n v="17"/>
    <b v="0"/>
    <x v="0"/>
    <s v="space exploration"/>
    <n v="2"/>
    <n v="307.8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x v="1129"/>
    <b v="0"/>
    <n v="56"/>
    <b v="1"/>
    <x v="6"/>
    <s v="plays"/>
    <n v="105"/>
    <n v="93.4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x v="1130"/>
    <b v="0"/>
    <n v="120"/>
    <b v="1"/>
    <x v="1"/>
    <s v="nonfiction"/>
    <n v="131"/>
    <n v="43.5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x v="1131"/>
    <b v="0"/>
    <n v="65"/>
    <b v="1"/>
    <x v="6"/>
    <s v="plays"/>
    <n v="105"/>
    <n v="80.40000000000000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x v="1132"/>
    <b v="1"/>
    <n v="81"/>
    <b v="1"/>
    <x v="7"/>
    <s v="rock"/>
    <n v="104"/>
    <n v="64.47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x v="1133"/>
    <b v="0"/>
    <n v="103"/>
    <b v="1"/>
    <x v="6"/>
    <s v="spaces"/>
    <n v="116"/>
    <n v="50.69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x v="1134"/>
    <b v="1"/>
    <n v="104"/>
    <b v="1"/>
    <x v="6"/>
    <s v="plays"/>
    <n v="116"/>
    <n v="50.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x v="1135"/>
    <b v="0"/>
    <n v="79"/>
    <b v="0"/>
    <x v="7"/>
    <s v="faith"/>
    <n v="26"/>
    <n v="65.97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x v="1136"/>
    <b v="0"/>
    <n v="78"/>
    <b v="1"/>
    <x v="1"/>
    <s v="nonfiction"/>
    <n v="104"/>
    <n v="66.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x v="1137"/>
    <b v="0"/>
    <n v="81"/>
    <b v="1"/>
    <x v="5"/>
    <s v="shorts"/>
    <n v="104"/>
    <n v="64.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x v="1138"/>
    <b v="0"/>
    <n v="4"/>
    <b v="0"/>
    <x v="0"/>
    <s v="wearables"/>
    <n v="104"/>
    <n v="13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x v="1139"/>
    <b v="0"/>
    <n v="54"/>
    <b v="1"/>
    <x v="6"/>
    <s v="plays"/>
    <n v="104"/>
    <n v="96.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x v="1140"/>
    <b v="1"/>
    <n v="96"/>
    <b v="1"/>
    <x v="5"/>
    <s v="documentary"/>
    <n v="104"/>
    <n v="54.02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x v="1141"/>
    <b v="0"/>
    <n v="52"/>
    <b v="1"/>
    <x v="6"/>
    <s v="musical"/>
    <n v="104"/>
    <n v="99.5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x v="1142"/>
    <b v="1"/>
    <n v="82"/>
    <b v="1"/>
    <x v="6"/>
    <s v="plays"/>
    <n v="104"/>
    <n v="63.1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x v="1143"/>
    <b v="0"/>
    <n v="30"/>
    <b v="1"/>
    <x v="6"/>
    <s v="musical"/>
    <n v="103"/>
    <n v="172.2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x v="1144"/>
    <b v="1"/>
    <n v="97"/>
    <b v="1"/>
    <x v="6"/>
    <s v="spaces"/>
    <n v="129"/>
    <n v="53.1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x v="1145"/>
    <b v="0"/>
    <n v="60"/>
    <b v="1"/>
    <x v="0"/>
    <s v="makerspaces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x v="1146"/>
    <b v="0"/>
    <n v="77"/>
    <b v="1"/>
    <x v="7"/>
    <s v="rock"/>
    <n v="103"/>
    <n v="66.69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x v="1147"/>
    <b v="0"/>
    <n v="93"/>
    <b v="1"/>
    <x v="6"/>
    <s v="plays"/>
    <n v="102"/>
    <n v="55.01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x v="1148"/>
    <b v="0"/>
    <n v="62"/>
    <b v="1"/>
    <x v="1"/>
    <s v="nonfiction"/>
    <n v="102"/>
    <n v="82.52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x v="1149"/>
    <b v="0"/>
    <n v="34"/>
    <b v="1"/>
    <x v="6"/>
    <s v="plays"/>
    <n v="102"/>
    <n v="150.15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x v="1150"/>
    <b v="1"/>
    <n v="59"/>
    <b v="1"/>
    <x v="6"/>
    <s v="spaces"/>
    <n v="102"/>
    <n v="86.4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x v="1151"/>
    <b v="0"/>
    <n v="87"/>
    <b v="1"/>
    <x v="6"/>
    <s v="plays"/>
    <n v="102"/>
    <n v="58.6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x v="1152"/>
    <b v="0"/>
    <n v="62"/>
    <b v="1"/>
    <x v="6"/>
    <s v="plays"/>
    <n v="128"/>
    <n v="82.26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x v="1153"/>
    <b v="0"/>
    <n v="99"/>
    <b v="1"/>
    <x v="1"/>
    <s v="nonfiction"/>
    <n v="102"/>
    <n v="51.47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x v="1154"/>
    <b v="0"/>
    <n v="181"/>
    <b v="1"/>
    <x v="3"/>
    <s v="tabletop games"/>
    <n v="154"/>
    <n v="28.1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x v="1155"/>
    <b v="1"/>
    <n v="63"/>
    <b v="1"/>
    <x v="6"/>
    <s v="plays"/>
    <n v="127"/>
    <n v="80.7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x v="1156"/>
    <b v="0"/>
    <n v="99"/>
    <b v="1"/>
    <x v="7"/>
    <s v="indie rock"/>
    <n v="254"/>
    <n v="51.3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x v="1157"/>
    <b v="0"/>
    <n v="50"/>
    <b v="1"/>
    <x v="0"/>
    <s v="hardware"/>
    <n v="508"/>
    <n v="101.56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x v="1158"/>
    <b v="0"/>
    <n v="139"/>
    <b v="1"/>
    <x v="6"/>
    <s v="plays"/>
    <n v="101"/>
    <n v="36.47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x v="1159"/>
    <b v="0"/>
    <n v="46"/>
    <b v="1"/>
    <x v="6"/>
    <s v="plays"/>
    <n v="101"/>
    <n v="110.2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x v="1160"/>
    <b v="1"/>
    <n v="94"/>
    <b v="1"/>
    <x v="7"/>
    <s v="metal"/>
    <n v="101"/>
    <n v="53.89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x v="1161"/>
    <b v="0"/>
    <n v="211"/>
    <b v="1"/>
    <x v="7"/>
    <s v="electronic music"/>
    <n v="112"/>
    <n v="23.96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x v="1162"/>
    <b v="0"/>
    <n v="54"/>
    <b v="1"/>
    <x v="6"/>
    <s v="plays"/>
    <n v="101"/>
    <n v="93.61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x v="1163"/>
    <b v="0"/>
    <n v="58"/>
    <b v="1"/>
    <x v="7"/>
    <s v="rock"/>
    <n v="112"/>
    <n v="87.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x v="1164"/>
    <b v="0"/>
    <n v="148"/>
    <b v="0"/>
    <x v="3"/>
    <s v="video games"/>
    <n v="3"/>
    <n v="34.13000000000000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x v="1165"/>
    <b v="0"/>
    <n v="121"/>
    <b v="1"/>
    <x v="0"/>
    <s v="hardware"/>
    <n v="101"/>
    <n v="41.74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x v="1166"/>
    <b v="0"/>
    <n v="91"/>
    <b v="1"/>
    <x v="6"/>
    <s v="musical"/>
    <n v="101"/>
    <n v="55.5"/>
    <x v="2"/>
  </r>
  <r>
    <n v="3212"/>
    <s v="Campo Maldito"/>
    <s v="Help us bring our production of Campo Maldito to New York AND San Francisco!"/>
    <n v="4000"/>
    <n v="5050"/>
    <x v="0"/>
    <s v="US"/>
    <s v="USD"/>
    <d v="2014-08-08T19:05:51"/>
    <x v="1167"/>
    <b v="1"/>
    <n v="94"/>
    <b v="1"/>
    <x v="6"/>
    <s v="plays"/>
    <n v="126"/>
    <n v="53.72"/>
    <x v="2"/>
  </r>
  <r>
    <n v="836"/>
    <s v="DESMADRE Full Album + Press Kit"/>
    <s v="An album you can bring home to mom."/>
    <n v="5000"/>
    <n v="5046.5200000000004"/>
    <x v="0"/>
    <s v="US"/>
    <s v="USD"/>
    <d v="2013-10-07T01:21:58"/>
    <x v="1168"/>
    <b v="0"/>
    <n v="46"/>
    <b v="1"/>
    <x v="7"/>
    <s v="rock"/>
    <n v="101"/>
    <n v="109.7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x v="1169"/>
    <b v="0"/>
    <n v="60"/>
    <b v="1"/>
    <x v="7"/>
    <s v="classical music"/>
    <n v="126"/>
    <n v="84.0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x v="1170"/>
    <b v="0"/>
    <n v="57"/>
    <b v="1"/>
    <x v="7"/>
    <s v="classical music"/>
    <n v="101"/>
    <n v="88.44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x v="1171"/>
    <b v="0"/>
    <n v="44"/>
    <b v="1"/>
    <x v="6"/>
    <s v="plays"/>
    <n v="101"/>
    <n v="114.55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x v="1172"/>
    <b v="0"/>
    <n v="196"/>
    <b v="1"/>
    <x v="6"/>
    <s v="plays"/>
    <n v="101"/>
    <n v="25.69"/>
    <x v="2"/>
  </r>
  <r>
    <n v="106"/>
    <s v="LOST WEEKEND"/>
    <s v="A Boy. A Girl. A Car. A Serial Killer."/>
    <n v="5000"/>
    <n v="5025"/>
    <x v="0"/>
    <s v="US"/>
    <s v="USD"/>
    <d v="2012-04-02T18:38:21"/>
    <x v="1173"/>
    <b v="0"/>
    <n v="27"/>
    <b v="1"/>
    <x v="5"/>
    <s v="shorts"/>
    <n v="101"/>
    <n v="186.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x v="1174"/>
    <b v="0"/>
    <n v="41"/>
    <b v="1"/>
    <x v="6"/>
    <s v="plays"/>
    <n v="100"/>
    <n v="122.5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x v="1175"/>
    <b v="0"/>
    <n v="63"/>
    <b v="1"/>
    <x v="6"/>
    <s v="plays"/>
    <n v="100"/>
    <n v="79.6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x v="1176"/>
    <b v="0"/>
    <n v="25"/>
    <b v="1"/>
    <x v="6"/>
    <s v="plays"/>
    <n v="100"/>
    <n v="200.49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x v="1177"/>
    <b v="0"/>
    <n v="28"/>
    <b v="0"/>
    <x v="0"/>
    <s v="wearables"/>
    <n v="10"/>
    <n v="178.9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x v="1178"/>
    <b v="0"/>
    <n v="73"/>
    <b v="1"/>
    <x v="6"/>
    <s v="plays"/>
    <n v="100"/>
    <n v="68.53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x v="1179"/>
    <b v="0"/>
    <n v="28"/>
    <b v="1"/>
    <x v="7"/>
    <s v="rock"/>
    <n v="100"/>
    <n v="178.6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x v="1180"/>
    <b v="0"/>
    <n v="38"/>
    <b v="1"/>
    <x v="7"/>
    <s v="indie rock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x v="1181"/>
    <b v="0"/>
    <n v="26"/>
    <b v="1"/>
    <x v="5"/>
    <s v="shorts"/>
    <n v="100"/>
    <n v="192.3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x v="1182"/>
    <b v="1"/>
    <n v="50"/>
    <b v="1"/>
    <x v="5"/>
    <s v="documentary"/>
    <n v="100"/>
    <n v="1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x v="1183"/>
    <b v="0"/>
    <n v="27"/>
    <b v="1"/>
    <x v="7"/>
    <s v="classical music"/>
    <n v="100"/>
    <n v="185.1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x v="1184"/>
    <b v="0"/>
    <n v="77"/>
    <b v="1"/>
    <x v="6"/>
    <s v="musical"/>
    <n v="100"/>
    <n v="64.9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x v="1185"/>
    <b v="0"/>
    <n v="28"/>
    <b v="1"/>
    <x v="6"/>
    <s v="plays"/>
    <n v="100"/>
    <n v="178.5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x v="1186"/>
    <b v="0"/>
    <n v="76"/>
    <b v="1"/>
    <x v="7"/>
    <s v="electronic music"/>
    <n v="108"/>
    <n v="65.1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x v="1187"/>
    <b v="0"/>
    <n v="16"/>
    <b v="0"/>
    <x v="0"/>
    <s v="wearables"/>
    <n v="20"/>
    <n v="308.7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x v="1188"/>
    <b v="0"/>
    <n v="38"/>
    <b v="0"/>
    <x v="0"/>
    <s v="gadgets"/>
    <n v="14"/>
    <n v="129.97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x v="1189"/>
    <b v="0"/>
    <n v="52"/>
    <b v="1"/>
    <x v="6"/>
    <s v="musical"/>
    <n v="110"/>
    <n v="94.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x v="1190"/>
    <b v="0"/>
    <n v="90"/>
    <b v="0"/>
    <x v="0"/>
    <s v="wearables"/>
    <n v="10"/>
    <n v="54.67"/>
    <x v="1"/>
  </r>
  <r>
    <n v="476"/>
    <s v="Sight Word Music Videos"/>
    <s v="Animated Music Videos that teach kids how to read."/>
    <n v="220000"/>
    <n v="4906.59"/>
    <x v="2"/>
    <s v="US"/>
    <s v="USD"/>
    <d v="2014-06-03T03:59:00"/>
    <x v="1191"/>
    <b v="0"/>
    <n v="124"/>
    <b v="0"/>
    <x v="5"/>
    <s v="animation"/>
    <n v="2"/>
    <n v="39.5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x v="1192"/>
    <b v="0"/>
    <n v="33"/>
    <b v="1"/>
    <x v="6"/>
    <s v="plays"/>
    <n v="100"/>
    <n v="148.479999999999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x v="1193"/>
    <b v="0"/>
    <n v="120"/>
    <b v="1"/>
    <x v="7"/>
    <s v="electronic music"/>
    <n v="196"/>
    <n v="40.75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x v="1194"/>
    <b v="0"/>
    <n v="55"/>
    <b v="0"/>
    <x v="5"/>
    <s v="animation"/>
    <n v="33"/>
    <n v="88.8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x v="1195"/>
    <b v="0"/>
    <n v="75"/>
    <b v="1"/>
    <x v="3"/>
    <s v="tabletop games"/>
    <n v="106"/>
    <n v="64.7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x v="1196"/>
    <b v="1"/>
    <n v="108"/>
    <b v="0"/>
    <x v="2"/>
    <s v="photobooks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x v="1197"/>
    <b v="0"/>
    <n v="65"/>
    <b v="1"/>
    <x v="7"/>
    <s v="rock"/>
    <n v="110"/>
    <n v="74.2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x v="1198"/>
    <b v="1"/>
    <n v="141"/>
    <b v="1"/>
    <x v="7"/>
    <s v="rock"/>
    <n v="138"/>
    <n v="34.1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x v="1199"/>
    <b v="0"/>
    <n v="194"/>
    <b v="1"/>
    <x v="3"/>
    <s v="tabletop games"/>
    <n v="320"/>
    <n v="24.76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x v="1200"/>
    <b v="1"/>
    <n v="168"/>
    <b v="1"/>
    <x v="5"/>
    <s v="documentary"/>
    <n v="107"/>
    <n v="28.5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x v="1201"/>
    <b v="0"/>
    <n v="115"/>
    <b v="1"/>
    <x v="7"/>
    <s v="metal"/>
    <n v="120"/>
    <n v="41.7"/>
    <x v="4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x v="1202"/>
    <b v="1"/>
    <n v="62"/>
    <b v="1"/>
    <x v="6"/>
    <s v="plays"/>
    <n v="114"/>
    <n v="77.3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x v="1203"/>
    <b v="0"/>
    <n v="30"/>
    <b v="1"/>
    <x v="6"/>
    <s v="plays"/>
    <n v="120"/>
    <n v="159.4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x v="1204"/>
    <b v="0"/>
    <n v="131"/>
    <b v="1"/>
    <x v="7"/>
    <s v="electronic music"/>
    <n v="237"/>
    <n v="36.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x v="1205"/>
    <b v="0"/>
    <n v="58"/>
    <b v="0"/>
    <x v="5"/>
    <s v="science fiction"/>
    <n v="3"/>
    <n v="81.23999999999999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x v="1206"/>
    <b v="0"/>
    <n v="55"/>
    <b v="1"/>
    <x v="6"/>
    <s v="spaces"/>
    <n v="117"/>
    <n v="85.1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x v="1207"/>
    <b v="0"/>
    <n v="75"/>
    <b v="1"/>
    <x v="7"/>
    <s v="indie rock"/>
    <n v="134"/>
    <n v="62.38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x v="1208"/>
    <b v="0"/>
    <n v="93"/>
    <b v="1"/>
    <x v="7"/>
    <s v="rock"/>
    <n v="212"/>
    <n v="50.25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x v="1209"/>
    <b v="0"/>
    <n v="11"/>
    <b v="0"/>
    <x v="0"/>
    <s v="wearables"/>
    <n v="2"/>
    <n v="424.4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x v="1210"/>
    <b v="0"/>
    <n v="95"/>
    <b v="0"/>
    <x v="3"/>
    <s v="mobile games"/>
    <n v="72"/>
    <n v="49.1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x v="1211"/>
    <b v="0"/>
    <n v="87"/>
    <b v="1"/>
    <x v="7"/>
    <s v="rock"/>
    <n v="104"/>
    <n v="53.56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x v="1212"/>
    <b v="0"/>
    <n v="56"/>
    <b v="1"/>
    <x v="6"/>
    <s v="plays"/>
    <n v="155"/>
    <n v="83.14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x v="1213"/>
    <b v="0"/>
    <n v="108"/>
    <b v="1"/>
    <x v="5"/>
    <s v="shorts"/>
    <n v="103"/>
    <n v="43.0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x v="1214"/>
    <b v="0"/>
    <n v="48"/>
    <b v="1"/>
    <x v="5"/>
    <s v="shorts"/>
    <n v="155"/>
    <n v="96.7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x v="1215"/>
    <b v="0"/>
    <n v="67"/>
    <b v="1"/>
    <x v="4"/>
    <s v="small batch"/>
    <n v="155"/>
    <n v="69.27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x v="1216"/>
    <b v="0"/>
    <n v="20"/>
    <b v="0"/>
    <x v="7"/>
    <s v="jazz"/>
    <n v="31"/>
    <n v="231.7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x v="1217"/>
    <b v="0"/>
    <n v="37"/>
    <b v="0"/>
    <x v="6"/>
    <s v="spaces"/>
    <n v="4"/>
    <n v="125.2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x v="1218"/>
    <b v="0"/>
    <n v="37"/>
    <b v="0"/>
    <x v="0"/>
    <s v="wearables"/>
    <n v="31"/>
    <n v="124.92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x v="1219"/>
    <b v="1"/>
    <n v="46"/>
    <b v="1"/>
    <x v="6"/>
    <s v="plays"/>
    <n v="107"/>
    <n v="100.22"/>
    <x v="2"/>
  </r>
  <r>
    <n v="3723"/>
    <s v="Beauty and the Beast"/>
    <s v="Saltmine Theatre Company present Beauty and the Beast:"/>
    <n v="4500"/>
    <n v="4592"/>
    <x v="0"/>
    <s v="GB"/>
    <s v="GBP"/>
    <d v="2014-11-30T19:04:22"/>
    <x v="1220"/>
    <b v="0"/>
    <n v="63"/>
    <b v="1"/>
    <x v="6"/>
    <s v="plays"/>
    <n v="102"/>
    <n v="72.89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x v="1221"/>
    <b v="0"/>
    <n v="65"/>
    <b v="1"/>
    <x v="6"/>
    <s v="plays"/>
    <n v="153"/>
    <n v="70.459999999999994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x v="1222"/>
    <b v="1"/>
    <n v="57"/>
    <b v="1"/>
    <x v="6"/>
    <s v="plays"/>
    <n v="102"/>
    <n v="80.16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x v="1223"/>
    <b v="0"/>
    <n v="89"/>
    <b v="0"/>
    <x v="3"/>
    <s v="video games"/>
    <n v="30"/>
    <n v="51.29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x v="1224"/>
    <b v="0"/>
    <n v="40"/>
    <b v="1"/>
    <x v="6"/>
    <s v="plays"/>
    <n v="101"/>
    <n v="114.13"/>
    <x v="2"/>
  </r>
  <r>
    <n v="1303"/>
    <s v="Forward Arena Theatre Company: Summer Season"/>
    <s v="Groundbreaking queer theatre."/>
    <n v="3500"/>
    <n v="4559.13"/>
    <x v="0"/>
    <s v="GB"/>
    <s v="GBP"/>
    <d v="2016-07-31T11:00:00"/>
    <x v="1225"/>
    <b v="0"/>
    <n v="108"/>
    <b v="1"/>
    <x v="6"/>
    <s v="plays"/>
    <n v="130"/>
    <n v="42.2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x v="1226"/>
    <b v="0"/>
    <n v="59"/>
    <b v="1"/>
    <x v="1"/>
    <s v="nonfiction"/>
    <n v="103"/>
    <n v="77.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x v="1227"/>
    <b v="0"/>
    <n v="17"/>
    <b v="1"/>
    <x v="6"/>
    <s v="musical"/>
    <n v="101"/>
    <n v="267.6499999999999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x v="1228"/>
    <b v="0"/>
    <n v="80"/>
    <b v="1"/>
    <x v="6"/>
    <s v="plays"/>
    <n v="114"/>
    <n v="56.8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x v="1229"/>
    <b v="0"/>
    <n v="114"/>
    <b v="1"/>
    <x v="6"/>
    <s v="plays"/>
    <n v="114"/>
    <n v="39.86999999999999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x v="1230"/>
    <b v="0"/>
    <n v="70"/>
    <b v="1"/>
    <x v="7"/>
    <s v="pop"/>
    <n v="101"/>
    <n v="64.70999999999999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x v="1231"/>
    <b v="1"/>
    <n v="140"/>
    <b v="1"/>
    <x v="2"/>
    <s v="photobooks"/>
    <n v="174"/>
    <n v="32.3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x v="1232"/>
    <b v="0"/>
    <n v="27"/>
    <b v="1"/>
    <x v="5"/>
    <s v="shorts"/>
    <n v="100"/>
    <n v="167.49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x v="1233"/>
    <b v="0"/>
    <n v="33"/>
    <b v="1"/>
    <x v="7"/>
    <s v="classical music"/>
    <n v="113"/>
    <n v="136.9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x v="1234"/>
    <b v="0"/>
    <n v="61"/>
    <b v="1"/>
    <x v="7"/>
    <s v="classical music"/>
    <n v="100"/>
    <n v="74.06999999999999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x v="1235"/>
    <b v="0"/>
    <n v="95"/>
    <b v="1"/>
    <x v="7"/>
    <s v="indie rock"/>
    <n v="113"/>
    <n v="47.54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x v="1236"/>
    <b v="0"/>
    <n v="69"/>
    <b v="1"/>
    <x v="6"/>
    <s v="plays"/>
    <n v="100"/>
    <n v="65.3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x v="1237"/>
    <b v="0"/>
    <n v="56"/>
    <b v="1"/>
    <x v="7"/>
    <s v="indie rock"/>
    <n v="113"/>
    <n v="80.5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x v="1238"/>
    <b v="0"/>
    <n v="43"/>
    <b v="1"/>
    <x v="7"/>
    <s v="rock"/>
    <n v="100"/>
    <n v="104.6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x v="1239"/>
    <b v="0"/>
    <n v="31"/>
    <b v="1"/>
    <x v="6"/>
    <s v="plays"/>
    <n v="100"/>
    <n v="145.16"/>
    <x v="1"/>
  </r>
  <r>
    <n v="183"/>
    <s v="Three Little Words"/>
    <s v="Don't kill me until I meet my Dad"/>
    <n v="12500"/>
    <n v="4482"/>
    <x v="2"/>
    <s v="GB"/>
    <s v="GBP"/>
    <d v="2014-11-26T20:26:50"/>
    <x v="1240"/>
    <b v="0"/>
    <n v="12"/>
    <b v="0"/>
    <x v="5"/>
    <s v="drama"/>
    <n v="36"/>
    <n v="373.5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x v="1241"/>
    <b v="0"/>
    <n v="72"/>
    <b v="1"/>
    <x v="7"/>
    <s v="electronic music"/>
    <n v="111"/>
    <n v="61.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x v="1242"/>
    <b v="0"/>
    <n v="61"/>
    <b v="1"/>
    <x v="6"/>
    <s v="plays"/>
    <n v="127"/>
    <n v="72.95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x v="1243"/>
    <b v="0"/>
    <n v="65"/>
    <b v="1"/>
    <x v="6"/>
    <s v="plays"/>
    <n v="111"/>
    <n v="68.34999999999999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x v="1244"/>
    <b v="1"/>
    <n v="63"/>
    <b v="1"/>
    <x v="6"/>
    <s v="plays"/>
    <n v="164"/>
    <n v="70.290000000000006"/>
    <x v="4"/>
  </r>
  <r>
    <n v="3759"/>
    <s v="Pared Down Productions"/>
    <s v="A production company specializing in small-scale musicals"/>
    <n v="4000"/>
    <n v="4409.7700000000004"/>
    <x v="0"/>
    <s v="US"/>
    <s v="USD"/>
    <d v="2015-08-26T02:35:53"/>
    <x v="1245"/>
    <b v="0"/>
    <n v="88"/>
    <b v="1"/>
    <x v="6"/>
    <s v="musical"/>
    <n v="110"/>
    <n v="50.1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x v="1246"/>
    <b v="0"/>
    <n v="89"/>
    <b v="1"/>
    <x v="6"/>
    <s v="plays"/>
    <n v="103"/>
    <n v="49.5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x v="1247"/>
    <b v="0"/>
    <n v="89"/>
    <b v="1"/>
    <x v="6"/>
    <s v="plays"/>
    <n v="110"/>
    <n v="49.44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x v="1248"/>
    <b v="0"/>
    <n v="23"/>
    <b v="1"/>
    <x v="6"/>
    <s v="spaces"/>
    <n v="147"/>
    <n v="191.1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x v="1249"/>
    <b v="1"/>
    <n v="77"/>
    <b v="1"/>
    <x v="5"/>
    <s v="documentary"/>
    <n v="126"/>
    <n v="57.08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x v="1250"/>
    <b v="0"/>
    <n v="47"/>
    <b v="1"/>
    <x v="5"/>
    <s v="television"/>
    <n v="110"/>
    <n v="93.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x v="1251"/>
    <b v="1"/>
    <n v="159"/>
    <b v="1"/>
    <x v="0"/>
    <s v="space exploration"/>
    <n v="878"/>
    <n v="27.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x v="1252"/>
    <b v="0"/>
    <n v="65"/>
    <b v="1"/>
    <x v="0"/>
    <s v="hardware"/>
    <n v="219"/>
    <n v="67.26000000000000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x v="1253"/>
    <b v="0"/>
    <n v="42"/>
    <b v="1"/>
    <x v="6"/>
    <s v="plays"/>
    <n v="146"/>
    <n v="104.0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x v="1254"/>
    <b v="0"/>
    <n v="39"/>
    <b v="0"/>
    <x v="0"/>
    <s v="web"/>
    <n v="17"/>
    <n v="111.4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x v="1255"/>
    <b v="0"/>
    <n v="63"/>
    <b v="1"/>
    <x v="7"/>
    <s v="rock"/>
    <n v="124"/>
    <n v="68.94"/>
    <x v="4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x v="1256"/>
    <b v="1"/>
    <n v="150"/>
    <b v="1"/>
    <x v="1"/>
    <s v="radio &amp; podcasts"/>
    <n v="109"/>
    <n v="28.9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x v="1257"/>
    <b v="0"/>
    <n v="32"/>
    <b v="1"/>
    <x v="6"/>
    <s v="plays"/>
    <n v="124"/>
    <n v="135.6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x v="1258"/>
    <b v="0"/>
    <n v="43"/>
    <b v="1"/>
    <x v="7"/>
    <s v="rock"/>
    <n v="173"/>
    <n v="100.47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x v="1259"/>
    <b v="0"/>
    <n v="39"/>
    <b v="0"/>
    <x v="5"/>
    <s v="animation"/>
    <n v="22"/>
    <n v="110.6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x v="1260"/>
    <b v="0"/>
    <n v="82"/>
    <b v="1"/>
    <x v="7"/>
    <s v="pop"/>
    <n v="127"/>
    <n v="52.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x v="1261"/>
    <b v="0"/>
    <n v="46"/>
    <b v="1"/>
    <x v="0"/>
    <s v="makerspaces"/>
    <n v="123"/>
    <n v="93.7"/>
    <x v="4"/>
  </r>
  <r>
    <n v="2058"/>
    <s v="Raspberry Pi Debug Clip"/>
    <s v="Making using the serial terminal on the Raspberry Pi as easy as Pi!"/>
    <n v="2560"/>
    <n v="4308"/>
    <x v="0"/>
    <s v="GB"/>
    <s v="GBP"/>
    <d v="2015-03-02T20:00:00"/>
    <x v="1262"/>
    <b v="0"/>
    <n v="410"/>
    <b v="1"/>
    <x v="0"/>
    <s v="hardware"/>
    <n v="168"/>
    <n v="10.51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x v="1263"/>
    <b v="0"/>
    <n v="58"/>
    <b v="1"/>
    <x v="6"/>
    <s v="musical"/>
    <n v="108"/>
    <n v="74.23999999999999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x v="1264"/>
    <b v="0"/>
    <n v="105"/>
    <b v="0"/>
    <x v="0"/>
    <s v="gadgets"/>
    <n v="43"/>
    <n v="40.9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x v="1265"/>
    <b v="1"/>
    <n v="21"/>
    <b v="1"/>
    <x v="6"/>
    <s v="plays"/>
    <n v="107"/>
    <n v="204.57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x v="1266"/>
    <b v="0"/>
    <n v="81"/>
    <b v="1"/>
    <x v="7"/>
    <s v="classical music"/>
    <n v="107"/>
    <n v="52.96"/>
    <x v="4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x v="1267"/>
    <b v="0"/>
    <n v="43"/>
    <b v="1"/>
    <x v="7"/>
    <s v="rock"/>
    <n v="107"/>
    <n v="99.5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x v="1268"/>
    <b v="0"/>
    <n v="57"/>
    <b v="1"/>
    <x v="6"/>
    <s v="plays"/>
    <n v="122"/>
    <n v="75.09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x v="1269"/>
    <b v="1"/>
    <n v="50"/>
    <b v="1"/>
    <x v="7"/>
    <s v="rock"/>
    <n v="122"/>
    <n v="85.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x v="1270"/>
    <b v="0"/>
    <n v="40"/>
    <b v="1"/>
    <x v="7"/>
    <s v="indie rock"/>
    <n v="107"/>
    <n v="106.53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x v="1271"/>
    <b v="0"/>
    <n v="23"/>
    <b v="1"/>
    <x v="6"/>
    <s v="plays"/>
    <n v="106"/>
    <n v="184.78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x v="1272"/>
    <b v="0"/>
    <n v="169"/>
    <b v="1"/>
    <x v="6"/>
    <s v="plays"/>
    <n v="142"/>
    <n v="25.13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x v="1273"/>
    <b v="0"/>
    <n v="47"/>
    <b v="1"/>
    <x v="7"/>
    <s v="rock"/>
    <n v="106"/>
    <n v="90.28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x v="1274"/>
    <b v="0"/>
    <n v="41"/>
    <b v="1"/>
    <x v="6"/>
    <s v="spaces"/>
    <n v="101"/>
    <n v="103.1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x v="1275"/>
    <b v="0"/>
    <n v="191"/>
    <b v="1"/>
    <x v="0"/>
    <s v="hardware"/>
    <n v="384"/>
    <n v="22.1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x v="1276"/>
    <b v="0"/>
    <n v="72"/>
    <b v="1"/>
    <x v="7"/>
    <s v="indie rock"/>
    <n v="121"/>
    <n v="58.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x v="1277"/>
    <b v="0"/>
    <n v="31"/>
    <b v="1"/>
    <x v="6"/>
    <s v="plays"/>
    <n v="105"/>
    <n v="136"/>
    <x v="1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x v="1278"/>
    <b v="0"/>
    <n v="57"/>
    <b v="1"/>
    <x v="7"/>
    <s v="rock"/>
    <n v="105"/>
    <n v="73.77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x v="1279"/>
    <b v="1"/>
    <n v="86"/>
    <b v="0"/>
    <x v="2"/>
    <s v="photobooks"/>
    <n v="22"/>
    <n v="48.72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x v="1280"/>
    <b v="0"/>
    <n v="98"/>
    <b v="1"/>
    <x v="7"/>
    <s v="metal"/>
    <n v="105"/>
    <n v="42.72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x v="1281"/>
    <b v="0"/>
    <n v="93"/>
    <b v="1"/>
    <x v="7"/>
    <s v="pop"/>
    <n v="119"/>
    <n v="44.9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x v="1282"/>
    <b v="0"/>
    <n v="90"/>
    <b v="1"/>
    <x v="7"/>
    <s v="indie rock"/>
    <n v="119"/>
    <n v="46.4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x v="1283"/>
    <b v="0"/>
    <n v="67"/>
    <b v="1"/>
    <x v="6"/>
    <s v="plays"/>
    <n v="139"/>
    <n v="62.3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x v="1284"/>
    <b v="0"/>
    <n v="24"/>
    <b v="0"/>
    <x v="6"/>
    <s v="musical"/>
    <n v="60"/>
    <n v="17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x v="1285"/>
    <b v="1"/>
    <n v="66"/>
    <b v="1"/>
    <x v="7"/>
    <s v="rock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x v="1286"/>
    <b v="0"/>
    <n v="89"/>
    <b v="1"/>
    <x v="7"/>
    <s v="indie rock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x v="1287"/>
    <b v="0"/>
    <n v="52"/>
    <b v="1"/>
    <x v="7"/>
    <s v="rock"/>
    <n v="104"/>
    <n v="79.83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x v="1288"/>
    <b v="0"/>
    <n v="80"/>
    <b v="1"/>
    <x v="6"/>
    <s v="plays"/>
    <n v="138"/>
    <n v="51.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x v="1289"/>
    <b v="0"/>
    <n v="38"/>
    <b v="1"/>
    <x v="6"/>
    <s v="plays"/>
    <n v="138"/>
    <n v="109.08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x v="1290"/>
    <b v="1"/>
    <n v="54"/>
    <b v="1"/>
    <x v="7"/>
    <s v="rock"/>
    <n v="104"/>
    <n v="76.6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x v="1291"/>
    <b v="1"/>
    <n v="113"/>
    <b v="1"/>
    <x v="6"/>
    <s v="plays"/>
    <n v="103"/>
    <n v="36.6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x v="1292"/>
    <b v="1"/>
    <n v="73"/>
    <b v="1"/>
    <x v="2"/>
    <s v="photobooks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x v="1293"/>
    <b v="0"/>
    <n v="64"/>
    <b v="0"/>
    <x v="4"/>
    <s v="small batch"/>
    <n v="39"/>
    <n v="64.5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x v="1294"/>
    <b v="1"/>
    <n v="82"/>
    <b v="1"/>
    <x v="5"/>
    <s v="documentary"/>
    <n v="137"/>
    <n v="50.29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x v="1295"/>
    <b v="0"/>
    <n v="63"/>
    <b v="1"/>
    <x v="7"/>
    <s v="rock"/>
    <n v="103"/>
    <n v="65.38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x v="1296"/>
    <b v="0"/>
    <n v="66"/>
    <b v="1"/>
    <x v="7"/>
    <s v="rock"/>
    <n v="103"/>
    <n v="62.1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x v="1297"/>
    <b v="0"/>
    <n v="92"/>
    <b v="0"/>
    <x v="2"/>
    <s v="places"/>
    <n v="29"/>
    <n v="44.4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x v="1298"/>
    <b v="0"/>
    <n v="48"/>
    <b v="1"/>
    <x v="6"/>
    <s v="plays"/>
    <n v="102"/>
    <n v="85.2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x v="1299"/>
    <b v="0"/>
    <n v="71"/>
    <b v="1"/>
    <x v="7"/>
    <s v="classical music"/>
    <n v="102"/>
    <n v="57.5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x v="1300"/>
    <b v="0"/>
    <n v="88"/>
    <b v="1"/>
    <x v="6"/>
    <s v="plays"/>
    <n v="136"/>
    <n v="46.4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x v="1301"/>
    <b v="0"/>
    <n v="20"/>
    <b v="1"/>
    <x v="6"/>
    <s v="plays"/>
    <n v="102"/>
    <n v="204.05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x v="1302"/>
    <b v="1"/>
    <n v="67"/>
    <b v="1"/>
    <x v="4"/>
    <s v="small batch"/>
    <n v="102"/>
    <n v="60.87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x v="1303"/>
    <b v="0"/>
    <n v="48"/>
    <b v="1"/>
    <x v="6"/>
    <s v="plays"/>
    <n v="102"/>
    <n v="84.85"/>
    <x v="2"/>
  </r>
  <r>
    <n v="1378"/>
    <s v="SIX BY SEVEN"/>
    <s v="A psychedelic post rock masterpiece!"/>
    <n v="2000"/>
    <n v="4067"/>
    <x v="0"/>
    <s v="GB"/>
    <s v="GBP"/>
    <d v="2016-08-01T18:13:30"/>
    <x v="1304"/>
    <b v="0"/>
    <n v="133"/>
    <b v="1"/>
    <x v="7"/>
    <s v="rock"/>
    <n v="203"/>
    <n v="30.5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x v="1305"/>
    <b v="1"/>
    <n v="50"/>
    <b v="0"/>
    <x v="6"/>
    <s v="plays"/>
    <n v="41"/>
    <n v="81.31999999999999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x v="1306"/>
    <b v="0"/>
    <n v="47"/>
    <b v="1"/>
    <x v="7"/>
    <s v="rock"/>
    <n v="102"/>
    <n v="86.49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x v="1307"/>
    <b v="0"/>
    <n v="32"/>
    <b v="1"/>
    <x v="6"/>
    <s v="musical"/>
    <n v="101"/>
    <n v="126.7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x v="1308"/>
    <b v="0"/>
    <n v="87"/>
    <b v="1"/>
    <x v="6"/>
    <s v="plays"/>
    <n v="108"/>
    <n v="46.61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x v="1309"/>
    <b v="0"/>
    <n v="53"/>
    <b v="1"/>
    <x v="5"/>
    <s v="television"/>
    <n v="101"/>
    <n v="76.4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x v="1310"/>
    <b v="0"/>
    <n v="24"/>
    <b v="1"/>
    <x v="6"/>
    <s v="plays"/>
    <n v="135"/>
    <n v="168.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x v="1311"/>
    <b v="0"/>
    <n v="23"/>
    <b v="1"/>
    <x v="6"/>
    <s v="plays"/>
    <n v="119"/>
    <n v="176.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x v="1312"/>
    <b v="1"/>
    <n v="71"/>
    <b v="1"/>
    <x v="2"/>
    <s v="photobooks"/>
    <n v="108"/>
    <n v="56.98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x v="1313"/>
    <b v="0"/>
    <n v="47"/>
    <b v="1"/>
    <x v="5"/>
    <s v="shorts"/>
    <n v="115"/>
    <n v="85.96"/>
    <x v="0"/>
  </r>
  <r>
    <n v="3157"/>
    <s v="Summer FourPlay"/>
    <s v="Four Directors.  Four One Acts.  Four Genres.  For You."/>
    <n v="4000"/>
    <n v="4040"/>
    <x v="0"/>
    <s v="US"/>
    <s v="USD"/>
    <d v="2014-07-19T05:00:00"/>
    <x v="1314"/>
    <b v="1"/>
    <n v="41"/>
    <b v="1"/>
    <x v="6"/>
    <s v="plays"/>
    <n v="101"/>
    <n v="98.5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x v="1315"/>
    <b v="0"/>
    <n v="88"/>
    <b v="1"/>
    <x v="7"/>
    <s v="rock"/>
    <n v="101"/>
    <n v="45.8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x v="1316"/>
    <b v="0"/>
    <n v="56"/>
    <b v="1"/>
    <x v="6"/>
    <s v="plays"/>
    <n v="101"/>
    <n v="72.05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x v="1317"/>
    <b v="0"/>
    <n v="13"/>
    <b v="1"/>
    <x v="6"/>
    <s v="plays"/>
    <n v="101"/>
    <n v="310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x v="1318"/>
    <b v="0"/>
    <n v="35"/>
    <b v="1"/>
    <x v="7"/>
    <s v="indie rock"/>
    <n v="101"/>
    <n v="115.0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x v="1319"/>
    <b v="0"/>
    <n v="98"/>
    <b v="1"/>
    <x v="7"/>
    <s v="pop"/>
    <n v="161"/>
    <n v="41.0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x v="1320"/>
    <b v="0"/>
    <n v="87"/>
    <b v="1"/>
    <x v="7"/>
    <s v="rock"/>
    <n v="115"/>
    <n v="46.2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x v="1321"/>
    <b v="0"/>
    <n v="61"/>
    <b v="1"/>
    <x v="6"/>
    <s v="plays"/>
    <n v="100"/>
    <n v="65.8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x v="1322"/>
    <b v="0"/>
    <n v="115"/>
    <b v="1"/>
    <x v="6"/>
    <s v="plays"/>
    <n v="100"/>
    <n v="34.9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x v="1323"/>
    <b v="0"/>
    <n v="55"/>
    <b v="1"/>
    <x v="7"/>
    <s v="indie rock"/>
    <n v="115"/>
    <n v="72.9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x v="1324"/>
    <b v="0"/>
    <n v="33"/>
    <b v="1"/>
    <x v="6"/>
    <s v="plays"/>
    <n v="100"/>
    <n v="121.36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x v="1325"/>
    <b v="0"/>
    <n v="70"/>
    <b v="1"/>
    <x v="6"/>
    <s v="plays"/>
    <n v="133"/>
    <n v="57.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x v="1326"/>
    <b v="0"/>
    <n v="49"/>
    <b v="1"/>
    <x v="6"/>
    <s v="plays"/>
    <n v="100"/>
    <n v="81.67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x v="1327"/>
    <b v="0"/>
    <n v="100"/>
    <b v="1"/>
    <x v="5"/>
    <s v="shorts"/>
    <n v="100"/>
    <n v="40.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x v="1328"/>
    <b v="0"/>
    <n v="35"/>
    <b v="1"/>
    <x v="6"/>
    <s v="plays"/>
    <n v="105"/>
    <n v="114.29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x v="1329"/>
    <b v="0"/>
    <n v="31"/>
    <b v="1"/>
    <x v="6"/>
    <s v="plays"/>
    <n v="100"/>
    <n v="129.0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x v="1330"/>
    <b v="0"/>
    <n v="54"/>
    <b v="1"/>
    <x v="6"/>
    <s v="spaces"/>
    <n v="107"/>
    <n v="74.06999999999999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x v="1331"/>
    <b v="0"/>
    <n v="13"/>
    <b v="1"/>
    <x v="6"/>
    <s v="plays"/>
    <n v="100"/>
    <n v="307.6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x v="1332"/>
    <b v="1"/>
    <n v="38"/>
    <b v="0"/>
    <x v="2"/>
    <s v="photobooks"/>
    <n v="36"/>
    <n v="104.89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x v="1333"/>
    <b v="1"/>
    <n v="84"/>
    <b v="1"/>
    <x v="5"/>
    <s v="documentary"/>
    <n v="114"/>
    <n v="47.4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x v="1334"/>
    <b v="0"/>
    <n v="57"/>
    <b v="1"/>
    <x v="5"/>
    <s v="shorts"/>
    <n v="114"/>
    <n v="69.790000000000006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x v="1335"/>
    <b v="0"/>
    <n v="74"/>
    <b v="1"/>
    <x v="1"/>
    <s v="nonfiction"/>
    <n v="179"/>
    <n v="53.73"/>
    <x v="0"/>
  </r>
  <r>
    <n v="2099"/>
    <s v="Roosevelt Died."/>
    <s v="Our tour van died, we need help!"/>
    <n v="3000"/>
    <n v="3971"/>
    <x v="0"/>
    <s v="US"/>
    <s v="USD"/>
    <d v="2015-07-02T03:40:00"/>
    <x v="1336"/>
    <b v="0"/>
    <n v="63"/>
    <b v="1"/>
    <x v="7"/>
    <s v="indie rock"/>
    <n v="132"/>
    <n v="63.03"/>
    <x v="4"/>
  </r>
  <r>
    <n v="1859"/>
    <s v="Queen Kwong Tour to London and Paris"/>
    <s v="Queen Kwong is going ON TOUR to London and Paris!"/>
    <n v="3000"/>
    <n v="3955"/>
    <x v="0"/>
    <s v="US"/>
    <s v="USD"/>
    <d v="2011-09-22T18:28:49"/>
    <x v="1337"/>
    <b v="0"/>
    <n v="56"/>
    <b v="1"/>
    <x v="7"/>
    <s v="rock"/>
    <n v="132"/>
    <n v="70.6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x v="1338"/>
    <b v="1"/>
    <n v="73"/>
    <b v="1"/>
    <x v="6"/>
    <s v="spaces"/>
    <n v="101"/>
    <n v="53.95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x v="1339"/>
    <b v="1"/>
    <n v="85"/>
    <b v="1"/>
    <x v="7"/>
    <s v="indie rock"/>
    <n v="171"/>
    <n v="46.18"/>
    <x v="0"/>
  </r>
  <r>
    <n v="1395"/>
    <s v="Quiet Oaks Full Length Album"/>
    <s v="Help Quiet Oaks record their debut album!!!"/>
    <n v="3500"/>
    <n v="3916"/>
    <x v="0"/>
    <s v="US"/>
    <s v="USD"/>
    <d v="2017-01-14T21:48:01"/>
    <x v="1340"/>
    <b v="0"/>
    <n v="82"/>
    <b v="1"/>
    <x v="7"/>
    <s v="rock"/>
    <n v="112"/>
    <n v="47.76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x v="1341"/>
    <b v="0"/>
    <n v="65"/>
    <b v="1"/>
    <x v="7"/>
    <s v="classical music"/>
    <n v="112"/>
    <n v="60.1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x v="1342"/>
    <b v="0"/>
    <n v="64"/>
    <b v="1"/>
    <x v="6"/>
    <s v="plays"/>
    <n v="130"/>
    <n v="61.06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x v="1343"/>
    <b v="0"/>
    <n v="61"/>
    <b v="1"/>
    <x v="7"/>
    <s v="classical music"/>
    <n v="195"/>
    <n v="64.0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x v="1344"/>
    <b v="0"/>
    <n v="37"/>
    <b v="0"/>
    <x v="6"/>
    <s v="plays"/>
    <n v="78"/>
    <n v="105.5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x v="1345"/>
    <b v="0"/>
    <n v="39"/>
    <b v="1"/>
    <x v="6"/>
    <s v="plays"/>
    <n v="118"/>
    <n v="100.06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x v="1346"/>
    <b v="0"/>
    <n v="31"/>
    <b v="1"/>
    <x v="6"/>
    <s v="plays"/>
    <n v="111"/>
    <n v="125.81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x v="1347"/>
    <b v="0"/>
    <n v="66"/>
    <b v="1"/>
    <x v="6"/>
    <s v="plays"/>
    <n v="111"/>
    <n v="58.7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x v="1348"/>
    <b v="0"/>
    <n v="46"/>
    <b v="0"/>
    <x v="6"/>
    <s v="plays"/>
    <n v="35"/>
    <n v="84.2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x v="1349"/>
    <b v="1"/>
    <n v="70"/>
    <b v="1"/>
    <x v="2"/>
    <s v="photobooks"/>
    <n v="110"/>
    <n v="55.2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x v="1350"/>
    <b v="1"/>
    <n v="120"/>
    <b v="1"/>
    <x v="5"/>
    <s v="documentary"/>
    <n v="385"/>
    <n v="32.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x v="1351"/>
    <b v="0"/>
    <n v="81"/>
    <b v="1"/>
    <x v="7"/>
    <s v="pop"/>
    <n v="101"/>
    <n v="47.1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x v="1352"/>
    <b v="0"/>
    <n v="130"/>
    <b v="1"/>
    <x v="6"/>
    <s v="plays"/>
    <n v="109"/>
    <n v="29.26"/>
    <x v="1"/>
  </r>
  <r>
    <n v="1290"/>
    <s v="I Died... I Came Back, ... Whatever"/>
    <s v="Sometimes your Heart has to STOP for your Life to START."/>
    <n v="3500"/>
    <n v="3800"/>
    <x v="0"/>
    <s v="US"/>
    <s v="USD"/>
    <d v="2015-04-23T06:59:00"/>
    <x v="1353"/>
    <b v="0"/>
    <n v="86"/>
    <b v="1"/>
    <x v="6"/>
    <s v="plays"/>
    <n v="109"/>
    <n v="44.19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x v="1354"/>
    <b v="0"/>
    <n v="50"/>
    <b v="1"/>
    <x v="6"/>
    <s v="musical"/>
    <n v="109"/>
    <n v="75.95999999999999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x v="1355"/>
    <b v="1"/>
    <n v="59"/>
    <b v="1"/>
    <x v="7"/>
    <s v="rock"/>
    <n v="152"/>
    <n v="64.2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x v="1356"/>
    <b v="1"/>
    <n v="79"/>
    <b v="1"/>
    <x v="0"/>
    <s v="hardware"/>
    <n v="126"/>
    <n v="47.91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x v="1357"/>
    <b v="0"/>
    <n v="28"/>
    <b v="0"/>
    <x v="0"/>
    <s v="web"/>
    <n v="5"/>
    <n v="135.0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x v="1358"/>
    <b v="0"/>
    <n v="56"/>
    <b v="1"/>
    <x v="7"/>
    <s v="classical music"/>
    <n v="103"/>
    <n v="67.4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x v="1359"/>
    <b v="1"/>
    <n v="60"/>
    <b v="1"/>
    <x v="6"/>
    <s v="plays"/>
    <n v="126"/>
    <n v="62.88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x v="1360"/>
    <b v="0"/>
    <n v="60"/>
    <b v="1"/>
    <x v="6"/>
    <s v="plays"/>
    <n v="107"/>
    <n v="62.67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x v="1361"/>
    <b v="1"/>
    <n v="74"/>
    <b v="1"/>
    <x v="7"/>
    <s v="rock"/>
    <n v="114"/>
    <n v="50.6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x v="1362"/>
    <b v="0"/>
    <n v="50"/>
    <b v="1"/>
    <x v="6"/>
    <s v="musical"/>
    <n v="125"/>
    <n v="7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x v="1363"/>
    <b v="0"/>
    <n v="63"/>
    <b v="1"/>
    <x v="7"/>
    <s v="classical music"/>
    <n v="107"/>
    <n v="59.4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x v="1364"/>
    <b v="1"/>
    <n v="73"/>
    <b v="1"/>
    <x v="7"/>
    <s v="indie rock"/>
    <n v="107"/>
    <n v="51.1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x v="1365"/>
    <b v="1"/>
    <n v="55"/>
    <b v="1"/>
    <x v="5"/>
    <s v="documentary"/>
    <n v="107"/>
    <n v="67.91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x v="1366"/>
    <b v="0"/>
    <n v="78"/>
    <b v="1"/>
    <x v="6"/>
    <s v="plays"/>
    <n v="124"/>
    <n v="47.85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x v="1367"/>
    <b v="0"/>
    <n v="52"/>
    <b v="1"/>
    <x v="6"/>
    <s v="plays"/>
    <n v="107"/>
    <n v="71.73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x v="1368"/>
    <b v="0"/>
    <n v="47"/>
    <b v="1"/>
    <x v="6"/>
    <s v="plays"/>
    <n v="106"/>
    <n v="78.9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x v="1369"/>
    <b v="0"/>
    <n v="117"/>
    <b v="1"/>
    <x v="5"/>
    <s v="television"/>
    <n v="123"/>
    <n v="31.62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x v="1370"/>
    <b v="0"/>
    <n v="47"/>
    <b v="1"/>
    <x v="5"/>
    <s v="shorts"/>
    <n v="247"/>
    <n v="78.72"/>
    <x v="0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x v="1371"/>
    <b v="0"/>
    <n v="25"/>
    <b v="0"/>
    <x v="6"/>
    <s v="plays"/>
    <n v="37"/>
    <n v="147.4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x v="1372"/>
    <b v="0"/>
    <n v="67"/>
    <b v="1"/>
    <x v="7"/>
    <s v="classical music"/>
    <n v="123"/>
    <n v="54.99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x v="1373"/>
    <b v="0"/>
    <n v="62"/>
    <b v="1"/>
    <x v="7"/>
    <s v="metal"/>
    <n v="105"/>
    <n v="59.26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x v="1374"/>
    <b v="0"/>
    <n v="29"/>
    <b v="1"/>
    <x v="6"/>
    <s v="plays"/>
    <n v="108"/>
    <n v="126.55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x v="1375"/>
    <b v="0"/>
    <n v="111"/>
    <b v="1"/>
    <x v="6"/>
    <s v="plays"/>
    <n v="105"/>
    <n v="32.9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x v="1376"/>
    <b v="0"/>
    <n v="46"/>
    <b v="1"/>
    <x v="6"/>
    <s v="plays"/>
    <n v="105"/>
    <n v="79.54000000000000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x v="1377"/>
    <b v="0"/>
    <n v="51"/>
    <b v="1"/>
    <x v="6"/>
    <s v="plays"/>
    <n v="104"/>
    <n v="71.6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x v="1378"/>
    <b v="0"/>
    <n v="79"/>
    <b v="1"/>
    <x v="7"/>
    <s v="rock"/>
    <n v="121"/>
    <n v="46.09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x v="1379"/>
    <b v="1"/>
    <n v="29"/>
    <b v="1"/>
    <x v="5"/>
    <s v="documentary"/>
    <n v="104"/>
    <n v="125.4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x v="1380"/>
    <b v="0"/>
    <n v="29"/>
    <b v="1"/>
    <x v="6"/>
    <s v="plays"/>
    <n v="121"/>
    <n v="125.3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x v="1381"/>
    <b v="0"/>
    <n v="60"/>
    <b v="1"/>
    <x v="5"/>
    <s v="shorts"/>
    <n v="103"/>
    <n v="6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x v="1382"/>
    <b v="0"/>
    <n v="46"/>
    <b v="1"/>
    <x v="5"/>
    <s v="shorts"/>
    <n v="120"/>
    <n v="78.26000000000000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x v="1383"/>
    <b v="0"/>
    <n v="57"/>
    <b v="0"/>
    <x v="1"/>
    <s v="fiction"/>
    <n v="51"/>
    <n v="63.12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x v="1384"/>
    <b v="0"/>
    <n v="27"/>
    <b v="1"/>
    <x v="6"/>
    <s v="plays"/>
    <n v="103"/>
    <n v="132.96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x v="1385"/>
    <b v="0"/>
    <n v="69"/>
    <b v="1"/>
    <x v="7"/>
    <s v="rock"/>
    <n v="119"/>
    <n v="51.8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x v="1386"/>
    <b v="0"/>
    <n v="96"/>
    <b v="1"/>
    <x v="6"/>
    <s v="plays"/>
    <n v="128"/>
    <n v="37.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x v="1387"/>
    <b v="0"/>
    <n v="81"/>
    <b v="0"/>
    <x v="0"/>
    <s v="wearables"/>
    <n v="18"/>
    <n v="43.9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x v="1388"/>
    <b v="0"/>
    <n v="62"/>
    <b v="1"/>
    <x v="1"/>
    <s v="nonfiction"/>
    <n v="119"/>
    <n v="57.34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x v="1389"/>
    <b v="0"/>
    <n v="6"/>
    <b v="0"/>
    <x v="0"/>
    <s v="wearables"/>
    <n v="4"/>
    <n v="591.6699999999999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x v="1390"/>
    <b v="0"/>
    <n v="62"/>
    <b v="1"/>
    <x v="6"/>
    <s v="plays"/>
    <n v="118"/>
    <n v="57.26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x v="1391"/>
    <b v="0"/>
    <n v="69"/>
    <b v="1"/>
    <x v="7"/>
    <s v="electronic music"/>
    <n v="101"/>
    <n v="51.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x v="1392"/>
    <b v="1"/>
    <n v="104"/>
    <b v="1"/>
    <x v="6"/>
    <s v="plays"/>
    <n v="101"/>
    <n v="33.99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x v="1393"/>
    <b v="0"/>
    <n v="39"/>
    <b v="1"/>
    <x v="6"/>
    <s v="musical"/>
    <n v="101"/>
    <n v="90.5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x v="1394"/>
    <b v="0"/>
    <n v="40"/>
    <b v="1"/>
    <x v="6"/>
    <s v="plays"/>
    <n v="101"/>
    <n v="88.2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x v="1395"/>
    <b v="0"/>
    <n v="33"/>
    <b v="0"/>
    <x v="6"/>
    <s v="plays"/>
    <n v="71"/>
    <n v="106.97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x v="1396"/>
    <b v="0"/>
    <n v="46"/>
    <b v="1"/>
    <x v="6"/>
    <s v="plays"/>
    <n v="101"/>
    <n v="76.65000000000000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x v="1397"/>
    <b v="1"/>
    <n v="34"/>
    <b v="1"/>
    <x v="6"/>
    <s v="plays"/>
    <n v="100"/>
    <n v="103.3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x v="1398"/>
    <b v="1"/>
    <n v="61"/>
    <b v="1"/>
    <x v="5"/>
    <s v="documentary"/>
    <n v="153"/>
    <n v="57.54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x v="1399"/>
    <b v="0"/>
    <n v="40"/>
    <b v="1"/>
    <x v="6"/>
    <s v="spaces"/>
    <n v="103"/>
    <n v="87.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x v="1400"/>
    <b v="0"/>
    <n v="35"/>
    <b v="1"/>
    <x v="6"/>
    <s v="plays"/>
    <n v="117"/>
    <n v="100.17"/>
    <x v="2"/>
  </r>
  <r>
    <n v="8"/>
    <s v="Sizzling in the Kitchen Flynn Style"/>
    <s v="Help us raise the funds to film our pilot episode!"/>
    <n v="3500"/>
    <n v="3501.52"/>
    <x v="0"/>
    <s v="US"/>
    <s v="USD"/>
    <d v="2016-04-15T21:00:00"/>
    <x v="1401"/>
    <b v="0"/>
    <n v="12"/>
    <b v="1"/>
    <x v="5"/>
    <s v="television"/>
    <n v="100"/>
    <n v="291.79000000000002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x v="1402"/>
    <b v="0"/>
    <n v="35"/>
    <b v="1"/>
    <x v="5"/>
    <s v="shorts"/>
    <n v="100"/>
    <n v="100"/>
    <x v="3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x v="1403"/>
    <b v="0"/>
    <n v="20"/>
    <b v="1"/>
    <x v="7"/>
    <s v="rock"/>
    <n v="233"/>
    <n v="17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x v="1404"/>
    <b v="0"/>
    <n v="56"/>
    <b v="1"/>
    <x v="7"/>
    <s v="pop"/>
    <n v="175"/>
    <n v="62.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x v="1405"/>
    <b v="0"/>
    <n v="82"/>
    <b v="1"/>
    <x v="0"/>
    <s v="wearables"/>
    <n v="140"/>
    <n v="42.67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x v="1406"/>
    <b v="0"/>
    <n v="63"/>
    <b v="1"/>
    <x v="6"/>
    <s v="plays"/>
    <n v="116"/>
    <n v="55.33"/>
    <x v="4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x v="1407"/>
    <b v="1"/>
    <n v="55"/>
    <b v="1"/>
    <x v="6"/>
    <s v="plays"/>
    <n v="116"/>
    <n v="63.36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x v="1408"/>
    <b v="0"/>
    <n v="74"/>
    <b v="1"/>
    <x v="6"/>
    <s v="plays"/>
    <n v="108"/>
    <n v="46.8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x v="1409"/>
    <b v="0"/>
    <n v="117"/>
    <b v="1"/>
    <x v="7"/>
    <s v="rock"/>
    <n v="139"/>
    <n v="29.62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x v="1410"/>
    <b v="0"/>
    <n v="30"/>
    <b v="0"/>
    <x v="4"/>
    <s v="food trucks"/>
    <n v="7"/>
    <n v="115.5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x v="1411"/>
    <b v="0"/>
    <n v="75"/>
    <b v="1"/>
    <x v="7"/>
    <s v="indie rock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x v="1412"/>
    <b v="0"/>
    <n v="112"/>
    <b v="1"/>
    <x v="6"/>
    <s v="plays"/>
    <n v="116"/>
    <n v="30.9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x v="1413"/>
    <b v="0"/>
    <n v="42"/>
    <b v="1"/>
    <x v="7"/>
    <s v="pop"/>
    <n v="115"/>
    <n v="82.38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x v="1414"/>
    <b v="0"/>
    <n v="70"/>
    <b v="1"/>
    <x v="7"/>
    <s v="indie rock"/>
    <n v="173"/>
    <n v="49.34"/>
    <x v="4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x v="1415"/>
    <b v="0"/>
    <n v="40"/>
    <b v="1"/>
    <x v="6"/>
    <s v="plays"/>
    <n v="105"/>
    <n v="86.2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x v="1416"/>
    <b v="1"/>
    <n v="26"/>
    <b v="0"/>
    <x v="6"/>
    <s v="spaces"/>
    <n v="34"/>
    <n v="132.35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x v="1417"/>
    <b v="0"/>
    <n v="31"/>
    <b v="1"/>
    <x v="6"/>
    <s v="plays"/>
    <n v="115"/>
    <n v="110.9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x v="1418"/>
    <b v="0"/>
    <n v="33"/>
    <b v="1"/>
    <x v="7"/>
    <s v="indie rock"/>
    <n v="114"/>
    <n v="10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x v="1419"/>
    <b v="0"/>
    <n v="70"/>
    <b v="1"/>
    <x v="7"/>
    <s v="rock"/>
    <n v="122"/>
    <n v="48.84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x v="1420"/>
    <b v="0"/>
    <n v="34"/>
    <b v="0"/>
    <x v="0"/>
    <s v="wearables"/>
    <n v="1"/>
    <n v="100.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x v="1421"/>
    <b v="0"/>
    <n v="27"/>
    <b v="0"/>
    <x v="0"/>
    <s v="makerspaces"/>
    <n v="18"/>
    <n v="126.48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x v="1422"/>
    <b v="0"/>
    <n v="22"/>
    <b v="0"/>
    <x v="1"/>
    <s v="art books"/>
    <n v="14"/>
    <n v="15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x v="1423"/>
    <b v="0"/>
    <n v="30"/>
    <b v="0"/>
    <x v="3"/>
    <s v="video games"/>
    <n v="6"/>
    <n v="113.57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x v="1424"/>
    <b v="0"/>
    <n v="30"/>
    <b v="1"/>
    <x v="6"/>
    <s v="plays"/>
    <n v="114"/>
    <n v="113.57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x v="1425"/>
    <b v="0"/>
    <n v="7"/>
    <b v="0"/>
    <x v="6"/>
    <s v="plays"/>
    <n v="62"/>
    <n v="486.4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x v="1426"/>
    <b v="0"/>
    <n v="60"/>
    <b v="1"/>
    <x v="5"/>
    <s v="shorts"/>
    <n v="106"/>
    <n v="56.6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x v="1427"/>
    <b v="0"/>
    <n v="51"/>
    <b v="1"/>
    <x v="6"/>
    <s v="plays"/>
    <n v="136"/>
    <n v="66.6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x v="1428"/>
    <b v="0"/>
    <n v="37"/>
    <b v="1"/>
    <x v="5"/>
    <s v="shorts"/>
    <n v="105"/>
    <n v="91.8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x v="1429"/>
    <b v="0"/>
    <n v="72"/>
    <b v="1"/>
    <x v="0"/>
    <s v="space exploration"/>
    <n v="170"/>
    <n v="47.18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x v="1430"/>
    <b v="1"/>
    <n v="74"/>
    <b v="1"/>
    <x v="6"/>
    <s v="plays"/>
    <n v="110"/>
    <n v="45.8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x v="1431"/>
    <b v="0"/>
    <n v="68"/>
    <b v="1"/>
    <x v="5"/>
    <s v="television"/>
    <n v="130"/>
    <n v="49.8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x v="1432"/>
    <b v="0"/>
    <n v="38"/>
    <b v="0"/>
    <x v="4"/>
    <s v="food trucks"/>
    <n v="6"/>
    <n v="89.21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x v="1433"/>
    <b v="0"/>
    <n v="36"/>
    <b v="1"/>
    <x v="7"/>
    <s v="indie rock"/>
    <n v="226"/>
    <n v="94.0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x v="1434"/>
    <b v="0"/>
    <n v="69"/>
    <b v="1"/>
    <x v="6"/>
    <s v="plays"/>
    <n v="113"/>
    <n v="49.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x v="1435"/>
    <b v="0"/>
    <n v="34"/>
    <b v="1"/>
    <x v="6"/>
    <s v="plays"/>
    <n v="113"/>
    <n v="99.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x v="1436"/>
    <b v="0"/>
    <n v="81"/>
    <b v="1"/>
    <x v="7"/>
    <s v="indie rock"/>
    <n v="101"/>
    <n v="41.7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x v="1437"/>
    <b v="0"/>
    <n v="57"/>
    <b v="1"/>
    <x v="7"/>
    <s v="rock"/>
    <n v="135"/>
    <n v="59.1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x v="1438"/>
    <b v="1"/>
    <n v="76"/>
    <b v="1"/>
    <x v="1"/>
    <s v="radio &amp; podcasts"/>
    <n v="112"/>
    <n v="44.3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x v="1439"/>
    <b v="0"/>
    <n v="34"/>
    <b v="1"/>
    <x v="6"/>
    <s v="plays"/>
    <n v="102"/>
    <n v="9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x v="1440"/>
    <b v="0"/>
    <n v="76"/>
    <b v="1"/>
    <x v="6"/>
    <s v="plays"/>
    <n v="112"/>
    <n v="44.25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x v="1441"/>
    <b v="0"/>
    <n v="55"/>
    <b v="1"/>
    <x v="7"/>
    <s v="indie rock"/>
    <n v="105"/>
    <n v="61.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x v="1442"/>
    <b v="0"/>
    <n v="83"/>
    <b v="1"/>
    <x v="5"/>
    <s v="documentary"/>
    <n v="112"/>
    <n v="40.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x v="1443"/>
    <b v="0"/>
    <n v="49"/>
    <b v="1"/>
    <x v="1"/>
    <s v="nonfiction"/>
    <n v="112"/>
    <n v="68.3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x v="1444"/>
    <b v="0"/>
    <n v="23"/>
    <b v="1"/>
    <x v="6"/>
    <s v="plays"/>
    <n v="102"/>
    <n v="145.6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x v="1445"/>
    <b v="0"/>
    <n v="28"/>
    <b v="1"/>
    <x v="6"/>
    <s v="plays"/>
    <n v="100"/>
    <n v="119.64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x v="1446"/>
    <b v="0"/>
    <n v="8"/>
    <b v="1"/>
    <x v="7"/>
    <s v="indie rock"/>
    <n v="111"/>
    <n v="416.88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x v="1447"/>
    <b v="0"/>
    <n v="36"/>
    <b v="1"/>
    <x v="6"/>
    <s v="plays"/>
    <n v="111"/>
    <n v="92.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x v="1448"/>
    <b v="0"/>
    <n v="115"/>
    <b v="1"/>
    <x v="7"/>
    <s v="indie rock"/>
    <n v="111"/>
    <n v="28.8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x v="1449"/>
    <b v="0"/>
    <n v="52"/>
    <b v="1"/>
    <x v="6"/>
    <s v="plays"/>
    <n v="111"/>
    <n v="63.85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x v="1450"/>
    <b v="1"/>
    <n v="47"/>
    <b v="0"/>
    <x v="0"/>
    <s v="makerspaces"/>
    <n v="33"/>
    <n v="70.6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x v="1451"/>
    <b v="0"/>
    <n v="43"/>
    <b v="1"/>
    <x v="6"/>
    <s v="plays"/>
    <n v="111"/>
    <n v="77.19"/>
    <x v="2"/>
  </r>
  <r>
    <n v="746"/>
    <s v="Attention: People With Body Parts"/>
    <s v="This is a book of letters. Letters to our body parts."/>
    <n v="2987"/>
    <n v="3318"/>
    <x v="0"/>
    <s v="US"/>
    <s v="USD"/>
    <d v="2012-09-23T03:59:00"/>
    <x v="1452"/>
    <b v="0"/>
    <n v="97"/>
    <b v="1"/>
    <x v="1"/>
    <s v="nonfiction"/>
    <n v="111"/>
    <n v="34.21"/>
    <x v="3"/>
  </r>
  <r>
    <n v="1339"/>
    <s v="Linkoo (Canceled)"/>
    <s v="World's Smallest customizable Phone &amp; GPS Watch for kids !"/>
    <n v="50000"/>
    <n v="3317"/>
    <x v="1"/>
    <s v="US"/>
    <s v="USD"/>
    <d v="2014-12-08T16:31:55"/>
    <x v="1453"/>
    <b v="0"/>
    <n v="37"/>
    <b v="0"/>
    <x v="0"/>
    <s v="wearables"/>
    <n v="7"/>
    <n v="89.6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x v="1454"/>
    <b v="1"/>
    <n v="49"/>
    <b v="1"/>
    <x v="6"/>
    <s v="plays"/>
    <n v="100"/>
    <n v="67.65000000000000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x v="1455"/>
    <b v="0"/>
    <n v="44"/>
    <b v="1"/>
    <x v="6"/>
    <s v="plays"/>
    <n v="118"/>
    <n v="75.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x v="1456"/>
    <b v="1"/>
    <n v="151"/>
    <b v="1"/>
    <x v="0"/>
    <s v="space exploration"/>
    <n v="661"/>
    <n v="21.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x v="1457"/>
    <b v="0"/>
    <n v="44"/>
    <b v="1"/>
    <x v="7"/>
    <s v="rock"/>
    <n v="132"/>
    <n v="75.11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x v="1458"/>
    <b v="0"/>
    <n v="27"/>
    <b v="0"/>
    <x v="3"/>
    <s v="video games"/>
    <n v="18"/>
    <n v="122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x v="1459"/>
    <b v="0"/>
    <n v="70"/>
    <b v="1"/>
    <x v="6"/>
    <s v="plays"/>
    <n v="110"/>
    <n v="47.03"/>
    <x v="1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x v="1460"/>
    <b v="0"/>
    <n v="117"/>
    <b v="1"/>
    <x v="5"/>
    <s v="television"/>
    <n v="110"/>
    <n v="28.11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x v="1461"/>
    <b v="0"/>
    <n v="24"/>
    <b v="1"/>
    <x v="6"/>
    <s v="plays"/>
    <n v="109"/>
    <n v="136.46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x v="1462"/>
    <b v="0"/>
    <n v="39"/>
    <b v="1"/>
    <x v="6"/>
    <s v="plays"/>
    <n v="109"/>
    <n v="83.97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x v="1463"/>
    <b v="0"/>
    <n v="21"/>
    <b v="1"/>
    <x v="6"/>
    <s v="plays"/>
    <n v="109"/>
    <n v="155.9499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x v="1464"/>
    <b v="0"/>
    <n v="46"/>
    <b v="1"/>
    <x v="6"/>
    <s v="plays"/>
    <n v="109"/>
    <n v="71.150000000000006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x v="1465"/>
    <b v="0"/>
    <n v="57"/>
    <b v="1"/>
    <x v="6"/>
    <s v="plays"/>
    <n v="109"/>
    <n v="57.39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x v="1466"/>
    <b v="1"/>
    <n v="70"/>
    <b v="1"/>
    <x v="6"/>
    <s v="plays"/>
    <n v="102"/>
    <n v="46.7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x v="1467"/>
    <b v="0"/>
    <n v="61"/>
    <b v="1"/>
    <x v="4"/>
    <s v="small batch"/>
    <n v="109"/>
    <n v="53.4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x v="1468"/>
    <b v="0"/>
    <n v="38"/>
    <b v="1"/>
    <x v="6"/>
    <s v="musical"/>
    <n v="105"/>
    <n v="85.74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x v="1469"/>
    <b v="0"/>
    <n v="40"/>
    <b v="1"/>
    <x v="6"/>
    <s v="plays"/>
    <n v="109"/>
    <n v="81.38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x v="1470"/>
    <b v="0"/>
    <n v="24"/>
    <b v="1"/>
    <x v="6"/>
    <s v="plays"/>
    <n v="109"/>
    <n v="135.6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x v="1471"/>
    <b v="0"/>
    <n v="46"/>
    <b v="1"/>
    <x v="7"/>
    <s v="indie rock"/>
    <n v="108"/>
    <n v="70.650000000000006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x v="1472"/>
    <b v="1"/>
    <n v="79"/>
    <b v="1"/>
    <x v="7"/>
    <s v="indie rock"/>
    <n v="108"/>
    <n v="40.96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x v="1473"/>
    <b v="1"/>
    <n v="77"/>
    <b v="1"/>
    <x v="7"/>
    <s v="indie rock"/>
    <n v="108"/>
    <n v="41.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x v="1474"/>
    <b v="0"/>
    <n v="71"/>
    <b v="1"/>
    <x v="7"/>
    <s v="rock"/>
    <n v="108"/>
    <n v="45.4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x v="1475"/>
    <b v="0"/>
    <n v="83"/>
    <b v="1"/>
    <x v="2"/>
    <s v="photobooks"/>
    <n v="129"/>
    <n v="38.869999999999997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x v="1476"/>
    <b v="0"/>
    <n v="42"/>
    <b v="1"/>
    <x v="6"/>
    <s v="spaces"/>
    <n v="108"/>
    <n v="76.790000000000006"/>
    <x v="4"/>
  </r>
  <r>
    <n v="2258"/>
    <s v="A Sundered World"/>
    <s v="A Dungeon World campaign setting that takes place after the end of the worlds."/>
    <n v="2200"/>
    <n v="3223"/>
    <x v="0"/>
    <s v="US"/>
    <s v="USD"/>
    <d v="2015-06-11T18:01:27"/>
    <x v="1477"/>
    <b v="0"/>
    <n v="205"/>
    <b v="1"/>
    <x v="3"/>
    <s v="tabletop games"/>
    <n v="147"/>
    <n v="15.7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x v="1478"/>
    <b v="0"/>
    <n v="19"/>
    <b v="1"/>
    <x v="1"/>
    <s v="nonfiction"/>
    <n v="107"/>
    <n v="169.5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x v="1479"/>
    <b v="0"/>
    <n v="24"/>
    <b v="1"/>
    <x v="7"/>
    <s v="rock"/>
    <n v="107"/>
    <n v="134.21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x v="1480"/>
    <b v="0"/>
    <n v="15"/>
    <b v="0"/>
    <x v="0"/>
    <s v="wearables"/>
    <n v="16"/>
    <n v="214.0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x v="1481"/>
    <b v="0"/>
    <n v="85"/>
    <b v="1"/>
    <x v="2"/>
    <s v="photobooks"/>
    <n v="161"/>
    <n v="37.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x v="1482"/>
    <b v="0"/>
    <n v="75"/>
    <b v="1"/>
    <x v="7"/>
    <s v="indie rock"/>
    <n v="100"/>
    <n v="42.8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x v="1483"/>
    <b v="0"/>
    <n v="43"/>
    <b v="1"/>
    <x v="6"/>
    <s v="plays"/>
    <n v="100"/>
    <n v="74.5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x v="1484"/>
    <b v="0"/>
    <n v="65"/>
    <b v="1"/>
    <x v="7"/>
    <s v="indie rock"/>
    <n v="107"/>
    <n v="49.25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x v="1485"/>
    <b v="0"/>
    <n v="72"/>
    <b v="0"/>
    <x v="7"/>
    <s v="indie rock"/>
    <n v="40"/>
    <n v="44.44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x v="1486"/>
    <b v="0"/>
    <n v="5"/>
    <b v="0"/>
    <x v="4"/>
    <s v="food trucks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x v="1487"/>
    <b v="0"/>
    <n v="18"/>
    <b v="1"/>
    <x v="7"/>
    <s v="classical music"/>
    <n v="107"/>
    <n v="177.5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x v="1488"/>
    <b v="0"/>
    <n v="33"/>
    <b v="1"/>
    <x v="6"/>
    <s v="plays"/>
    <n v="106"/>
    <n v="96.67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x v="1489"/>
    <b v="0"/>
    <n v="30"/>
    <b v="1"/>
    <x v="7"/>
    <s v="electronic music"/>
    <n v="206"/>
    <n v="106.2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x v="1490"/>
    <b v="0"/>
    <n v="18"/>
    <b v="0"/>
    <x v="6"/>
    <s v="musical"/>
    <n v="4"/>
    <n v="176.9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x v="1491"/>
    <b v="0"/>
    <n v="72"/>
    <b v="1"/>
    <x v="6"/>
    <s v="plays"/>
    <n v="106"/>
    <n v="44.14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x v="1492"/>
    <b v="0"/>
    <n v="63"/>
    <b v="1"/>
    <x v="6"/>
    <s v="plays"/>
    <n v="113"/>
    <n v="50.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x v="1493"/>
    <b v="0"/>
    <n v="7"/>
    <b v="0"/>
    <x v="2"/>
    <s v="people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x v="1494"/>
    <b v="0"/>
    <n v="55"/>
    <b v="1"/>
    <x v="5"/>
    <s v="documentary"/>
    <n v="127"/>
    <n v="57.65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x v="1495"/>
    <b v="0"/>
    <n v="69"/>
    <b v="1"/>
    <x v="0"/>
    <s v="space exploration"/>
    <n v="106"/>
    <n v="45.9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x v="1496"/>
    <b v="0"/>
    <n v="66"/>
    <b v="1"/>
    <x v="6"/>
    <s v="plays"/>
    <n v="105"/>
    <n v="47.88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x v="1497"/>
    <b v="0"/>
    <n v="81"/>
    <b v="1"/>
    <x v="0"/>
    <s v="space exploration"/>
    <n v="158"/>
    <n v="38.99"/>
    <x v="1"/>
  </r>
  <r>
    <n v="2655"/>
    <s v="Balloons (Canceled)"/>
    <s v="Thank you for your support!"/>
    <n v="15000"/>
    <n v="3155"/>
    <x v="1"/>
    <s v="US"/>
    <s v="USD"/>
    <d v="2016-02-09T20:00:00"/>
    <x v="1498"/>
    <b v="0"/>
    <n v="43"/>
    <b v="0"/>
    <x v="0"/>
    <s v="space exploration"/>
    <n v="21"/>
    <n v="73.37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x v="1499"/>
    <b v="0"/>
    <n v="54"/>
    <b v="1"/>
    <x v="7"/>
    <s v="rock"/>
    <n v="105"/>
    <n v="58.33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x v="1500"/>
    <b v="0"/>
    <n v="39"/>
    <b v="1"/>
    <x v="6"/>
    <s v="plays"/>
    <n v="105"/>
    <n v="80.7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x v="1501"/>
    <b v="1"/>
    <n v="79"/>
    <b v="1"/>
    <x v="6"/>
    <s v="plays"/>
    <n v="112"/>
    <n v="39.8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x v="1502"/>
    <b v="0"/>
    <n v="64"/>
    <b v="1"/>
    <x v="6"/>
    <s v="spaces"/>
    <n v="105"/>
    <n v="48.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x v="1503"/>
    <b v="0"/>
    <n v="28"/>
    <b v="1"/>
    <x v="6"/>
    <s v="plays"/>
    <n v="104"/>
    <n v="111.89"/>
    <x v="2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x v="1504"/>
    <b v="1"/>
    <n v="68"/>
    <b v="1"/>
    <x v="7"/>
    <s v="rock"/>
    <n v="104"/>
    <n v="46.07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x v="1505"/>
    <b v="0"/>
    <n v="39"/>
    <b v="0"/>
    <x v="7"/>
    <s v="faith"/>
    <n v="31"/>
    <n v="80.13"/>
    <x v="5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x v="1506"/>
    <b v="0"/>
    <n v="90"/>
    <b v="1"/>
    <x v="2"/>
    <s v="photobooks"/>
    <n v="260"/>
    <n v="34.69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x v="1507"/>
    <b v="1"/>
    <n v="84"/>
    <b v="1"/>
    <x v="6"/>
    <s v="plays"/>
    <n v="125"/>
    <n v="37.14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x v="1508"/>
    <b v="0"/>
    <n v="45"/>
    <b v="1"/>
    <x v="6"/>
    <s v="plays"/>
    <n v="125"/>
    <n v="69.33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x v="1509"/>
    <b v="1"/>
    <n v="61"/>
    <b v="1"/>
    <x v="6"/>
    <s v="plays"/>
    <n v="124"/>
    <n v="50.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x v="1510"/>
    <b v="0"/>
    <n v="44"/>
    <b v="1"/>
    <x v="6"/>
    <s v="plays"/>
    <n v="104"/>
    <n v="70.56999999999999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x v="1511"/>
    <b v="0"/>
    <n v="35"/>
    <b v="1"/>
    <x v="5"/>
    <s v="shorts"/>
    <n v="103"/>
    <n v="88.5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x v="1512"/>
    <b v="0"/>
    <n v="24"/>
    <b v="0"/>
    <x v="0"/>
    <s v="wearables"/>
    <n v="16"/>
    <n v="129.169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x v="1513"/>
    <b v="0"/>
    <n v="51"/>
    <b v="1"/>
    <x v="6"/>
    <s v="plays"/>
    <n v="103"/>
    <n v="60.7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x v="1514"/>
    <b v="0"/>
    <n v="78"/>
    <b v="1"/>
    <x v="6"/>
    <s v="plays"/>
    <n v="155"/>
    <n v="39.7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x v="1515"/>
    <b v="0"/>
    <n v="58"/>
    <b v="1"/>
    <x v="6"/>
    <s v="plays"/>
    <n v="103"/>
    <n v="53.36"/>
    <x v="4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x v="1516"/>
    <b v="0"/>
    <n v="78"/>
    <b v="1"/>
    <x v="6"/>
    <s v="plays"/>
    <n v="103"/>
    <n v="39.54"/>
    <x v="2"/>
  </r>
  <r>
    <n v="3595"/>
    <s v="The Flu Season"/>
    <s v="A new theatre company staging Will Eno's The Flu Season in Seattle"/>
    <n v="2600"/>
    <n v="3081"/>
    <x v="0"/>
    <s v="US"/>
    <s v="USD"/>
    <d v="2015-03-13T06:59:00"/>
    <x v="1517"/>
    <b v="0"/>
    <n v="62"/>
    <b v="1"/>
    <x v="6"/>
    <s v="plays"/>
    <n v="119"/>
    <n v="49.69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x v="1518"/>
    <b v="0"/>
    <n v="46"/>
    <b v="1"/>
    <x v="6"/>
    <s v="plays"/>
    <n v="103"/>
    <n v="66.95999999999999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x v="1519"/>
    <b v="0"/>
    <n v="78"/>
    <b v="1"/>
    <x v="6"/>
    <s v="plays"/>
    <n v="103"/>
    <n v="39.4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x v="1520"/>
    <b v="0"/>
    <n v="121"/>
    <b v="1"/>
    <x v="1"/>
    <s v="nonfiction"/>
    <n v="123"/>
    <n v="25.35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x v="1521"/>
    <b v="0"/>
    <n v="53"/>
    <b v="1"/>
    <x v="3"/>
    <s v="tabletop games"/>
    <n v="153"/>
    <n v="57.7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x v="1522"/>
    <b v="0"/>
    <n v="13"/>
    <b v="1"/>
    <x v="6"/>
    <s v="plays"/>
    <n v="102"/>
    <n v="235.46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x v="1523"/>
    <b v="0"/>
    <n v="89"/>
    <b v="1"/>
    <x v="7"/>
    <s v="pop"/>
    <n v="122"/>
    <n v="34.38000000000000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x v="1524"/>
    <b v="0"/>
    <n v="16"/>
    <b v="0"/>
    <x v="0"/>
    <s v="wearables"/>
    <n v="31"/>
    <n v="191.2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x v="1525"/>
    <b v="0"/>
    <n v="55"/>
    <b v="1"/>
    <x v="6"/>
    <s v="plays"/>
    <n v="102"/>
    <n v="55.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x v="1526"/>
    <b v="0"/>
    <n v="19"/>
    <b v="1"/>
    <x v="7"/>
    <s v="rock"/>
    <n v="109"/>
    <n v="160.79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x v="1527"/>
    <b v="0"/>
    <n v="90"/>
    <b v="1"/>
    <x v="6"/>
    <s v="plays"/>
    <n v="102"/>
    <n v="33.94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x v="1528"/>
    <b v="0"/>
    <n v="15"/>
    <b v="1"/>
    <x v="6"/>
    <s v="plays"/>
    <n v="102"/>
    <n v="203.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x v="1529"/>
    <b v="0"/>
    <n v="57"/>
    <b v="1"/>
    <x v="6"/>
    <s v="plays"/>
    <n v="102"/>
    <n v="53.4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x v="1530"/>
    <b v="0"/>
    <n v="62"/>
    <b v="1"/>
    <x v="7"/>
    <s v="rock"/>
    <n v="122"/>
    <n v="49.11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x v="1531"/>
    <b v="0"/>
    <n v="29"/>
    <b v="1"/>
    <x v="6"/>
    <s v="plays"/>
    <n v="102"/>
    <n v="10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x v="1532"/>
    <b v="0"/>
    <n v="17"/>
    <b v="0"/>
    <x v="6"/>
    <s v="plays"/>
    <n v="61"/>
    <n v="179.12"/>
    <x v="4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x v="1533"/>
    <b v="0"/>
    <n v="55"/>
    <b v="1"/>
    <x v="5"/>
    <s v="documentary"/>
    <n v="108"/>
    <n v="55.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x v="1534"/>
    <b v="1"/>
    <n v="31"/>
    <b v="1"/>
    <x v="5"/>
    <s v="documentary"/>
    <n v="101"/>
    <n v="97.9"/>
    <x v="4"/>
  </r>
  <r>
    <n v="2789"/>
    <s v="The Adventurers Club"/>
    <s v="BNT's Biggest Adventure So Far: Our 2015 full length production!"/>
    <n v="3000"/>
    <n v="3035"/>
    <x v="0"/>
    <s v="US"/>
    <s v="USD"/>
    <d v="2015-03-12T04:00:00"/>
    <x v="1535"/>
    <b v="0"/>
    <n v="24"/>
    <b v="1"/>
    <x v="6"/>
    <s v="plays"/>
    <n v="101"/>
    <n v="126.46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x v="1536"/>
    <b v="0"/>
    <n v="17"/>
    <b v="1"/>
    <x v="6"/>
    <s v="spaces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x v="1537"/>
    <b v="0"/>
    <n v="26"/>
    <b v="1"/>
    <x v="6"/>
    <s v="spaces"/>
    <n v="101"/>
    <n v="116.7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x v="1538"/>
    <b v="1"/>
    <n v="23"/>
    <b v="1"/>
    <x v="6"/>
    <s v="plays"/>
    <n v="101"/>
    <n v="131.91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x v="1539"/>
    <b v="0"/>
    <n v="33"/>
    <b v="0"/>
    <x v="5"/>
    <s v="drama"/>
    <n v="25"/>
    <n v="91.82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x v="1540"/>
    <b v="0"/>
    <n v="36"/>
    <b v="1"/>
    <x v="6"/>
    <s v="plays"/>
    <n v="101"/>
    <n v="84.17"/>
    <x v="4"/>
  </r>
  <r>
    <n v="3467"/>
    <s v="Venus in Fur, Los Angeles."/>
    <s v="Venus in Fur, By David Ives."/>
    <n v="3000"/>
    <n v="3030"/>
    <x v="0"/>
    <s v="US"/>
    <s v="USD"/>
    <d v="2015-03-20T15:07:12"/>
    <x v="1541"/>
    <b v="0"/>
    <n v="47"/>
    <b v="1"/>
    <x v="6"/>
    <s v="plays"/>
    <n v="101"/>
    <n v="64.4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x v="1542"/>
    <b v="0"/>
    <n v="48"/>
    <b v="1"/>
    <x v="7"/>
    <s v="rock"/>
    <n v="101"/>
    <n v="63.0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x v="1543"/>
    <b v="0"/>
    <n v="38"/>
    <b v="1"/>
    <x v="7"/>
    <s v="rock"/>
    <n v="121"/>
    <n v="79.53"/>
    <x v="4"/>
  </r>
  <r>
    <n v="659"/>
    <s v="Lulu Watch Designs - Apple Watch"/>
    <s v="Sync up your lifestyle"/>
    <n v="3000"/>
    <n v="3017"/>
    <x v="0"/>
    <s v="US"/>
    <s v="USD"/>
    <d v="2015-08-23T14:14:55"/>
    <x v="1544"/>
    <b v="0"/>
    <n v="21"/>
    <b v="1"/>
    <x v="0"/>
    <s v="wearables"/>
    <n v="101"/>
    <n v="143.66999999999999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x v="1545"/>
    <b v="0"/>
    <n v="34"/>
    <b v="1"/>
    <x v="6"/>
    <s v="plays"/>
    <n v="101"/>
    <n v="88.74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x v="1546"/>
    <b v="0"/>
    <n v="35"/>
    <b v="1"/>
    <x v="5"/>
    <s v="documentary"/>
    <n v="108"/>
    <n v="86.1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x v="1547"/>
    <b v="0"/>
    <n v="19"/>
    <b v="1"/>
    <x v="5"/>
    <s v="television"/>
    <n v="101"/>
    <n v="158.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x v="1548"/>
    <b v="0"/>
    <n v="30"/>
    <b v="1"/>
    <x v="6"/>
    <s v="musical"/>
    <n v="151"/>
    <n v="100.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x v="1549"/>
    <b v="0"/>
    <n v="28"/>
    <b v="1"/>
    <x v="0"/>
    <s v="wearables"/>
    <n v="100"/>
    <n v="107.64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x v="1550"/>
    <b v="0"/>
    <n v="169"/>
    <b v="1"/>
    <x v="1"/>
    <s v="nonfiction"/>
    <n v="120"/>
    <n v="17.82"/>
    <x v="0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x v="1551"/>
    <b v="0"/>
    <n v="62"/>
    <b v="1"/>
    <x v="7"/>
    <s v="indie rock"/>
    <n v="120"/>
    <n v="48.5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x v="1552"/>
    <b v="0"/>
    <n v="21"/>
    <b v="1"/>
    <x v="6"/>
    <s v="plays"/>
    <n v="153"/>
    <n v="143.1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x v="1553"/>
    <b v="0"/>
    <n v="21"/>
    <b v="1"/>
    <x v="7"/>
    <s v="classical music"/>
    <n v="100"/>
    <n v="143"/>
    <x v="4"/>
  </r>
  <r>
    <n v="1824"/>
    <s v="Tin Man's Broken Wisdom Fund"/>
    <s v="cd fund raiser"/>
    <n v="3000"/>
    <n v="3002"/>
    <x v="0"/>
    <s v="US"/>
    <s v="USD"/>
    <d v="2014-01-08T02:08:00"/>
    <x v="1554"/>
    <b v="0"/>
    <n v="40"/>
    <b v="1"/>
    <x v="7"/>
    <s v="rock"/>
    <n v="100"/>
    <n v="75.0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x v="1555"/>
    <b v="0"/>
    <n v="91"/>
    <b v="0"/>
    <x v="6"/>
    <s v="plays"/>
    <n v="18"/>
    <n v="32.97999999999999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x v="1556"/>
    <b v="0"/>
    <n v="1"/>
    <b v="0"/>
    <x v="5"/>
    <s v="drama"/>
    <n v="60"/>
    <n v="30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x v="1557"/>
    <b v="0"/>
    <n v="22"/>
    <b v="1"/>
    <x v="7"/>
    <s v="rock"/>
    <n v="100"/>
    <n v="136.3600000000000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x v="1558"/>
    <b v="0"/>
    <n v="38"/>
    <b v="1"/>
    <x v="7"/>
    <s v="indie rock"/>
    <n v="100"/>
    <n v="78.95"/>
    <x v="6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x v="1559"/>
    <b v="0"/>
    <n v="11"/>
    <b v="1"/>
    <x v="6"/>
    <s v="plays"/>
    <n v="100"/>
    <n v="272.73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x v="1560"/>
    <b v="0"/>
    <n v="17"/>
    <b v="1"/>
    <x v="6"/>
    <s v="plays"/>
    <n v="100"/>
    <n v="176.4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x v="1561"/>
    <b v="0"/>
    <n v="26"/>
    <b v="1"/>
    <x v="6"/>
    <s v="plays"/>
    <n v="100"/>
    <n v="115.38"/>
    <x v="2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x v="1562"/>
    <b v="0"/>
    <n v="34"/>
    <b v="1"/>
    <x v="6"/>
    <s v="plays"/>
    <n v="120"/>
    <n v="88.24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x v="1563"/>
    <b v="0"/>
    <n v="27"/>
    <b v="1"/>
    <x v="6"/>
    <s v="musical"/>
    <n v="120"/>
    <n v="111.11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x v="1564"/>
    <b v="0"/>
    <n v="30"/>
    <b v="1"/>
    <x v="6"/>
    <s v="musical"/>
    <n v="120"/>
    <n v="1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x v="1565"/>
    <b v="0"/>
    <n v="22"/>
    <b v="0"/>
    <x v="5"/>
    <s v="animation"/>
    <n v="5"/>
    <n v="136.0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x v="1566"/>
    <b v="0"/>
    <n v="36"/>
    <b v="0"/>
    <x v="6"/>
    <s v="plays"/>
    <n v="37"/>
    <n v="83.14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x v="1567"/>
    <b v="0"/>
    <n v="99"/>
    <b v="1"/>
    <x v="3"/>
    <s v="tabletop games"/>
    <n v="120"/>
    <n v="30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x v="1568"/>
    <b v="0"/>
    <n v="37"/>
    <b v="0"/>
    <x v="3"/>
    <s v="video games"/>
    <n v="5"/>
    <n v="80.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x v="1569"/>
    <b v="0"/>
    <n v="42"/>
    <b v="0"/>
    <x v="0"/>
    <s v="gadgets"/>
    <n v="59"/>
    <n v="70.59999999999999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x v="1570"/>
    <b v="0"/>
    <n v="22"/>
    <b v="0"/>
    <x v="0"/>
    <s v="wearables"/>
    <n v="30"/>
    <n v="134.55000000000001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x v="1571"/>
    <b v="0"/>
    <n v="66"/>
    <b v="1"/>
    <x v="6"/>
    <s v="plays"/>
    <n v="102"/>
    <n v="44.76"/>
    <x v="4"/>
  </r>
  <r>
    <n v="2786"/>
    <s v="Fierce"/>
    <s v="A heart-melting farce about sex, art and the lovelorn lay-abouts of London-town."/>
    <n v="2500"/>
    <n v="2946"/>
    <x v="0"/>
    <s v="GB"/>
    <s v="GBP"/>
    <d v="2014-07-09T13:39:40"/>
    <x v="1572"/>
    <b v="0"/>
    <n v="74"/>
    <b v="1"/>
    <x v="6"/>
    <s v="plays"/>
    <n v="118"/>
    <n v="39.81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x v="1573"/>
    <b v="0"/>
    <n v="33"/>
    <b v="1"/>
    <x v="2"/>
    <s v="photobooks"/>
    <n v="109"/>
    <n v="89.2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x v="1574"/>
    <b v="1"/>
    <n v="51"/>
    <b v="1"/>
    <x v="6"/>
    <s v="plays"/>
    <n v="117"/>
    <n v="57.5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x v="1575"/>
    <b v="0"/>
    <n v="32"/>
    <b v="1"/>
    <x v="7"/>
    <s v="rock"/>
    <n v="147"/>
    <n v="91.63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x v="1576"/>
    <b v="0"/>
    <n v="107"/>
    <b v="1"/>
    <x v="7"/>
    <s v="indie rock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x v="1577"/>
    <b v="0"/>
    <n v="46"/>
    <b v="1"/>
    <x v="6"/>
    <s v="plays"/>
    <n v="107"/>
    <n v="63.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x v="1578"/>
    <b v="1"/>
    <n v="80"/>
    <b v="1"/>
    <x v="5"/>
    <s v="documentary"/>
    <n v="293"/>
    <n v="36.6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x v="1579"/>
    <b v="0"/>
    <n v="35"/>
    <b v="1"/>
    <x v="6"/>
    <s v="plays"/>
    <n v="103"/>
    <n v="83.57"/>
    <x v="2"/>
  </r>
  <r>
    <n v="2833"/>
    <s v="Star Man Rocket Man"/>
    <s v="A new play about exploring outer space"/>
    <n v="2700"/>
    <n v="2923"/>
    <x v="0"/>
    <s v="US"/>
    <s v="USD"/>
    <d v="2015-10-11T02:00:00"/>
    <x v="1580"/>
    <b v="0"/>
    <n v="35"/>
    <b v="1"/>
    <x v="6"/>
    <s v="plays"/>
    <n v="108"/>
    <n v="83.5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x v="1581"/>
    <b v="0"/>
    <n v="61"/>
    <b v="1"/>
    <x v="7"/>
    <s v="rock"/>
    <n v="145"/>
    <n v="47.6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x v="1582"/>
    <b v="0"/>
    <n v="18"/>
    <b v="0"/>
    <x v="0"/>
    <s v="wearables"/>
    <n v="2"/>
    <n v="160.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x v="1583"/>
    <b v="1"/>
    <n v="122"/>
    <b v="1"/>
    <x v="0"/>
    <s v="hardware"/>
    <n v="192"/>
    <n v="23.65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x v="1584"/>
    <b v="0"/>
    <n v="90"/>
    <b v="1"/>
    <x v="7"/>
    <s v="pop"/>
    <n v="125"/>
    <n v="32.0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x v="1585"/>
    <b v="0"/>
    <n v="46"/>
    <b v="1"/>
    <x v="6"/>
    <s v="plays"/>
    <n v="339"/>
    <n v="62.59"/>
    <x v="1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x v="1586"/>
    <b v="1"/>
    <n v="50"/>
    <b v="1"/>
    <x v="6"/>
    <s v="plays"/>
    <n v="128"/>
    <n v="57.5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x v="1587"/>
    <b v="0"/>
    <n v="8"/>
    <b v="0"/>
    <x v="4"/>
    <s v="food trucks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x v="1588"/>
    <b v="0"/>
    <n v="49"/>
    <b v="1"/>
    <x v="6"/>
    <s v="plays"/>
    <n v="287"/>
    <n v="58.5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x v="1589"/>
    <b v="0"/>
    <n v="95"/>
    <b v="1"/>
    <x v="6"/>
    <s v="plays"/>
    <n v="115"/>
    <n v="30.1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x v="1590"/>
    <b v="0"/>
    <n v="59"/>
    <b v="1"/>
    <x v="6"/>
    <s v="musical"/>
    <n v="143"/>
    <n v="48.54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x v="1591"/>
    <b v="1"/>
    <n v="37"/>
    <b v="1"/>
    <x v="6"/>
    <s v="plays"/>
    <n v="110"/>
    <n v="77.2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x v="1592"/>
    <b v="0"/>
    <n v="44"/>
    <b v="1"/>
    <x v="6"/>
    <s v="plays"/>
    <n v="114"/>
    <n v="64.9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x v="1593"/>
    <b v="0"/>
    <n v="38"/>
    <b v="0"/>
    <x v="0"/>
    <s v="wearables"/>
    <n v="3"/>
    <n v="74.79000000000000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x v="1594"/>
    <b v="0"/>
    <n v="66"/>
    <b v="1"/>
    <x v="7"/>
    <s v="rock"/>
    <n v="189"/>
    <n v="43.06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x v="1595"/>
    <b v="0"/>
    <n v="104"/>
    <b v="1"/>
    <x v="7"/>
    <s v="rock"/>
    <n v="114"/>
    <n v="27.32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x v="1596"/>
    <b v="1"/>
    <n v="84"/>
    <b v="0"/>
    <x v="0"/>
    <s v="makerspaces"/>
    <n v="11"/>
    <n v="33.7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x v="1597"/>
    <b v="0"/>
    <n v="38"/>
    <b v="1"/>
    <x v="7"/>
    <s v="rock"/>
    <n v="123"/>
    <n v="74.6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x v="1598"/>
    <b v="0"/>
    <n v="43"/>
    <b v="1"/>
    <x v="5"/>
    <s v="documentary"/>
    <n v="142"/>
    <n v="65.8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x v="1599"/>
    <b v="0"/>
    <n v="32"/>
    <b v="1"/>
    <x v="7"/>
    <s v="pop"/>
    <n v="142"/>
    <n v="88.4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x v="1600"/>
    <b v="0"/>
    <n v="32"/>
    <b v="1"/>
    <x v="7"/>
    <s v="rock"/>
    <n v="103"/>
    <n v="88.33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x v="1601"/>
    <b v="0"/>
    <n v="17"/>
    <b v="0"/>
    <x v="6"/>
    <s v="plays"/>
    <n v="47"/>
    <n v="166.0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x v="1602"/>
    <b v="1"/>
    <n v="68"/>
    <b v="1"/>
    <x v="6"/>
    <s v="plays"/>
    <n v="112"/>
    <n v="41.24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x v="1603"/>
    <b v="0"/>
    <n v="55"/>
    <b v="1"/>
    <x v="6"/>
    <s v="plays"/>
    <n v="140"/>
    <n v="50.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x v="1604"/>
    <b v="0"/>
    <n v="50"/>
    <b v="1"/>
    <x v="0"/>
    <s v="space exploration"/>
    <n v="112"/>
    <n v="56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x v="1605"/>
    <b v="0"/>
    <n v="29"/>
    <b v="0"/>
    <x v="6"/>
    <s v="plays"/>
    <n v="23"/>
    <n v="96.5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x v="1606"/>
    <b v="0"/>
    <n v="52"/>
    <b v="1"/>
    <x v="7"/>
    <s v="pop"/>
    <n v="140"/>
    <n v="53.7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x v="1607"/>
    <b v="0"/>
    <n v="48"/>
    <b v="0"/>
    <x v="3"/>
    <s v="mobile games"/>
    <n v="43"/>
    <n v="58.0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x v="1608"/>
    <b v="0"/>
    <n v="34"/>
    <b v="1"/>
    <x v="6"/>
    <s v="plays"/>
    <n v="110"/>
    <n v="81.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x v="1609"/>
    <b v="0"/>
    <n v="66"/>
    <b v="1"/>
    <x v="5"/>
    <s v="television"/>
    <n v="110"/>
    <n v="41.6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x v="1610"/>
    <b v="0"/>
    <n v="22"/>
    <b v="1"/>
    <x v="6"/>
    <s v="plays"/>
    <n v="100"/>
    <n v="12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x v="1611"/>
    <b v="0"/>
    <n v="70"/>
    <b v="0"/>
    <x v="5"/>
    <s v="animation"/>
    <n v="23"/>
    <n v="39.229999999999997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x v="1612"/>
    <b v="0"/>
    <n v="45"/>
    <b v="1"/>
    <x v="6"/>
    <s v="plays"/>
    <n v="110"/>
    <n v="61.0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x v="1613"/>
    <b v="0"/>
    <n v="41"/>
    <b v="1"/>
    <x v="1"/>
    <s v="nonfiction"/>
    <n v="144"/>
    <n v="66.709999999999994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x v="1614"/>
    <b v="0"/>
    <n v="54"/>
    <b v="1"/>
    <x v="7"/>
    <s v="indie rock"/>
    <n v="109"/>
    <n v="50.63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x v="1615"/>
    <b v="0"/>
    <n v="113"/>
    <b v="1"/>
    <x v="7"/>
    <s v="rock"/>
    <n v="109"/>
    <n v="24.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x v="1616"/>
    <b v="0"/>
    <n v="25"/>
    <b v="0"/>
    <x v="6"/>
    <s v="musical"/>
    <n v="55"/>
    <n v="109.04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x v="1617"/>
    <b v="0"/>
    <n v="7"/>
    <b v="0"/>
    <x v="0"/>
    <s v="web"/>
    <n v="9"/>
    <n v="389.29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x v="1618"/>
    <b v="1"/>
    <n v="68"/>
    <b v="1"/>
    <x v="6"/>
    <s v="plays"/>
    <n v="109"/>
    <n v="40.07"/>
    <x v="0"/>
  </r>
  <r>
    <n v="2147"/>
    <s v="Johnny Rocketfingers 3"/>
    <s v="A Point and Click Adventure on Steroids."/>
    <n v="390000"/>
    <n v="2716"/>
    <x v="2"/>
    <s v="US"/>
    <s v="USD"/>
    <d v="2014-11-16T08:05:48"/>
    <x v="1619"/>
    <b v="0"/>
    <n v="55"/>
    <b v="0"/>
    <x v="3"/>
    <s v="video games"/>
    <n v="1"/>
    <n v="49.3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x v="1620"/>
    <b v="0"/>
    <n v="67"/>
    <b v="1"/>
    <x v="4"/>
    <s v="small batch"/>
    <n v="181"/>
    <n v="40.4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x v="1621"/>
    <b v="0"/>
    <n v="50"/>
    <b v="1"/>
    <x v="7"/>
    <s v="indie rock"/>
    <n v="108"/>
    <n v="54.2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x v="1622"/>
    <b v="0"/>
    <n v="56"/>
    <b v="1"/>
    <x v="7"/>
    <s v="rock"/>
    <n v="108"/>
    <n v="48.3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x v="1623"/>
    <b v="0"/>
    <n v="57"/>
    <b v="1"/>
    <x v="6"/>
    <s v="plays"/>
    <n v="108"/>
    <n v="47.46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x v="1624"/>
    <b v="0"/>
    <n v="79"/>
    <b v="0"/>
    <x v="7"/>
    <s v="jazz"/>
    <n v="42"/>
    <n v="34.18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x v="1625"/>
    <b v="0"/>
    <n v="37"/>
    <b v="1"/>
    <x v="6"/>
    <s v="musical"/>
    <n v="108"/>
    <n v="72.9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x v="1626"/>
    <b v="0"/>
    <n v="6"/>
    <b v="0"/>
    <x v="6"/>
    <s v="plays"/>
    <n v="5"/>
    <n v="45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x v="1627"/>
    <b v="0"/>
    <n v="9"/>
    <b v="1"/>
    <x v="2"/>
    <s v="photobooks"/>
    <n v="101"/>
    <n v="299.2200000000000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x v="1628"/>
    <b v="0"/>
    <n v="59"/>
    <b v="1"/>
    <x v="7"/>
    <s v="pop"/>
    <n v="128"/>
    <n v="45.59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x v="1629"/>
    <b v="0"/>
    <n v="38"/>
    <b v="1"/>
    <x v="6"/>
    <s v="plays"/>
    <n v="108"/>
    <n v="70.760000000000005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x v="1630"/>
    <b v="0"/>
    <n v="38"/>
    <b v="1"/>
    <x v="7"/>
    <s v="rock"/>
    <n v="134"/>
    <n v="70.5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x v="1631"/>
    <b v="0"/>
    <n v="33"/>
    <b v="1"/>
    <x v="6"/>
    <s v="musical"/>
    <n v="107"/>
    <n v="81.239999999999995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x v="1632"/>
    <b v="0"/>
    <n v="25"/>
    <b v="0"/>
    <x v="0"/>
    <s v="gadgets"/>
    <n v="3"/>
    <n v="106.8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x v="1633"/>
    <b v="0"/>
    <n v="72"/>
    <b v="1"/>
    <x v="6"/>
    <s v="plays"/>
    <n v="107"/>
    <n v="37.0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x v="1634"/>
    <b v="1"/>
    <n v="71"/>
    <b v="1"/>
    <x v="6"/>
    <s v="plays"/>
    <n v="107"/>
    <n v="37.59000000000000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x v="1635"/>
    <b v="0"/>
    <n v="76"/>
    <b v="1"/>
    <x v="6"/>
    <s v="plays"/>
    <n v="107"/>
    <n v="35.0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x v="1636"/>
    <b v="0"/>
    <n v="79"/>
    <b v="1"/>
    <x v="3"/>
    <s v="tabletop games"/>
    <n v="408"/>
    <n v="33.549999999999997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x v="1637"/>
    <b v="0"/>
    <n v="41"/>
    <b v="1"/>
    <x v="6"/>
    <s v="plays"/>
    <n v="106"/>
    <n v="64.6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x v="1638"/>
    <b v="1"/>
    <n v="57"/>
    <b v="1"/>
    <x v="6"/>
    <s v="plays"/>
    <n v="106"/>
    <n v="46.4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x v="1639"/>
    <b v="0"/>
    <n v="25"/>
    <b v="1"/>
    <x v="2"/>
    <s v="photobooks"/>
    <n v="132"/>
    <n v="105.4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x v="1640"/>
    <b v="0"/>
    <n v="9"/>
    <b v="1"/>
    <x v="6"/>
    <s v="plays"/>
    <n v="146"/>
    <n v="292.7799999999999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x v="1641"/>
    <b v="0"/>
    <n v="34"/>
    <b v="1"/>
    <x v="7"/>
    <s v="indie rock"/>
    <n v="103"/>
    <n v="77.34999999999999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x v="1642"/>
    <b v="0"/>
    <n v="27"/>
    <b v="0"/>
    <x v="0"/>
    <s v="web"/>
    <n v="11"/>
    <n v="97.41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x v="1643"/>
    <b v="0"/>
    <n v="54"/>
    <b v="1"/>
    <x v="6"/>
    <s v="plays"/>
    <n v="175"/>
    <n v="48.7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x v="1644"/>
    <b v="0"/>
    <n v="64"/>
    <b v="1"/>
    <x v="6"/>
    <s v="plays"/>
    <n v="105"/>
    <n v="40.9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x v="1645"/>
    <b v="0"/>
    <n v="81"/>
    <b v="1"/>
    <x v="7"/>
    <s v="indie rock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x v="1646"/>
    <b v="0"/>
    <n v="38"/>
    <b v="1"/>
    <x v="6"/>
    <s v="plays"/>
    <n v="174"/>
    <n v="68.84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x v="1647"/>
    <b v="0"/>
    <n v="25"/>
    <b v="1"/>
    <x v="5"/>
    <s v="shorts"/>
    <n v="105"/>
    <n v="104.6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x v="1648"/>
    <b v="0"/>
    <n v="70"/>
    <b v="1"/>
    <x v="7"/>
    <s v="metal"/>
    <n v="130"/>
    <n v="37.27000000000000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x v="1649"/>
    <b v="1"/>
    <n v="39"/>
    <b v="1"/>
    <x v="7"/>
    <s v="metal"/>
    <n v="104"/>
    <n v="66.8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x v="1650"/>
    <b v="0"/>
    <n v="53"/>
    <b v="0"/>
    <x v="6"/>
    <s v="musical"/>
    <n v="52"/>
    <n v="49.2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x v="1651"/>
    <b v="0"/>
    <n v="24"/>
    <b v="0"/>
    <x v="0"/>
    <s v="wearables"/>
    <n v="3"/>
    <n v="108.63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x v="1652"/>
    <b v="1"/>
    <n v="96"/>
    <b v="1"/>
    <x v="7"/>
    <s v="rock"/>
    <n v="104"/>
    <n v="27.15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x v="1653"/>
    <b v="0"/>
    <n v="14"/>
    <b v="1"/>
    <x v="6"/>
    <s v="plays"/>
    <n v="104"/>
    <n v="186.0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x v="1654"/>
    <b v="0"/>
    <n v="45"/>
    <b v="1"/>
    <x v="7"/>
    <s v="indie rock"/>
    <n v="104"/>
    <n v="57.78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x v="1655"/>
    <b v="0"/>
    <n v="132"/>
    <b v="1"/>
    <x v="6"/>
    <s v="plays"/>
    <n v="104"/>
    <n v="19.7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x v="1656"/>
    <b v="0"/>
    <n v="3"/>
    <b v="1"/>
    <x v="6"/>
    <s v="plays"/>
    <n v="104"/>
    <n v="866.67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x v="1657"/>
    <b v="0"/>
    <n v="81"/>
    <b v="1"/>
    <x v="1"/>
    <s v="nonfiction"/>
    <n v="173"/>
    <n v="32.0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x v="1658"/>
    <b v="0"/>
    <n v="48"/>
    <b v="1"/>
    <x v="5"/>
    <s v="documentary"/>
    <n v="106"/>
    <n v="54.0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x v="1659"/>
    <b v="0"/>
    <n v="39"/>
    <b v="1"/>
    <x v="6"/>
    <s v="plays"/>
    <n v="104"/>
    <n v="66.51000000000000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x v="1660"/>
    <b v="0"/>
    <n v="27"/>
    <b v="1"/>
    <x v="7"/>
    <s v="classical music"/>
    <n v="103"/>
    <n v="95.74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x v="1661"/>
    <b v="1"/>
    <n v="34"/>
    <b v="1"/>
    <x v="6"/>
    <s v="plays"/>
    <n v="103"/>
    <n v="76.0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x v="1662"/>
    <b v="1"/>
    <n v="33"/>
    <b v="1"/>
    <x v="2"/>
    <s v="photobooks"/>
    <n v="215"/>
    <n v="78.18000000000000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x v="1663"/>
    <b v="1"/>
    <n v="78"/>
    <b v="1"/>
    <x v="6"/>
    <s v="plays"/>
    <n v="172"/>
    <n v="33.03"/>
    <x v="2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x v="1664"/>
    <b v="1"/>
    <n v="49"/>
    <b v="1"/>
    <x v="6"/>
    <s v="plays"/>
    <n v="103"/>
    <n v="52.55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x v="1665"/>
    <b v="0"/>
    <n v="54"/>
    <b v="1"/>
    <x v="6"/>
    <s v="musical"/>
    <n v="103"/>
    <n v="47.5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x v="1666"/>
    <b v="0"/>
    <n v="83"/>
    <b v="1"/>
    <x v="6"/>
    <s v="plays"/>
    <n v="128"/>
    <n v="30.9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x v="1667"/>
    <b v="1"/>
    <n v="64"/>
    <b v="1"/>
    <x v="7"/>
    <s v="indie rock"/>
    <n v="103"/>
    <n v="40.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x v="1668"/>
    <b v="0"/>
    <n v="43"/>
    <b v="1"/>
    <x v="6"/>
    <s v="plays"/>
    <n v="103"/>
    <n v="59.65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x v="1669"/>
    <b v="0"/>
    <n v="33"/>
    <b v="1"/>
    <x v="6"/>
    <s v="plays"/>
    <n v="103"/>
    <n v="77.7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x v="1670"/>
    <b v="0"/>
    <n v="21"/>
    <b v="1"/>
    <x v="6"/>
    <s v="plays"/>
    <n v="102"/>
    <n v="121.9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x v="1671"/>
    <b v="1"/>
    <n v="42"/>
    <b v="1"/>
    <x v="6"/>
    <s v="plays"/>
    <n v="128"/>
    <n v="60.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x v="1672"/>
    <b v="0"/>
    <n v="54"/>
    <b v="1"/>
    <x v="6"/>
    <s v="plays"/>
    <n v="102"/>
    <n v="47.41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x v="1673"/>
    <b v="0"/>
    <n v="57"/>
    <b v="1"/>
    <x v="6"/>
    <s v="plays"/>
    <n v="171"/>
    <n v="44.9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x v="1674"/>
    <b v="0"/>
    <n v="31"/>
    <b v="1"/>
    <x v="1"/>
    <s v="nonfiction"/>
    <n v="102"/>
    <n v="82.42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x v="1675"/>
    <b v="0"/>
    <n v="66"/>
    <b v="1"/>
    <x v="6"/>
    <s v="plays"/>
    <n v="128"/>
    <n v="38.71"/>
    <x v="4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x v="1676"/>
    <b v="0"/>
    <n v="19"/>
    <b v="1"/>
    <x v="1"/>
    <s v="nonfiction"/>
    <n v="102"/>
    <n v="134.2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x v="1677"/>
    <b v="0"/>
    <n v="23"/>
    <b v="0"/>
    <x v="0"/>
    <s v="wearables"/>
    <n v="13"/>
    <n v="110.8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x v="1678"/>
    <b v="0"/>
    <n v="36"/>
    <b v="0"/>
    <x v="6"/>
    <s v="musical"/>
    <n v="46"/>
    <n v="70.8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x v="1679"/>
    <b v="0"/>
    <n v="64"/>
    <b v="1"/>
    <x v="6"/>
    <s v="plays"/>
    <n v="102"/>
    <n v="39.8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x v="1680"/>
    <b v="0"/>
    <n v="68"/>
    <b v="1"/>
    <x v="1"/>
    <s v="nonfiction"/>
    <n v="102"/>
    <n v="37.4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x v="1681"/>
    <b v="0"/>
    <n v="35"/>
    <b v="1"/>
    <x v="6"/>
    <s v="plays"/>
    <n v="127"/>
    <n v="72.709999999999994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x v="1682"/>
    <b v="0"/>
    <n v="48"/>
    <b v="0"/>
    <x v="7"/>
    <s v="jazz"/>
    <n v="18"/>
    <n v="52.9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x v="1683"/>
    <b v="0"/>
    <n v="34"/>
    <b v="0"/>
    <x v="7"/>
    <s v="world music"/>
    <n v="51"/>
    <n v="74.6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x v="1684"/>
    <b v="0"/>
    <n v="35"/>
    <b v="1"/>
    <x v="1"/>
    <s v="nonfiction"/>
    <n v="101"/>
    <n v="72.430000000000007"/>
    <x v="0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x v="1685"/>
    <b v="0"/>
    <n v="26"/>
    <b v="1"/>
    <x v="7"/>
    <s v="pop"/>
    <n v="101"/>
    <n v="97.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x v="1686"/>
    <b v="0"/>
    <n v="56"/>
    <b v="1"/>
    <x v="6"/>
    <s v="spaces"/>
    <n v="106"/>
    <n v="45.2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x v="1687"/>
    <b v="0"/>
    <n v="22"/>
    <b v="0"/>
    <x v="7"/>
    <s v="faith"/>
    <n v="20"/>
    <n v="114.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x v="1688"/>
    <b v="0"/>
    <n v="38"/>
    <b v="1"/>
    <x v="6"/>
    <s v="plays"/>
    <n v="101"/>
    <n v="66.45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x v="1689"/>
    <b v="0"/>
    <n v="8"/>
    <b v="0"/>
    <x v="6"/>
    <s v="plays"/>
    <n v="17"/>
    <n v="315.5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x v="1690"/>
    <b v="0"/>
    <n v="44"/>
    <b v="0"/>
    <x v="1"/>
    <s v="fiction"/>
    <n v="36"/>
    <n v="57.3"/>
    <x v="2"/>
  </r>
  <r>
    <n v="3778"/>
    <s v="Give a Puppet a Hand"/>
    <s v="Sponsor an AVENUE Q puppet for The Barn Players April 2015 production."/>
    <n v="2400"/>
    <n v="2521"/>
    <x v="0"/>
    <s v="US"/>
    <s v="USD"/>
    <d v="2015-02-14T19:39:40"/>
    <x v="1691"/>
    <b v="0"/>
    <n v="36"/>
    <b v="1"/>
    <x v="6"/>
    <s v="musical"/>
    <n v="105"/>
    <n v="70.03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x v="1692"/>
    <b v="0"/>
    <n v="71"/>
    <b v="1"/>
    <x v="6"/>
    <s v="plays"/>
    <n v="101"/>
    <n v="35.49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x v="1693"/>
    <b v="0"/>
    <n v="40"/>
    <b v="1"/>
    <x v="6"/>
    <s v="plays"/>
    <n v="101"/>
    <n v="63"/>
    <x v="2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x v="1694"/>
    <b v="0"/>
    <n v="32"/>
    <b v="1"/>
    <x v="6"/>
    <s v="plays"/>
    <n v="126"/>
    <n v="78.5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x v="1695"/>
    <b v="0"/>
    <n v="60"/>
    <b v="1"/>
    <x v="7"/>
    <s v="rock"/>
    <n v="100"/>
    <n v="41.8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x v="1696"/>
    <b v="0"/>
    <n v="65"/>
    <b v="1"/>
    <x v="1"/>
    <s v="nonfiction"/>
    <n v="125"/>
    <n v="38.549999999999997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x v="1697"/>
    <b v="0"/>
    <n v="37"/>
    <b v="1"/>
    <x v="7"/>
    <s v="rock"/>
    <n v="125"/>
    <n v="67.73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x v="1698"/>
    <b v="0"/>
    <n v="21"/>
    <b v="1"/>
    <x v="7"/>
    <s v="rock"/>
    <n v="125"/>
    <n v="119.2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x v="1699"/>
    <b v="0"/>
    <n v="38"/>
    <b v="1"/>
    <x v="7"/>
    <s v="rock"/>
    <n v="100"/>
    <n v="65.8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x v="1700"/>
    <b v="0"/>
    <n v="57"/>
    <b v="1"/>
    <x v="3"/>
    <s v="tabletop games"/>
    <n v="100"/>
    <n v="43.9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x v="1701"/>
    <b v="0"/>
    <n v="36"/>
    <b v="0"/>
    <x v="4"/>
    <s v="food trucks"/>
    <n v="15"/>
    <n v="69.47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x v="1702"/>
    <b v="0"/>
    <n v="41"/>
    <b v="1"/>
    <x v="6"/>
    <s v="plays"/>
    <n v="100"/>
    <n v="6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x v="1703"/>
    <b v="0"/>
    <n v="33"/>
    <b v="1"/>
    <x v="7"/>
    <s v="rock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x v="1704"/>
    <b v="0"/>
    <n v="50"/>
    <b v="1"/>
    <x v="6"/>
    <s v="plays"/>
    <n v="100"/>
    <n v="5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x v="1705"/>
    <b v="0"/>
    <n v="22"/>
    <b v="1"/>
    <x v="7"/>
    <s v="indie rock"/>
    <n v="100"/>
    <n v="113.6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x v="1706"/>
    <b v="0"/>
    <n v="52"/>
    <b v="1"/>
    <x v="7"/>
    <s v="indie rock"/>
    <n v="100"/>
    <n v="48.0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x v="1707"/>
    <b v="0"/>
    <n v="34"/>
    <b v="1"/>
    <x v="6"/>
    <s v="plays"/>
    <n v="100"/>
    <n v="73.5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x v="1708"/>
    <b v="0"/>
    <n v="11"/>
    <b v="1"/>
    <x v="6"/>
    <s v="plays"/>
    <n v="100"/>
    <n v="227.27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x v="1709"/>
    <b v="0"/>
    <n v="24"/>
    <b v="1"/>
    <x v="6"/>
    <s v="plays"/>
    <n v="100"/>
    <n v="104.1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x v="1710"/>
    <b v="0"/>
    <n v="25"/>
    <b v="1"/>
    <x v="6"/>
    <s v="musical"/>
    <n v="100"/>
    <n v="1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x v="1711"/>
    <b v="0"/>
    <n v="2"/>
    <b v="0"/>
    <x v="6"/>
    <s v="plays"/>
    <n v="31"/>
    <n v="125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x v="1712"/>
    <b v="1"/>
    <n v="60"/>
    <b v="0"/>
    <x v="0"/>
    <s v="makerspaces"/>
    <n v="6"/>
    <n v="41.5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x v="1713"/>
    <b v="0"/>
    <n v="10"/>
    <b v="0"/>
    <x v="6"/>
    <s v="plays"/>
    <n v="86"/>
    <n v="248.5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x v="1714"/>
    <b v="0"/>
    <n v="16"/>
    <b v="0"/>
    <x v="0"/>
    <s v="wearables"/>
    <n v="2"/>
    <n v="155.25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x v="1715"/>
    <b v="0"/>
    <n v="52"/>
    <b v="0"/>
    <x v="1"/>
    <s v="art books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x v="1716"/>
    <b v="0"/>
    <n v="31"/>
    <b v="0"/>
    <x v="6"/>
    <s v="spaces"/>
    <n v="42"/>
    <n v="79.87"/>
    <x v="2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x v="1717"/>
    <b v="0"/>
    <n v="34"/>
    <b v="0"/>
    <x v="0"/>
    <s v="wearables"/>
    <n v="12"/>
    <n v="72.59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x v="1718"/>
    <b v="0"/>
    <n v="76"/>
    <b v="1"/>
    <x v="7"/>
    <s v="electronic music"/>
    <n v="123"/>
    <n v="32.3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x v="1719"/>
    <b v="0"/>
    <n v="103"/>
    <b v="1"/>
    <x v="2"/>
    <s v="photobooks"/>
    <n v="111"/>
    <n v="23.8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x v="1720"/>
    <b v="0"/>
    <n v="17"/>
    <b v="0"/>
    <x v="7"/>
    <s v="indie rock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x v="1721"/>
    <b v="0"/>
    <n v="72"/>
    <b v="1"/>
    <x v="6"/>
    <s v="plays"/>
    <n v="121"/>
    <n v="33.67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x v="1722"/>
    <b v="0"/>
    <n v="50"/>
    <b v="1"/>
    <x v="7"/>
    <s v="indie rock"/>
    <n v="121"/>
    <n v="48.24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x v="1723"/>
    <b v="0"/>
    <n v="59"/>
    <b v="1"/>
    <x v="6"/>
    <s v="plays"/>
    <n v="121"/>
    <n v="40.8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x v="1724"/>
    <b v="1"/>
    <n v="17"/>
    <b v="1"/>
    <x v="7"/>
    <s v="rock"/>
    <n v="120"/>
    <n v="141.47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x v="1725"/>
    <b v="0"/>
    <n v="23"/>
    <b v="1"/>
    <x v="6"/>
    <s v="plays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x v="1726"/>
    <b v="0"/>
    <n v="54"/>
    <b v="1"/>
    <x v="6"/>
    <s v="plays"/>
    <n v="120"/>
    <n v="44.54"/>
    <x v="2"/>
  </r>
  <r>
    <n v="1689"/>
    <s v="Fly Away"/>
    <s v="Praising the Living God in the second half of life."/>
    <n v="2400"/>
    <n v="2400"/>
    <x v="3"/>
    <s v="US"/>
    <s v="USD"/>
    <d v="2017-03-16T21:37:10"/>
    <x v="1727"/>
    <b v="0"/>
    <n v="14"/>
    <b v="0"/>
    <x v="7"/>
    <s v="faith"/>
    <n v="100"/>
    <n v="171.43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x v="1728"/>
    <b v="0"/>
    <n v="14"/>
    <b v="1"/>
    <x v="6"/>
    <s v="plays"/>
    <n v="100"/>
    <n v="171.4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x v="1729"/>
    <b v="0"/>
    <n v="96"/>
    <b v="1"/>
    <x v="7"/>
    <s v="rock"/>
    <n v="160"/>
    <n v="2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x v="1730"/>
    <b v="0"/>
    <n v="15"/>
    <b v="0"/>
    <x v="7"/>
    <s v="faith"/>
    <n v="48"/>
    <n v="159.33000000000001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x v="1731"/>
    <b v="0"/>
    <n v="22"/>
    <b v="1"/>
    <x v="6"/>
    <s v="plays"/>
    <n v="119"/>
    <n v="108.59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x v="1732"/>
    <b v="0"/>
    <n v="41"/>
    <b v="1"/>
    <x v="5"/>
    <s v="shorts"/>
    <n v="108"/>
    <n v="58.17"/>
    <x v="3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x v="1733"/>
    <b v="0"/>
    <n v="26"/>
    <b v="1"/>
    <x v="5"/>
    <s v="shorts"/>
    <n v="119"/>
    <n v="91.2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x v="1734"/>
    <b v="0"/>
    <n v="23"/>
    <b v="1"/>
    <x v="5"/>
    <s v="television"/>
    <n v="119"/>
    <n v="103.0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x v="1735"/>
    <b v="0"/>
    <n v="15"/>
    <b v="1"/>
    <x v="6"/>
    <s v="spaces"/>
    <n v="158"/>
    <n v="158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x v="1736"/>
    <b v="0"/>
    <n v="39"/>
    <b v="0"/>
    <x v="6"/>
    <s v="plays"/>
    <n v="32"/>
    <n v="60.67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x v="1737"/>
    <b v="0"/>
    <n v="60"/>
    <b v="1"/>
    <x v="5"/>
    <s v="shorts"/>
    <n v="107"/>
    <n v="39.380000000000003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x v="1738"/>
    <b v="1"/>
    <n v="57"/>
    <b v="1"/>
    <x v="6"/>
    <s v="plays"/>
    <n v="131"/>
    <n v="41.42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x v="1739"/>
    <b v="0"/>
    <n v="32"/>
    <b v="0"/>
    <x v="7"/>
    <s v="indie rock"/>
    <n v="9"/>
    <n v="73.760000000000005"/>
    <x v="2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x v="1740"/>
    <b v="0"/>
    <n v="40"/>
    <b v="0"/>
    <x v="6"/>
    <s v="musical"/>
    <n v="20"/>
    <n v="58.9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x v="1741"/>
    <b v="1"/>
    <n v="37"/>
    <b v="0"/>
    <x v="2"/>
    <s v="photobooks"/>
    <n v="14"/>
    <n v="63.6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x v="1742"/>
    <b v="0"/>
    <n v="44"/>
    <b v="1"/>
    <x v="7"/>
    <s v="indie rock"/>
    <n v="107"/>
    <n v="53.5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x v="1743"/>
    <b v="0"/>
    <n v="21"/>
    <b v="1"/>
    <x v="6"/>
    <s v="musical"/>
    <n v="131"/>
    <n v="112.14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x v="1744"/>
    <b v="0"/>
    <n v="40"/>
    <b v="1"/>
    <x v="7"/>
    <s v="rock"/>
    <n v="117"/>
    <n v="58.63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x v="1745"/>
    <b v="1"/>
    <n v="31"/>
    <b v="1"/>
    <x v="7"/>
    <s v="rock"/>
    <n v="117"/>
    <n v="75.48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x v="1746"/>
    <b v="0"/>
    <n v="38"/>
    <b v="1"/>
    <x v="7"/>
    <s v="rock"/>
    <n v="117"/>
    <n v="61.58"/>
    <x v="3"/>
  </r>
  <r>
    <n v="1987"/>
    <s v="Ethiopia: Beheld"/>
    <s v="A collection of images that depicts the beauty and diversity within Ethiopia"/>
    <n v="5500"/>
    <n v="2336"/>
    <x v="2"/>
    <s v="GB"/>
    <s v="GBP"/>
    <d v="2015-03-01T15:21:16"/>
    <x v="1747"/>
    <b v="0"/>
    <n v="28"/>
    <b v="0"/>
    <x v="2"/>
    <s v="people"/>
    <n v="42"/>
    <n v="83.4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x v="1748"/>
    <b v="0"/>
    <n v="56"/>
    <b v="1"/>
    <x v="6"/>
    <s v="musical"/>
    <n v="117"/>
    <n v="41.7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x v="1749"/>
    <b v="0"/>
    <n v="60"/>
    <b v="1"/>
    <x v="7"/>
    <s v="classical music"/>
    <n v="156"/>
    <n v="38.880000000000003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x v="1750"/>
    <b v="1"/>
    <n v="67"/>
    <b v="1"/>
    <x v="6"/>
    <s v="plays"/>
    <n v="106"/>
    <n v="34.79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x v="1751"/>
    <b v="0"/>
    <n v="20"/>
    <b v="1"/>
    <x v="5"/>
    <s v="shorts"/>
    <n v="116"/>
    <n v="116.25"/>
    <x v="3"/>
  </r>
  <r>
    <n v="2463"/>
    <s v="Emma Ate the Lion &quot;Songs Two Count Too&quot;"/>
    <s v="Emma Ate The Lion's debut full length album"/>
    <n v="2000"/>
    <n v="2325"/>
    <x v="0"/>
    <s v="US"/>
    <s v="USD"/>
    <d v="2013-04-16T19:00:00"/>
    <x v="1752"/>
    <b v="0"/>
    <n v="75"/>
    <b v="1"/>
    <x v="7"/>
    <s v="indie rock"/>
    <n v="116"/>
    <n v="3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x v="1753"/>
    <b v="0"/>
    <n v="29"/>
    <b v="1"/>
    <x v="6"/>
    <s v="plays"/>
    <n v="116"/>
    <n v="80.0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x v="1754"/>
    <b v="0"/>
    <n v="114"/>
    <b v="0"/>
    <x v="0"/>
    <s v="wearables"/>
    <n v="46"/>
    <n v="20.3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x v="1755"/>
    <b v="0"/>
    <n v="64"/>
    <b v="1"/>
    <x v="7"/>
    <s v="indie rock"/>
    <n v="116"/>
    <n v="36.11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x v="1756"/>
    <b v="0"/>
    <n v="45"/>
    <b v="1"/>
    <x v="6"/>
    <s v="plays"/>
    <n v="110"/>
    <n v="51.2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x v="1757"/>
    <b v="1"/>
    <n v="29"/>
    <b v="1"/>
    <x v="6"/>
    <s v="plays"/>
    <n v="115"/>
    <n v="79.3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x v="1758"/>
    <b v="0"/>
    <n v="6"/>
    <b v="0"/>
    <x v="6"/>
    <s v="plays"/>
    <n v="7"/>
    <n v="383.3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x v="1759"/>
    <b v="0"/>
    <n v="197"/>
    <b v="1"/>
    <x v="3"/>
    <s v="tabletop games"/>
    <n v="460"/>
    <n v="11.67"/>
    <x v="5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x v="1760"/>
    <b v="1"/>
    <n v="74"/>
    <b v="1"/>
    <x v="7"/>
    <s v="electronic music"/>
    <n v="115"/>
    <n v="31.0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x v="1761"/>
    <b v="0"/>
    <n v="14"/>
    <b v="0"/>
    <x v="0"/>
    <s v="wearables"/>
    <n v="46"/>
    <n v="16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x v="1762"/>
    <b v="0"/>
    <n v="35"/>
    <b v="0"/>
    <x v="1"/>
    <s v="art books"/>
    <n v="23"/>
    <n v="65.45999999999999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x v="1763"/>
    <b v="0"/>
    <n v="40"/>
    <b v="0"/>
    <x v="6"/>
    <s v="plays"/>
    <n v="15"/>
    <n v="57.25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x v="1764"/>
    <b v="0"/>
    <n v="26"/>
    <b v="1"/>
    <x v="6"/>
    <s v="plays"/>
    <n v="114"/>
    <n v="87.96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x v="1765"/>
    <b v="1"/>
    <n v="39"/>
    <b v="0"/>
    <x v="2"/>
    <s v="photobooks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x v="1766"/>
    <b v="0"/>
    <n v="56"/>
    <b v="1"/>
    <x v="7"/>
    <s v="rock"/>
    <n v="152"/>
    <n v="40.7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x v="1767"/>
    <b v="0"/>
    <n v="62"/>
    <b v="1"/>
    <x v="0"/>
    <s v="space exploration"/>
    <n v="114"/>
    <n v="36.77000000000000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x v="1768"/>
    <b v="0"/>
    <n v="64"/>
    <b v="1"/>
    <x v="5"/>
    <s v="shorts"/>
    <n v="114"/>
    <n v="35.4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x v="1769"/>
    <b v="0"/>
    <n v="44"/>
    <b v="1"/>
    <x v="7"/>
    <s v="indie rock"/>
    <n v="113"/>
    <n v="51.48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x v="1770"/>
    <b v="0"/>
    <n v="57"/>
    <b v="1"/>
    <x v="6"/>
    <s v="plays"/>
    <n v="113"/>
    <n v="39.6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x v="1771"/>
    <b v="0"/>
    <n v="28"/>
    <b v="0"/>
    <x v="0"/>
    <s v="wearables"/>
    <n v="15"/>
    <n v="80.319999999999993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x v="1772"/>
    <b v="1"/>
    <n v="71"/>
    <b v="1"/>
    <x v="6"/>
    <s v="plays"/>
    <n v="112"/>
    <n v="31.6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x v="1773"/>
    <b v="0"/>
    <n v="32"/>
    <b v="1"/>
    <x v="5"/>
    <s v="shorts"/>
    <n v="124"/>
    <n v="69.7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x v="1774"/>
    <b v="0"/>
    <n v="51"/>
    <b v="1"/>
    <x v="7"/>
    <s v="rock"/>
    <n v="112"/>
    <n v="43.73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x v="1775"/>
    <b v="0"/>
    <n v="12"/>
    <b v="0"/>
    <x v="5"/>
    <s v="drama"/>
    <n v="45"/>
    <n v="185.8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x v="1776"/>
    <b v="0"/>
    <n v="35"/>
    <b v="1"/>
    <x v="7"/>
    <s v="rock"/>
    <n v="148"/>
    <n v="63.49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x v="1777"/>
    <b v="0"/>
    <n v="43"/>
    <b v="1"/>
    <x v="7"/>
    <s v="indie rock"/>
    <n v="111"/>
    <n v="51.6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x v="1778"/>
    <b v="0"/>
    <n v="20"/>
    <b v="1"/>
    <x v="6"/>
    <s v="plays"/>
    <n v="111"/>
    <n v="110.7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x v="1779"/>
    <b v="0"/>
    <n v="15"/>
    <b v="1"/>
    <x v="6"/>
    <s v="plays"/>
    <n v="126"/>
    <n v="147.33000000000001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x v="1780"/>
    <b v="0"/>
    <n v="20"/>
    <b v="1"/>
    <x v="6"/>
    <s v="plays"/>
    <n v="100"/>
    <n v="110.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x v="1781"/>
    <b v="0"/>
    <n v="83"/>
    <b v="1"/>
    <x v="7"/>
    <s v="pop"/>
    <n v="110"/>
    <n v="26.55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x v="1782"/>
    <b v="0"/>
    <n v="30"/>
    <b v="1"/>
    <x v="6"/>
    <s v="plays"/>
    <n v="110"/>
    <n v="73.400000000000006"/>
    <x v="2"/>
  </r>
  <r>
    <n v="185"/>
    <s v="BLANK Short Movie"/>
    <s v="Love has no boundaries!"/>
    <n v="40000"/>
    <n v="2200"/>
    <x v="2"/>
    <s v="NO"/>
    <s v="NOK"/>
    <d v="2016-08-18T21:52:19"/>
    <x v="1783"/>
    <b v="0"/>
    <n v="10"/>
    <b v="0"/>
    <x v="5"/>
    <s v="drama"/>
    <n v="6"/>
    <n v="22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x v="1784"/>
    <b v="1"/>
    <n v="71"/>
    <b v="1"/>
    <x v="1"/>
    <s v="radio &amp; podcasts"/>
    <n v="137"/>
    <n v="30.96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x v="1785"/>
    <b v="0"/>
    <n v="16"/>
    <b v="0"/>
    <x v="7"/>
    <s v="faith"/>
    <n v="34"/>
    <n v="137.2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x v="1786"/>
    <b v="0"/>
    <n v="47"/>
    <b v="1"/>
    <x v="5"/>
    <s v="shorts"/>
    <n v="220"/>
    <n v="46.7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x v="1787"/>
    <b v="0"/>
    <n v="42"/>
    <b v="1"/>
    <x v="6"/>
    <s v="plays"/>
    <n v="110"/>
    <n v="52.2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x v="1788"/>
    <b v="0"/>
    <n v="50"/>
    <b v="1"/>
    <x v="7"/>
    <s v="electronic music"/>
    <n v="110"/>
    <n v="43.8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x v="1789"/>
    <b v="0"/>
    <n v="11"/>
    <b v="1"/>
    <x v="6"/>
    <s v="plays"/>
    <n v="110"/>
    <n v="199.18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x v="1790"/>
    <b v="1"/>
    <n v="37"/>
    <b v="0"/>
    <x v="2"/>
    <s v="photobooks"/>
    <n v="14"/>
    <n v="58.9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x v="1791"/>
    <b v="1"/>
    <n v="55"/>
    <b v="1"/>
    <x v="6"/>
    <s v="plays"/>
    <n v="115"/>
    <n v="39.6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x v="1792"/>
    <b v="0"/>
    <n v="61"/>
    <b v="1"/>
    <x v="7"/>
    <s v="electronic music"/>
    <n v="145"/>
    <n v="35.74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x v="1793"/>
    <b v="0"/>
    <n v="34"/>
    <b v="1"/>
    <x v="2"/>
    <s v="photobooks"/>
    <n v="109"/>
    <n v="63.9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x v="1794"/>
    <b v="0"/>
    <n v="72"/>
    <b v="1"/>
    <x v="6"/>
    <s v="plays"/>
    <n v="109"/>
    <n v="30.1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x v="1795"/>
    <b v="0"/>
    <n v="47"/>
    <b v="1"/>
    <x v="6"/>
    <s v="plays"/>
    <n v="144"/>
    <n v="45.98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x v="1796"/>
    <b v="0"/>
    <n v="30"/>
    <b v="1"/>
    <x v="6"/>
    <s v="plays"/>
    <n v="108"/>
    <n v="72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x v="1797"/>
    <b v="0"/>
    <n v="38"/>
    <b v="1"/>
    <x v="5"/>
    <s v="television"/>
    <n v="108"/>
    <n v="56.8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x v="1798"/>
    <b v="1"/>
    <n v="39"/>
    <b v="0"/>
    <x v="2"/>
    <s v="photobooks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x v="1799"/>
    <b v="0"/>
    <n v="19"/>
    <b v="1"/>
    <x v="6"/>
    <s v="plays"/>
    <n v="108"/>
    <n v="113.4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x v="1800"/>
    <b v="0"/>
    <n v="58"/>
    <b v="1"/>
    <x v="7"/>
    <s v="indie rock"/>
    <n v="108"/>
    <n v="37.1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x v="1801"/>
    <b v="0"/>
    <n v="29"/>
    <b v="0"/>
    <x v="3"/>
    <s v="video games"/>
    <n v="18"/>
    <n v="74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x v="1802"/>
    <b v="0"/>
    <n v="24"/>
    <b v="1"/>
    <x v="6"/>
    <s v="plays"/>
    <n v="108"/>
    <n v="89.67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x v="1803"/>
    <b v="0"/>
    <n v="54"/>
    <b v="1"/>
    <x v="7"/>
    <s v="rock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x v="1804"/>
    <b v="0"/>
    <n v="35"/>
    <b v="1"/>
    <x v="7"/>
    <s v="classical music"/>
    <n v="107"/>
    <n v="61.3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x v="1805"/>
    <b v="0"/>
    <n v="46"/>
    <b v="1"/>
    <x v="7"/>
    <s v="rock"/>
    <n v="107"/>
    <n v="46.6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x v="1806"/>
    <b v="0"/>
    <n v="20"/>
    <b v="1"/>
    <x v="6"/>
    <s v="plays"/>
    <n v="107"/>
    <n v="107.25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x v="1807"/>
    <b v="0"/>
    <n v="58"/>
    <b v="1"/>
    <x v="7"/>
    <s v="indie rock"/>
    <n v="107"/>
    <n v="36.97"/>
    <x v="3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x v="1808"/>
    <b v="0"/>
    <n v="48"/>
    <b v="1"/>
    <x v="7"/>
    <s v="pop"/>
    <n v="143"/>
    <n v="44.6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x v="1809"/>
    <b v="0"/>
    <n v="67"/>
    <b v="1"/>
    <x v="6"/>
    <s v="plays"/>
    <n v="107"/>
    <n v="31.9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x v="1810"/>
    <b v="0"/>
    <n v="17"/>
    <b v="1"/>
    <x v="0"/>
    <s v="wearables"/>
    <n v="107"/>
    <n v="125.9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x v="1811"/>
    <b v="0"/>
    <n v="13"/>
    <b v="1"/>
    <x v="6"/>
    <s v="plays"/>
    <n v="143"/>
    <n v="164.62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x v="1812"/>
    <b v="0"/>
    <n v="13"/>
    <b v="1"/>
    <x v="6"/>
    <s v="plays"/>
    <n v="102"/>
    <n v="164.6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x v="1813"/>
    <b v="0"/>
    <n v="98"/>
    <b v="1"/>
    <x v="5"/>
    <s v="television"/>
    <n v="107"/>
    <n v="21.76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x v="1814"/>
    <b v="0"/>
    <n v="44"/>
    <b v="1"/>
    <x v="7"/>
    <s v="indie rock"/>
    <n v="107"/>
    <n v="48.45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x v="1815"/>
    <b v="0"/>
    <n v="13"/>
    <b v="0"/>
    <x v="5"/>
    <s v="drama"/>
    <n v="15"/>
    <n v="163.8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x v="1816"/>
    <b v="0"/>
    <n v="39"/>
    <b v="1"/>
    <x v="7"/>
    <s v="indie rock"/>
    <n v="107"/>
    <n v="54.6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x v="1817"/>
    <b v="1"/>
    <n v="43"/>
    <b v="0"/>
    <x v="6"/>
    <s v="plays"/>
    <n v="16"/>
    <n v="49.5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x v="1818"/>
    <b v="0"/>
    <n v="41"/>
    <b v="1"/>
    <x v="6"/>
    <s v="plays"/>
    <n v="106"/>
    <n v="51.85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x v="1819"/>
    <b v="0"/>
    <n v="27"/>
    <b v="1"/>
    <x v="6"/>
    <s v="plays"/>
    <n v="101"/>
    <n v="78.52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x v="1820"/>
    <b v="0"/>
    <n v="16"/>
    <b v="0"/>
    <x v="2"/>
    <s v="nature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x v="1821"/>
    <b v="1"/>
    <n v="28"/>
    <b v="0"/>
    <x v="6"/>
    <s v="plays"/>
    <n v="7"/>
    <n v="75.45999999999999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x v="1822"/>
    <b v="0"/>
    <n v="99"/>
    <b v="0"/>
    <x v="3"/>
    <s v="video games"/>
    <n v="2"/>
    <n v="21.34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x v="1823"/>
    <b v="1"/>
    <n v="22"/>
    <b v="1"/>
    <x v="7"/>
    <s v="rock"/>
    <n v="211"/>
    <n v="95.9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x v="1824"/>
    <b v="0"/>
    <n v="35"/>
    <b v="1"/>
    <x v="6"/>
    <s v="plays"/>
    <n v="106"/>
    <n v="60.29"/>
    <x v="4"/>
  </r>
  <r>
    <n v="2972"/>
    <s v="A Bad Plan"/>
    <s v="A group of artists. A mythical art piece. A harrowing quest. And some margaritas."/>
    <n v="2000"/>
    <n v="2107"/>
    <x v="0"/>
    <s v="US"/>
    <s v="USD"/>
    <d v="2016-12-05T01:00:00"/>
    <x v="1825"/>
    <b v="0"/>
    <n v="17"/>
    <b v="1"/>
    <x v="6"/>
    <s v="plays"/>
    <n v="105"/>
    <n v="123.9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x v="1826"/>
    <b v="0"/>
    <n v="5"/>
    <b v="0"/>
    <x v="6"/>
    <s v="spaces"/>
    <n v="0"/>
    <n v="420.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x v="1827"/>
    <b v="1"/>
    <n v="74"/>
    <b v="1"/>
    <x v="6"/>
    <s v="plays"/>
    <n v="105"/>
    <n v="28.4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x v="1828"/>
    <b v="0"/>
    <n v="34"/>
    <b v="1"/>
    <x v="6"/>
    <s v="plays"/>
    <n v="140"/>
    <n v="61.8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x v="1829"/>
    <b v="0"/>
    <n v="50"/>
    <b v="1"/>
    <x v="7"/>
    <s v="rock"/>
    <n v="105"/>
    <n v="42.0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x v="1830"/>
    <b v="0"/>
    <n v="14"/>
    <b v="1"/>
    <x v="7"/>
    <s v="classical music"/>
    <n v="105"/>
    <n v="15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x v="1831"/>
    <b v="1"/>
    <n v="23"/>
    <b v="0"/>
    <x v="0"/>
    <s v="space exploration"/>
    <n v="11"/>
    <n v="91.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x v="1832"/>
    <b v="0"/>
    <n v="41"/>
    <b v="1"/>
    <x v="6"/>
    <s v="plays"/>
    <n v="105"/>
    <n v="51.2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x v="1833"/>
    <b v="0"/>
    <n v="39"/>
    <b v="1"/>
    <x v="6"/>
    <s v="plays"/>
    <n v="300"/>
    <n v="53.8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x v="1834"/>
    <b v="1"/>
    <n v="75"/>
    <b v="1"/>
    <x v="7"/>
    <s v="indie rock"/>
    <n v="107"/>
    <n v="27.9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x v="1835"/>
    <b v="0"/>
    <n v="38"/>
    <b v="1"/>
    <x v="6"/>
    <s v="plays"/>
    <n v="105"/>
    <n v="55.1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x v="1836"/>
    <b v="0"/>
    <n v="33"/>
    <b v="1"/>
    <x v="6"/>
    <s v="plays"/>
    <n v="105"/>
    <n v="63.4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x v="1837"/>
    <b v="0"/>
    <n v="53"/>
    <b v="1"/>
    <x v="6"/>
    <s v="plays"/>
    <n v="104"/>
    <n v="39.380000000000003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x v="1838"/>
    <b v="0"/>
    <n v="35"/>
    <b v="1"/>
    <x v="6"/>
    <s v="plays"/>
    <n v="116"/>
    <n v="59.6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x v="1839"/>
    <b v="0"/>
    <n v="33"/>
    <b v="0"/>
    <x v="1"/>
    <s v="children's books"/>
    <n v="10"/>
    <n v="63.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x v="1840"/>
    <b v="0"/>
    <n v="24"/>
    <b v="1"/>
    <x v="5"/>
    <s v="shorts"/>
    <n v="173"/>
    <n v="86.67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x v="1841"/>
    <b v="1"/>
    <n v="45"/>
    <b v="1"/>
    <x v="7"/>
    <s v="rock"/>
    <n v="104"/>
    <n v="46.13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x v="1842"/>
    <b v="0"/>
    <n v="39"/>
    <b v="1"/>
    <x v="6"/>
    <s v="plays"/>
    <n v="115"/>
    <n v="53.2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x v="1843"/>
    <b v="0"/>
    <n v="49"/>
    <b v="1"/>
    <x v="1"/>
    <s v="nonfiction"/>
    <n v="104"/>
    <n v="42.35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x v="1844"/>
    <b v="0"/>
    <n v="38"/>
    <b v="1"/>
    <x v="6"/>
    <s v="plays"/>
    <n v="104"/>
    <n v="54.55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x v="1845"/>
    <b v="0"/>
    <n v="25"/>
    <b v="0"/>
    <x v="4"/>
    <s v="food trucks"/>
    <n v="21"/>
    <n v="82.8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x v="1846"/>
    <b v="0"/>
    <n v="37"/>
    <b v="0"/>
    <x v="5"/>
    <s v="science fiction"/>
    <n v="28"/>
    <n v="55.95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x v="1847"/>
    <b v="0"/>
    <n v="39"/>
    <b v="0"/>
    <x v="6"/>
    <s v="musical"/>
    <n v="59"/>
    <n v="53.08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x v="1848"/>
    <b v="0"/>
    <n v="48"/>
    <b v="1"/>
    <x v="5"/>
    <s v="documentary"/>
    <n v="207"/>
    <n v="43.02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x v="1849"/>
    <b v="0"/>
    <n v="41"/>
    <b v="1"/>
    <x v="7"/>
    <s v="indie rock"/>
    <n v="103"/>
    <n v="50.37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x v="1850"/>
    <b v="0"/>
    <n v="46"/>
    <b v="1"/>
    <x v="6"/>
    <s v="plays"/>
    <n v="103"/>
    <n v="44.85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x v="1851"/>
    <b v="0"/>
    <n v="30"/>
    <b v="1"/>
    <x v="6"/>
    <s v="plays"/>
    <n v="103"/>
    <n v="68.6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x v="1852"/>
    <b v="0"/>
    <n v="36"/>
    <b v="1"/>
    <x v="6"/>
    <s v="plays"/>
    <n v="103"/>
    <n v="57.2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x v="1853"/>
    <b v="0"/>
    <n v="46"/>
    <b v="0"/>
    <x v="6"/>
    <s v="musical"/>
    <n v="53"/>
    <n v="44.7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x v="1854"/>
    <b v="0"/>
    <n v="23"/>
    <b v="1"/>
    <x v="7"/>
    <s v="rock"/>
    <n v="137"/>
    <n v="89.42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x v="1855"/>
    <b v="0"/>
    <n v="29"/>
    <b v="1"/>
    <x v="6"/>
    <s v="plays"/>
    <n v="103"/>
    <n v="70.86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x v="1856"/>
    <b v="0"/>
    <n v="51"/>
    <b v="1"/>
    <x v="6"/>
    <s v="plays"/>
    <n v="103"/>
    <n v="40.29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x v="1857"/>
    <b v="0"/>
    <n v="45"/>
    <b v="1"/>
    <x v="7"/>
    <s v="rock"/>
    <n v="205"/>
    <n v="45.6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x v="1858"/>
    <b v="1"/>
    <n v="52"/>
    <b v="0"/>
    <x v="0"/>
    <s v="space exploration"/>
    <n v="2"/>
    <n v="39.479999999999997"/>
    <x v="5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x v="1859"/>
    <b v="0"/>
    <n v="38"/>
    <b v="1"/>
    <x v="7"/>
    <s v="indie rock"/>
    <n v="137"/>
    <n v="54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x v="1860"/>
    <b v="0"/>
    <n v="59"/>
    <b v="1"/>
    <x v="6"/>
    <s v="plays"/>
    <n v="103"/>
    <n v="34.7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x v="1861"/>
    <b v="0"/>
    <n v="20"/>
    <b v="1"/>
    <x v="6"/>
    <s v="plays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x v="1862"/>
    <b v="0"/>
    <n v="28"/>
    <b v="1"/>
    <x v="6"/>
    <s v="plays"/>
    <n v="103"/>
    <n v="73.20999999999999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x v="1863"/>
    <b v="0"/>
    <n v="31"/>
    <b v="1"/>
    <x v="6"/>
    <s v="plays"/>
    <n v="103"/>
    <n v="66.1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x v="1864"/>
    <b v="1"/>
    <n v="39"/>
    <b v="1"/>
    <x v="6"/>
    <s v="plays"/>
    <n v="102"/>
    <n v="52.49"/>
    <x v="1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x v="1865"/>
    <b v="0"/>
    <n v="17"/>
    <b v="1"/>
    <x v="6"/>
    <s v="plays"/>
    <n v="102"/>
    <n v="120.12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x v="1866"/>
    <b v="0"/>
    <n v="23"/>
    <b v="1"/>
    <x v="6"/>
    <s v="plays"/>
    <n v="102"/>
    <n v="88.74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x v="1867"/>
    <b v="0"/>
    <n v="34"/>
    <b v="1"/>
    <x v="7"/>
    <s v="rock"/>
    <n v="204"/>
    <n v="59.85"/>
    <x v="3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x v="1868"/>
    <b v="0"/>
    <n v="40"/>
    <b v="1"/>
    <x v="7"/>
    <s v="rock"/>
    <n v="102"/>
    <n v="50.8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x v="1869"/>
    <b v="0"/>
    <n v="27"/>
    <b v="1"/>
    <x v="6"/>
    <s v="musical"/>
    <n v="102"/>
    <n v="75.37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x v="1870"/>
    <b v="0"/>
    <n v="63"/>
    <b v="1"/>
    <x v="6"/>
    <s v="plays"/>
    <n v="102"/>
    <n v="32.270000000000003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x v="1871"/>
    <b v="0"/>
    <n v="22"/>
    <b v="1"/>
    <x v="5"/>
    <s v="documentary"/>
    <n v="102"/>
    <n v="92.32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x v="1872"/>
    <b v="0"/>
    <n v="26"/>
    <b v="0"/>
    <x v="6"/>
    <s v="plays"/>
    <n v="14"/>
    <n v="78.08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x v="1873"/>
    <b v="0"/>
    <n v="19"/>
    <b v="1"/>
    <x v="6"/>
    <s v="plays"/>
    <n v="102"/>
    <n v="106.8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x v="1874"/>
    <b v="0"/>
    <n v="11"/>
    <b v="0"/>
    <x v="0"/>
    <s v="wearables"/>
    <n v="1"/>
    <n v="184.3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x v="1875"/>
    <b v="0"/>
    <n v="16"/>
    <b v="1"/>
    <x v="5"/>
    <s v="television"/>
    <n v="101"/>
    <n v="126.69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x v="1876"/>
    <b v="0"/>
    <n v="28"/>
    <b v="1"/>
    <x v="6"/>
    <s v="plays"/>
    <n v="101"/>
    <n v="72.39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x v="1877"/>
    <b v="1"/>
    <n v="52"/>
    <b v="1"/>
    <x v="7"/>
    <s v="rock"/>
    <n v="101"/>
    <n v="38.9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x v="1878"/>
    <b v="0"/>
    <n v="38"/>
    <b v="1"/>
    <x v="7"/>
    <s v="rock"/>
    <n v="101"/>
    <n v="53.2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x v="1879"/>
    <b v="0"/>
    <n v="38"/>
    <b v="1"/>
    <x v="6"/>
    <s v="plays"/>
    <n v="101"/>
    <n v="53.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x v="1880"/>
    <b v="0"/>
    <n v="32"/>
    <b v="1"/>
    <x v="6"/>
    <s v="plays"/>
    <n v="101"/>
    <n v="63.2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x v="1881"/>
    <b v="0"/>
    <n v="31"/>
    <b v="1"/>
    <x v="6"/>
    <s v="plays"/>
    <n v="101"/>
    <n v="65.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x v="1882"/>
    <b v="0"/>
    <n v="3"/>
    <b v="0"/>
    <x v="1"/>
    <s v="translations"/>
    <n v="1"/>
    <n v="673.33"/>
    <x v="4"/>
  </r>
  <r>
    <n v="1826"/>
    <s v="BEAR GHOST! Professional Recording! Yay!"/>
    <s v="Hear your favorite Bear Ghost in eargasmic quality!"/>
    <n v="2000"/>
    <n v="2020"/>
    <x v="0"/>
    <s v="US"/>
    <s v="USD"/>
    <d v="2014-02-17T22:10:17"/>
    <x v="1883"/>
    <b v="0"/>
    <n v="38"/>
    <b v="1"/>
    <x v="7"/>
    <s v="rock"/>
    <n v="101"/>
    <n v="53.1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x v="1884"/>
    <b v="0"/>
    <n v="21"/>
    <b v="1"/>
    <x v="6"/>
    <s v="plays"/>
    <n v="101"/>
    <n v="96.19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x v="1885"/>
    <b v="0"/>
    <n v="39"/>
    <b v="1"/>
    <x v="6"/>
    <s v="plays"/>
    <n v="101"/>
    <n v="51.7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x v="1886"/>
    <b v="0"/>
    <n v="56"/>
    <b v="1"/>
    <x v="6"/>
    <s v="plays"/>
    <n v="101"/>
    <n v="36.0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x v="1887"/>
    <b v="0"/>
    <n v="20"/>
    <b v="1"/>
    <x v="7"/>
    <s v="pop"/>
    <n v="101"/>
    <n v="100.75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x v="1888"/>
    <b v="0"/>
    <n v="22"/>
    <b v="1"/>
    <x v="7"/>
    <s v="indie rock"/>
    <n v="101"/>
    <n v="91.59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x v="1889"/>
    <b v="0"/>
    <n v="21"/>
    <b v="1"/>
    <x v="6"/>
    <s v="plays"/>
    <n v="101"/>
    <n v="95.95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x v="1890"/>
    <b v="0"/>
    <n v="36"/>
    <b v="1"/>
    <x v="6"/>
    <s v="plays"/>
    <n v="126"/>
    <n v="55.9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x v="1891"/>
    <b v="0"/>
    <n v="33"/>
    <b v="1"/>
    <x v="6"/>
    <s v="plays"/>
    <n v="101"/>
    <n v="61.06"/>
    <x v="1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x v="1892"/>
    <b v="0"/>
    <n v="77"/>
    <b v="1"/>
    <x v="7"/>
    <s v="pop"/>
    <n v="101"/>
    <n v="26.15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x v="1893"/>
    <b v="0"/>
    <n v="32"/>
    <b v="1"/>
    <x v="7"/>
    <s v="rock"/>
    <n v="101"/>
    <n v="62.8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x v="1894"/>
    <b v="0"/>
    <n v="33"/>
    <b v="1"/>
    <x v="6"/>
    <s v="plays"/>
    <n v="101"/>
    <n v="60.91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x v="1895"/>
    <b v="0"/>
    <n v="38"/>
    <b v="1"/>
    <x v="7"/>
    <s v="indie rock"/>
    <n v="100"/>
    <n v="52.8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x v="1896"/>
    <b v="0"/>
    <n v="44"/>
    <b v="1"/>
    <x v="1"/>
    <s v="nonfiction"/>
    <n v="100"/>
    <n v="45.5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x v="1897"/>
    <b v="0"/>
    <n v="4"/>
    <b v="0"/>
    <x v="4"/>
    <s v="food trucks"/>
    <n v="1"/>
    <n v="501.2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x v="1898"/>
    <b v="0"/>
    <n v="30"/>
    <b v="1"/>
    <x v="6"/>
    <s v="plays"/>
    <n v="100"/>
    <n v="66.8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x v="1899"/>
    <b v="0"/>
    <n v="14"/>
    <b v="1"/>
    <x v="6"/>
    <s v="musical"/>
    <n v="100"/>
    <n v="143.2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x v="1900"/>
    <b v="0"/>
    <n v="25"/>
    <b v="1"/>
    <x v="5"/>
    <s v="television"/>
    <n v="100"/>
    <n v="80.16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x v="1901"/>
    <b v="0"/>
    <n v="17"/>
    <b v="1"/>
    <x v="6"/>
    <s v="plays"/>
    <n v="100"/>
    <n v="117.88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x v="1902"/>
    <b v="1"/>
    <n v="52"/>
    <b v="1"/>
    <x v="6"/>
    <s v="plays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x v="1903"/>
    <b v="0"/>
    <n v="24"/>
    <b v="0"/>
    <x v="7"/>
    <s v="indie rock"/>
    <n v="40"/>
    <n v="83.38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x v="1904"/>
    <b v="1"/>
    <n v="35"/>
    <b v="1"/>
    <x v="6"/>
    <s v="plays"/>
    <n v="100"/>
    <n v="57.17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x v="1905"/>
    <b v="0"/>
    <n v="30"/>
    <b v="1"/>
    <x v="7"/>
    <s v="rock"/>
    <n v="100"/>
    <n v="66.6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x v="1906"/>
    <b v="0"/>
    <n v="19"/>
    <b v="1"/>
    <x v="5"/>
    <s v="television"/>
    <n v="100"/>
    <n v="105.2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x v="1907"/>
    <b v="0"/>
    <n v="15"/>
    <b v="1"/>
    <x v="5"/>
    <s v="television"/>
    <n v="100"/>
    <n v="133.3300000000000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x v="1908"/>
    <b v="0"/>
    <n v="23"/>
    <b v="1"/>
    <x v="7"/>
    <s v="rock"/>
    <n v="133"/>
    <n v="86.9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x v="1909"/>
    <b v="0"/>
    <n v="7"/>
    <b v="1"/>
    <x v="7"/>
    <s v="electronic music"/>
    <n v="100"/>
    <n v="285.7099999999999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x v="1910"/>
    <b v="0"/>
    <n v="47"/>
    <b v="1"/>
    <x v="7"/>
    <s v="indie rock"/>
    <n v="100"/>
    <n v="42.5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x v="1911"/>
    <b v="0"/>
    <n v="8"/>
    <b v="1"/>
    <x v="7"/>
    <s v="indie rock"/>
    <n v="100"/>
    <n v="250"/>
    <x v="4"/>
  </r>
  <r>
    <n v="2937"/>
    <s v="UCAS"/>
    <s v="UCAS is a new British musical premiering at the Edinburgh Fringe Festival 2014."/>
    <n v="1500"/>
    <n v="2000"/>
    <x v="0"/>
    <s v="GB"/>
    <s v="GBP"/>
    <d v="2014-07-13T10:58:33"/>
    <x v="1912"/>
    <b v="0"/>
    <n v="55"/>
    <b v="1"/>
    <x v="6"/>
    <s v="musical"/>
    <n v="133"/>
    <n v="36.36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x v="1913"/>
    <b v="0"/>
    <n v="15"/>
    <b v="1"/>
    <x v="6"/>
    <s v="plays"/>
    <n v="100"/>
    <n v="133.3300000000000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x v="1914"/>
    <b v="0"/>
    <n v="17"/>
    <b v="1"/>
    <x v="6"/>
    <s v="plays"/>
    <n v="100"/>
    <n v="117.65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x v="1915"/>
    <b v="0"/>
    <n v="21"/>
    <b v="1"/>
    <x v="6"/>
    <s v="plays"/>
    <n v="100"/>
    <n v="95.2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x v="1916"/>
    <b v="0"/>
    <n v="31"/>
    <b v="1"/>
    <x v="6"/>
    <s v="plays"/>
    <n v="100"/>
    <n v="64.52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x v="1917"/>
    <b v="0"/>
    <n v="29"/>
    <b v="1"/>
    <x v="6"/>
    <s v="plays"/>
    <n v="100"/>
    <n v="68.9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x v="1918"/>
    <b v="0"/>
    <n v="20"/>
    <b v="1"/>
    <x v="6"/>
    <s v="musical"/>
    <n v="100"/>
    <n v="1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x v="1919"/>
    <b v="0"/>
    <n v="73"/>
    <b v="1"/>
    <x v="7"/>
    <s v="electronic music"/>
    <n v="133"/>
    <n v="27.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x v="1920"/>
    <b v="1"/>
    <n v="33"/>
    <b v="0"/>
    <x v="2"/>
    <s v="photobooks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x v="1921"/>
    <b v="0"/>
    <n v="24"/>
    <b v="0"/>
    <x v="7"/>
    <s v="jazz"/>
    <n v="7"/>
    <n v="82.5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x v="1922"/>
    <b v="0"/>
    <n v="74"/>
    <b v="1"/>
    <x v="0"/>
    <s v="space exploration"/>
    <n v="131"/>
    <n v="26.5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x v="1923"/>
    <b v="0"/>
    <n v="17"/>
    <b v="0"/>
    <x v="7"/>
    <s v="faith"/>
    <n v="8"/>
    <n v="115.7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x v="1924"/>
    <b v="0"/>
    <n v="30"/>
    <b v="1"/>
    <x v="6"/>
    <s v="plays"/>
    <n v="112"/>
    <n v="65.17"/>
    <x v="1"/>
  </r>
  <r>
    <n v="3271"/>
    <s v="Saxon Court at Southwark Playhouse"/>
    <s v="A razor sharp satire to darken your Christmas."/>
    <n v="1500"/>
    <n v="1950"/>
    <x v="0"/>
    <s v="GB"/>
    <s v="GBP"/>
    <d v="2014-11-02T11:29:35"/>
    <x v="1925"/>
    <b v="1"/>
    <n v="51"/>
    <b v="1"/>
    <x v="6"/>
    <s v="plays"/>
    <n v="130"/>
    <n v="38.2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x v="1926"/>
    <b v="0"/>
    <n v="32"/>
    <b v="1"/>
    <x v="7"/>
    <s v="rock"/>
    <n v="108"/>
    <n v="60.6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x v="1927"/>
    <b v="0"/>
    <n v="19"/>
    <b v="1"/>
    <x v="5"/>
    <s v="television"/>
    <n v="155"/>
    <n v="102.1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x v="1928"/>
    <b v="0"/>
    <n v="40"/>
    <b v="0"/>
    <x v="7"/>
    <s v="world music"/>
    <n v="4"/>
    <n v="48.4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x v="1929"/>
    <b v="0"/>
    <n v="49"/>
    <b v="1"/>
    <x v="7"/>
    <s v="pop"/>
    <n v="113"/>
    <n v="39.1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x v="1930"/>
    <b v="0"/>
    <n v="37"/>
    <b v="1"/>
    <x v="6"/>
    <s v="spaces"/>
    <n v="128"/>
    <n v="51.89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x v="1931"/>
    <b v="0"/>
    <n v="56"/>
    <b v="1"/>
    <x v="6"/>
    <s v="plays"/>
    <n v="128"/>
    <n v="34.25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x v="1932"/>
    <b v="0"/>
    <n v="42"/>
    <b v="1"/>
    <x v="7"/>
    <s v="indie rock"/>
    <n v="128"/>
    <n v="45.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x v="1933"/>
    <b v="0"/>
    <n v="26"/>
    <b v="0"/>
    <x v="5"/>
    <s v="animation"/>
    <n v="10"/>
    <n v="73.459999999999994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x v="1934"/>
    <b v="0"/>
    <n v="5"/>
    <b v="0"/>
    <x v="6"/>
    <s v="plays"/>
    <n v="19"/>
    <n v="381.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x v="1935"/>
    <b v="1"/>
    <n v="29"/>
    <b v="0"/>
    <x v="0"/>
    <s v="makerspaces"/>
    <n v="8"/>
    <n v="65.4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x v="1936"/>
    <b v="0"/>
    <n v="23"/>
    <b v="0"/>
    <x v="0"/>
    <s v="wearables"/>
    <n v="6"/>
    <n v="82.09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x v="1937"/>
    <b v="1"/>
    <n v="53"/>
    <b v="1"/>
    <x v="0"/>
    <s v="space exploration"/>
    <n v="188"/>
    <n v="35.54999999999999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x v="1938"/>
    <b v="1"/>
    <n v="50"/>
    <b v="1"/>
    <x v="7"/>
    <s v="indie rock"/>
    <n v="157"/>
    <n v="37.6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x v="1939"/>
    <b v="1"/>
    <n v="81"/>
    <b v="1"/>
    <x v="1"/>
    <s v="radio &amp; podcasts"/>
    <n v="125"/>
    <n v="23.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x v="1940"/>
    <b v="1"/>
    <n v="19"/>
    <b v="0"/>
    <x v="2"/>
    <s v="photobooks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x v="1941"/>
    <b v="0"/>
    <n v="11"/>
    <b v="0"/>
    <x v="5"/>
    <s v="animation"/>
    <n v="9"/>
    <n v="170.55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x v="1942"/>
    <b v="0"/>
    <n v="52"/>
    <b v="1"/>
    <x v="6"/>
    <s v="plays"/>
    <n v="125"/>
    <n v="36.0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x v="1943"/>
    <b v="0"/>
    <n v="50"/>
    <b v="1"/>
    <x v="0"/>
    <s v="space exploration"/>
    <n v="187"/>
    <n v="37.46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x v="1944"/>
    <b v="0"/>
    <n v="93"/>
    <b v="1"/>
    <x v="6"/>
    <s v="plays"/>
    <n v="187"/>
    <n v="20.12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x v="1945"/>
    <b v="0"/>
    <n v="52"/>
    <b v="1"/>
    <x v="6"/>
    <s v="plays"/>
    <n v="110"/>
    <n v="35.96"/>
    <x v="4"/>
  </r>
  <r>
    <n v="128"/>
    <s v="Ralphi3 (Canceled)"/>
    <s v="A Science Fiction film filled with entertainment and Excitement"/>
    <n v="100000"/>
    <n v="1867"/>
    <x v="1"/>
    <s v="US"/>
    <s v="USD"/>
    <d v="2016-10-20T05:28:13"/>
    <x v="1946"/>
    <b v="0"/>
    <n v="6"/>
    <b v="0"/>
    <x v="5"/>
    <s v="science fiction"/>
    <n v="2"/>
    <n v="311.17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x v="1947"/>
    <b v="0"/>
    <n v="41"/>
    <b v="1"/>
    <x v="6"/>
    <s v="spaces"/>
    <n v="107"/>
    <n v="45.54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x v="1948"/>
    <b v="0"/>
    <n v="12"/>
    <b v="0"/>
    <x v="0"/>
    <s v="wearables"/>
    <n v="19"/>
    <n v="155.330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x v="1949"/>
    <b v="0"/>
    <n v="31"/>
    <b v="0"/>
    <x v="6"/>
    <s v="plays"/>
    <n v="9"/>
    <n v="60.0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x v="1950"/>
    <b v="0"/>
    <n v="14"/>
    <b v="1"/>
    <x v="7"/>
    <s v="rock"/>
    <n v="109"/>
    <n v="132.86000000000001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x v="1951"/>
    <b v="0"/>
    <n v="23"/>
    <b v="1"/>
    <x v="6"/>
    <s v="plays"/>
    <n v="186"/>
    <n v="80.8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x v="1952"/>
    <b v="0"/>
    <n v="45"/>
    <b v="1"/>
    <x v="6"/>
    <s v="plays"/>
    <n v="186"/>
    <n v="41.2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x v="1953"/>
    <b v="0"/>
    <n v="30"/>
    <b v="1"/>
    <x v="7"/>
    <s v="rock"/>
    <n v="307"/>
    <n v="61.3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x v="1954"/>
    <b v="1"/>
    <n v="41"/>
    <b v="1"/>
    <x v="0"/>
    <s v="hardware"/>
    <n v="117"/>
    <n v="44.85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x v="1955"/>
    <b v="0"/>
    <n v="27"/>
    <b v="1"/>
    <x v="6"/>
    <s v="plays"/>
    <n v="141"/>
    <n v="67.95999999999999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x v="1956"/>
    <b v="0"/>
    <n v="25"/>
    <b v="1"/>
    <x v="6"/>
    <s v="plays"/>
    <n v="122"/>
    <n v="73.239999999999995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x v="1957"/>
    <b v="0"/>
    <n v="21"/>
    <b v="0"/>
    <x v="5"/>
    <s v="animation"/>
    <n v="6"/>
    <n v="87.14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x v="1958"/>
    <b v="1"/>
    <n v="30"/>
    <b v="1"/>
    <x v="6"/>
    <s v="plays"/>
    <n v="102"/>
    <n v="6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x v="1959"/>
    <b v="0"/>
    <n v="13"/>
    <b v="0"/>
    <x v="6"/>
    <s v="spaces"/>
    <n v="15"/>
    <n v="140.54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x v="1960"/>
    <b v="0"/>
    <n v="26"/>
    <b v="1"/>
    <x v="6"/>
    <s v="plays"/>
    <n v="122"/>
    <n v="70.23"/>
    <x v="4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x v="1961"/>
    <b v="0"/>
    <n v="19"/>
    <b v="0"/>
    <x v="4"/>
    <s v="food trucks"/>
    <n v="12"/>
    <n v="96.05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x v="1962"/>
    <b v="0"/>
    <n v="98"/>
    <b v="0"/>
    <x v="3"/>
    <s v="video games"/>
    <n v="9"/>
    <n v="18.579999999999998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x v="1963"/>
    <b v="0"/>
    <n v="13"/>
    <b v="1"/>
    <x v="6"/>
    <s v="plays"/>
    <n v="121"/>
    <n v="140"/>
    <x v="2"/>
  </r>
  <r>
    <n v="1473"/>
    <s v="ONE LOVES ONLY FORM"/>
    <s v="Public Radio Project"/>
    <n v="1500"/>
    <n v="1807.74"/>
    <x v="0"/>
    <s v="US"/>
    <s v="USD"/>
    <d v="2012-03-01T23:30:39"/>
    <x v="1964"/>
    <b v="1"/>
    <n v="47"/>
    <b v="1"/>
    <x v="1"/>
    <s v="radio &amp; podcasts"/>
    <n v="121"/>
    <n v="38.4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x v="1965"/>
    <b v="1"/>
    <n v="12"/>
    <b v="1"/>
    <x v="6"/>
    <s v="plays"/>
    <n v="100"/>
    <n v="150.41999999999999"/>
    <x v="4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x v="1966"/>
    <b v="0"/>
    <n v="22"/>
    <b v="0"/>
    <x v="3"/>
    <s v="video games"/>
    <n v="7"/>
    <n v="81.9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x v="1967"/>
    <b v="0"/>
    <n v="19"/>
    <b v="1"/>
    <x v="7"/>
    <s v="rock"/>
    <n v="100"/>
    <n v="94.74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x v="1968"/>
    <b v="0"/>
    <n v="6"/>
    <b v="0"/>
    <x v="6"/>
    <s v="musical"/>
    <n v="0"/>
    <n v="3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x v="1969"/>
    <b v="0"/>
    <n v="31"/>
    <b v="1"/>
    <x v="6"/>
    <s v="plays"/>
    <n v="120"/>
    <n v="58.06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x v="1970"/>
    <b v="0"/>
    <n v="37"/>
    <b v="1"/>
    <x v="6"/>
    <s v="plays"/>
    <n v="119"/>
    <n v="48.34"/>
    <x v="2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x v="1971"/>
    <b v="0"/>
    <n v="20"/>
    <b v="0"/>
    <x v="6"/>
    <s v="plays"/>
    <n v="16"/>
    <n v="89.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x v="1972"/>
    <b v="0"/>
    <n v="15"/>
    <b v="0"/>
    <x v="5"/>
    <s v="science fiction"/>
    <n v="5"/>
    <n v="119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x v="1973"/>
    <b v="1"/>
    <n v="41"/>
    <b v="1"/>
    <x v="7"/>
    <s v="rock"/>
    <n v="119"/>
    <n v="43.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x v="1974"/>
    <b v="0"/>
    <n v="13"/>
    <b v="0"/>
    <x v="6"/>
    <s v="plays"/>
    <n v="36"/>
    <n v="137.0800000000000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x v="1975"/>
    <b v="0"/>
    <n v="30"/>
    <b v="0"/>
    <x v="0"/>
    <s v="wearables"/>
    <n v="15"/>
    <n v="59.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x v="1976"/>
    <b v="0"/>
    <n v="49"/>
    <b v="1"/>
    <x v="7"/>
    <s v="pop"/>
    <n v="118"/>
    <n v="36.24"/>
    <x v="2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x v="1977"/>
    <b v="1"/>
    <n v="50"/>
    <b v="1"/>
    <x v="0"/>
    <s v="space exploration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x v="1978"/>
    <b v="0"/>
    <n v="4"/>
    <b v="1"/>
    <x v="7"/>
    <s v="rock"/>
    <n v="118"/>
    <n v="443.75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x v="1979"/>
    <b v="0"/>
    <n v="35"/>
    <b v="1"/>
    <x v="7"/>
    <s v="indie rock"/>
    <n v="148"/>
    <n v="50.6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x v="1980"/>
    <b v="0"/>
    <n v="7"/>
    <b v="0"/>
    <x v="7"/>
    <s v="faith"/>
    <n v="44"/>
    <n v="253.1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x v="1981"/>
    <b v="0"/>
    <n v="33"/>
    <b v="0"/>
    <x v="4"/>
    <s v="restaurants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x v="1982"/>
    <b v="0"/>
    <n v="26"/>
    <b v="1"/>
    <x v="6"/>
    <s v="plays"/>
    <n v="118"/>
    <n v="67.9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x v="1983"/>
    <b v="0"/>
    <n v="31"/>
    <b v="0"/>
    <x v="6"/>
    <s v="musical"/>
    <n v="35"/>
    <n v="56.8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x v="1984"/>
    <b v="0"/>
    <n v="27"/>
    <b v="0"/>
    <x v="6"/>
    <s v="spaces"/>
    <n v="4"/>
    <n v="65.11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x v="1985"/>
    <b v="0"/>
    <n v="24"/>
    <b v="1"/>
    <x v="7"/>
    <s v="electronic music"/>
    <n v="293"/>
    <n v="73.13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x v="1986"/>
    <b v="0"/>
    <n v="49"/>
    <b v="0"/>
    <x v="1"/>
    <s v="children's books"/>
    <n v="22"/>
    <n v="35.72999999999999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x v="1987"/>
    <b v="0"/>
    <n v="26"/>
    <b v="1"/>
    <x v="7"/>
    <s v="rock"/>
    <n v="250"/>
    <n v="67.31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x v="1988"/>
    <b v="0"/>
    <n v="15"/>
    <b v="0"/>
    <x v="0"/>
    <s v="wearables"/>
    <n v="2"/>
    <n v="116.53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x v="1989"/>
    <b v="0"/>
    <n v="38"/>
    <b v="0"/>
    <x v="6"/>
    <s v="plays"/>
    <n v="24"/>
    <n v="45.84"/>
    <x v="2"/>
  </r>
  <r>
    <n v="2705"/>
    <s v="Fischer Theatre Marquee"/>
    <s v="Help light the lights at the historic Fischer Theatre in Danville, IL."/>
    <n v="16500"/>
    <n v="1739"/>
    <x v="3"/>
    <s v="US"/>
    <s v="USD"/>
    <d v="2017-03-24T20:59:18"/>
    <x v="1990"/>
    <b v="0"/>
    <n v="8"/>
    <b v="0"/>
    <x v="6"/>
    <s v="spaces"/>
    <n v="11"/>
    <n v="217.3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x v="1991"/>
    <b v="0"/>
    <n v="76"/>
    <b v="1"/>
    <x v="7"/>
    <s v="metal"/>
    <n v="144"/>
    <n v="22.74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x v="1992"/>
    <b v="0"/>
    <n v="34"/>
    <b v="1"/>
    <x v="5"/>
    <s v="shorts"/>
    <n v="115"/>
    <n v="50.59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x v="1993"/>
    <b v="0"/>
    <n v="42"/>
    <b v="0"/>
    <x v="6"/>
    <s v="spaces"/>
    <n v="17"/>
    <n v="40.8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x v="1994"/>
    <b v="0"/>
    <n v="23"/>
    <b v="1"/>
    <x v="6"/>
    <s v="plays"/>
    <n v="114"/>
    <n v="74.349999999999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x v="1995"/>
    <b v="0"/>
    <n v="8"/>
    <b v="0"/>
    <x v="2"/>
    <s v="photobooks"/>
    <n v="7"/>
    <n v="213.38"/>
    <x v="4"/>
  </r>
  <r>
    <n v="2668"/>
    <s v="UOttawa Makermobile"/>
    <s v="Creativity on the go! |_x000a_CrÃ©ativitÃ© en mouvement !"/>
    <n v="1000"/>
    <n v="1707"/>
    <x v="0"/>
    <s v="CA"/>
    <s v="CAD"/>
    <d v="2015-11-09T14:32:00"/>
    <x v="1996"/>
    <b v="0"/>
    <n v="28"/>
    <b v="1"/>
    <x v="0"/>
    <s v="makerspaces"/>
    <n v="171"/>
    <n v="60.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x v="1997"/>
    <b v="0"/>
    <n v="41"/>
    <b v="0"/>
    <x v="0"/>
    <s v="wearables"/>
    <n v="4"/>
    <n v="41.5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x v="1998"/>
    <b v="0"/>
    <n v="45"/>
    <b v="1"/>
    <x v="6"/>
    <s v="plays"/>
    <n v="100"/>
    <n v="37.7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x v="1999"/>
    <b v="0"/>
    <n v="26"/>
    <b v="1"/>
    <x v="5"/>
    <s v="shorts"/>
    <n v="131"/>
    <n v="65.38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x v="2000"/>
    <b v="0"/>
    <n v="20"/>
    <b v="0"/>
    <x v="4"/>
    <s v="food trucks"/>
    <n v="28"/>
    <n v="84.9"/>
    <x v="2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x v="2001"/>
    <b v="1"/>
    <n v="18"/>
    <b v="0"/>
    <x v="2"/>
    <s v="photobooks"/>
    <n v="48"/>
    <n v="94.28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x v="2002"/>
    <b v="1"/>
    <n v="9"/>
    <b v="0"/>
    <x v="6"/>
    <s v="plays"/>
    <n v="16"/>
    <n v="188.56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x v="2003"/>
    <b v="0"/>
    <n v="38"/>
    <b v="0"/>
    <x v="7"/>
    <s v="world music"/>
    <n v="14"/>
    <n v="44.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x v="2004"/>
    <b v="0"/>
    <n v="42"/>
    <b v="1"/>
    <x v="6"/>
    <s v="plays"/>
    <n v="102"/>
    <n v="40.2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x v="2005"/>
    <b v="0"/>
    <n v="48"/>
    <b v="1"/>
    <x v="0"/>
    <s v="wearables"/>
    <n v="112"/>
    <n v="35.1300000000000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x v="2006"/>
    <b v="0"/>
    <n v="58"/>
    <b v="1"/>
    <x v="6"/>
    <s v="plays"/>
    <n v="211"/>
    <n v="29.07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x v="2007"/>
    <b v="0"/>
    <n v="49"/>
    <b v="1"/>
    <x v="6"/>
    <s v="plays"/>
    <n v="109"/>
    <n v="34.409999999999997"/>
    <x v="1"/>
  </r>
  <r>
    <n v="989"/>
    <s v="Power Rope"/>
    <s v="The most useful phone charger you will ever buy"/>
    <n v="10000"/>
    <n v="1677"/>
    <x v="2"/>
    <s v="US"/>
    <s v="USD"/>
    <d v="2016-09-28T22:24:55"/>
    <x v="2008"/>
    <b v="0"/>
    <n v="32"/>
    <b v="0"/>
    <x v="0"/>
    <s v="wearables"/>
    <n v="17"/>
    <n v="52.41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x v="2009"/>
    <b v="1"/>
    <n v="43"/>
    <b v="1"/>
    <x v="2"/>
    <s v="photobooks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x v="2010"/>
    <b v="0"/>
    <n v="37"/>
    <b v="1"/>
    <x v="6"/>
    <s v="plays"/>
    <n v="101"/>
    <n v="45.1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x v="2011"/>
    <b v="0"/>
    <n v="35"/>
    <b v="1"/>
    <x v="6"/>
    <s v="plays"/>
    <n v="111"/>
    <n v="47.66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x v="2012"/>
    <b v="0"/>
    <n v="28"/>
    <b v="1"/>
    <x v="5"/>
    <s v="television"/>
    <n v="167"/>
    <n v="59.46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x v="2013"/>
    <b v="0"/>
    <n v="38"/>
    <b v="1"/>
    <x v="7"/>
    <s v="indie rock"/>
    <n v="111"/>
    <n v="43.7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x v="2014"/>
    <b v="1"/>
    <n v="20"/>
    <b v="1"/>
    <x v="6"/>
    <s v="plays"/>
    <n v="111"/>
    <n v="83.05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x v="2015"/>
    <b v="0"/>
    <n v="18"/>
    <b v="1"/>
    <x v="0"/>
    <s v="makerspaces"/>
    <n v="111"/>
    <n v="92.2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x v="2016"/>
    <b v="0"/>
    <n v="30"/>
    <b v="1"/>
    <x v="6"/>
    <s v="plays"/>
    <n v="101"/>
    <n v="55.3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x v="2017"/>
    <b v="0"/>
    <n v="52"/>
    <b v="0"/>
    <x v="1"/>
    <s v="fiction"/>
    <n v="41"/>
    <n v="31.85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x v="2018"/>
    <b v="0"/>
    <n v="52"/>
    <b v="1"/>
    <x v="7"/>
    <s v="indie rock"/>
    <n v="110"/>
    <n v="31.8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x v="2019"/>
    <b v="0"/>
    <n v="36"/>
    <b v="0"/>
    <x v="1"/>
    <s v="children's books"/>
    <n v="8"/>
    <n v="45.97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x v="2020"/>
    <b v="0"/>
    <n v="41"/>
    <b v="1"/>
    <x v="5"/>
    <s v="shorts"/>
    <n v="127"/>
    <n v="40.27000000000000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x v="2021"/>
    <b v="0"/>
    <n v="33"/>
    <b v="1"/>
    <x v="6"/>
    <s v="plays"/>
    <n v="110"/>
    <n v="50.0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x v="2022"/>
    <b v="0"/>
    <n v="18"/>
    <b v="1"/>
    <x v="6"/>
    <s v="plays"/>
    <n v="110"/>
    <n v="91.67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x v="2023"/>
    <b v="0"/>
    <n v="69"/>
    <b v="1"/>
    <x v="6"/>
    <s v="plays"/>
    <n v="103"/>
    <n v="23.87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x v="2024"/>
    <b v="1"/>
    <n v="15"/>
    <b v="0"/>
    <x v="2"/>
    <s v="photobooks"/>
    <n v="5"/>
    <n v="109.07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x v="2025"/>
    <b v="0"/>
    <n v="39"/>
    <b v="1"/>
    <x v="6"/>
    <s v="plays"/>
    <n v="109"/>
    <n v="41.9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x v="2026"/>
    <b v="0"/>
    <n v="56"/>
    <b v="0"/>
    <x v="3"/>
    <s v="video games"/>
    <n v="5"/>
    <n v="29.04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x v="2027"/>
    <b v="0"/>
    <n v="20"/>
    <b v="1"/>
    <x v="6"/>
    <s v="plays"/>
    <n v="108"/>
    <n v="81.25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x v="2028"/>
    <b v="0"/>
    <n v="17"/>
    <b v="1"/>
    <x v="6"/>
    <s v="plays"/>
    <n v="163"/>
    <n v="95.59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x v="2029"/>
    <b v="0"/>
    <n v="31"/>
    <b v="1"/>
    <x v="6"/>
    <s v="plays"/>
    <n v="162"/>
    <n v="52.35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x v="2030"/>
    <b v="0"/>
    <n v="18"/>
    <b v="1"/>
    <x v="6"/>
    <s v="plays"/>
    <n v="135"/>
    <n v="89.79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x v="2031"/>
    <b v="0"/>
    <n v="64"/>
    <b v="1"/>
    <x v="6"/>
    <s v="plays"/>
    <n v="108"/>
    <n v="25.25"/>
    <x v="4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x v="2032"/>
    <b v="0"/>
    <n v="21"/>
    <b v="1"/>
    <x v="7"/>
    <s v="rock"/>
    <n v="161"/>
    <n v="76.8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x v="2033"/>
    <b v="0"/>
    <n v="37"/>
    <b v="1"/>
    <x v="7"/>
    <s v="classical music"/>
    <n v="103"/>
    <n v="43.6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x v="2034"/>
    <b v="0"/>
    <n v="25"/>
    <b v="1"/>
    <x v="7"/>
    <s v="rock"/>
    <n v="107"/>
    <n v="64.4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x v="2035"/>
    <b v="0"/>
    <n v="28"/>
    <b v="1"/>
    <x v="6"/>
    <s v="plays"/>
    <n v="161"/>
    <n v="57.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x v="2036"/>
    <b v="0"/>
    <n v="8"/>
    <b v="0"/>
    <x v="6"/>
    <s v="spaces"/>
    <n v="8"/>
    <n v="200.63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x v="2037"/>
    <b v="0"/>
    <n v="20"/>
    <b v="1"/>
    <x v="6"/>
    <s v="spaces"/>
    <n v="119"/>
    <n v="80.25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x v="2038"/>
    <b v="0"/>
    <n v="41"/>
    <b v="1"/>
    <x v="1"/>
    <s v="nonfiction"/>
    <n v="107"/>
    <n v="39.04999999999999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x v="2039"/>
    <b v="0"/>
    <n v="69"/>
    <b v="1"/>
    <x v="6"/>
    <s v="plays"/>
    <n v="106"/>
    <n v="23.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x v="2040"/>
    <b v="0"/>
    <n v="39"/>
    <b v="1"/>
    <x v="5"/>
    <s v="shorts"/>
    <n v="106"/>
    <n v="40.78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x v="2041"/>
    <b v="0"/>
    <n v="44"/>
    <b v="1"/>
    <x v="6"/>
    <s v="plays"/>
    <n v="106"/>
    <n v="36.07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x v="2042"/>
    <b v="0"/>
    <n v="12"/>
    <b v="0"/>
    <x v="2"/>
    <s v="places"/>
    <n v="79"/>
    <n v="131.66999999999999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x v="2043"/>
    <b v="0"/>
    <n v="32"/>
    <b v="0"/>
    <x v="6"/>
    <s v="plays"/>
    <n v="16"/>
    <n v="49.28"/>
    <x v="4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x v="2044"/>
    <b v="0"/>
    <n v="27"/>
    <b v="1"/>
    <x v="7"/>
    <s v="rock"/>
    <n v="105"/>
    <n v="58.37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x v="2045"/>
    <b v="0"/>
    <n v="27"/>
    <b v="1"/>
    <x v="7"/>
    <s v="rock"/>
    <n v="105"/>
    <n v="58.33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x v="2046"/>
    <b v="0"/>
    <n v="28"/>
    <b v="0"/>
    <x v="7"/>
    <s v="jazz"/>
    <n v="11"/>
    <n v="56.2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x v="2047"/>
    <b v="0"/>
    <n v="7"/>
    <b v="0"/>
    <x v="1"/>
    <s v="translations"/>
    <n v="11"/>
    <n v="22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x v="2048"/>
    <b v="0"/>
    <n v="44"/>
    <b v="1"/>
    <x v="6"/>
    <s v="plays"/>
    <n v="315"/>
    <n v="35.799999999999997"/>
    <x v="1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x v="2049"/>
    <b v="0"/>
    <n v="18"/>
    <b v="0"/>
    <x v="5"/>
    <s v="drama"/>
    <n v="26"/>
    <n v="87.31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x v="2050"/>
    <b v="0"/>
    <n v="7"/>
    <b v="0"/>
    <x v="0"/>
    <s v="web"/>
    <n v="2"/>
    <n v="224.43"/>
    <x v="4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x v="2051"/>
    <b v="0"/>
    <n v="26"/>
    <b v="1"/>
    <x v="5"/>
    <s v="shorts"/>
    <n v="393"/>
    <n v="60.3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x v="2052"/>
    <b v="0"/>
    <n v="46"/>
    <b v="0"/>
    <x v="6"/>
    <s v="spaces"/>
    <n v="46"/>
    <n v="34.13000000000000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x v="2053"/>
    <b v="0"/>
    <n v="29"/>
    <b v="1"/>
    <x v="6"/>
    <s v="plays"/>
    <n v="105"/>
    <n v="54.1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x v="2054"/>
    <b v="0"/>
    <n v="18"/>
    <b v="1"/>
    <x v="6"/>
    <s v="plays"/>
    <n v="130"/>
    <n v="86.9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x v="2055"/>
    <b v="0"/>
    <n v="28"/>
    <b v="1"/>
    <x v="6"/>
    <s v="plays"/>
    <n v="104"/>
    <n v="55.8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x v="2056"/>
    <b v="0"/>
    <n v="64"/>
    <b v="1"/>
    <x v="1"/>
    <s v="nonfiction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x v="2057"/>
    <b v="0"/>
    <n v="29"/>
    <b v="1"/>
    <x v="7"/>
    <s v="rock"/>
    <n v="104"/>
    <n v="53.83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x v="2058"/>
    <b v="1"/>
    <n v="17"/>
    <b v="1"/>
    <x v="0"/>
    <s v="hardware"/>
    <n v="312"/>
    <n v="91.76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x v="2059"/>
    <b v="0"/>
    <n v="45"/>
    <b v="1"/>
    <x v="6"/>
    <s v="plays"/>
    <n v="104"/>
    <n v="34.6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x v="2060"/>
    <b v="0"/>
    <n v="20"/>
    <b v="1"/>
    <x v="7"/>
    <s v="rock"/>
    <n v="104"/>
    <n v="77.75"/>
    <x v="0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x v="2061"/>
    <b v="0"/>
    <n v="61"/>
    <b v="0"/>
    <x v="4"/>
    <s v="small batch"/>
    <n v="21"/>
    <n v="25.49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x v="2062"/>
    <b v="0"/>
    <n v="25"/>
    <b v="1"/>
    <x v="7"/>
    <s v="indie rock"/>
    <n v="104"/>
    <n v="62.1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x v="2063"/>
    <b v="0"/>
    <n v="23"/>
    <b v="1"/>
    <x v="1"/>
    <s v="nonfiction"/>
    <n v="111"/>
    <n v="67.3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x v="2064"/>
    <b v="0"/>
    <n v="2"/>
    <b v="0"/>
    <x v="6"/>
    <s v="spaces"/>
    <n v="0"/>
    <n v="775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x v="2065"/>
    <b v="0"/>
    <n v="24"/>
    <b v="1"/>
    <x v="6"/>
    <s v="musical"/>
    <n v="129"/>
    <n v="64.459999999999994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x v="2066"/>
    <b v="0"/>
    <n v="14"/>
    <b v="0"/>
    <x v="0"/>
    <s v="wearables"/>
    <n v="17"/>
    <n v="110.29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x v="2067"/>
    <b v="0"/>
    <n v="32"/>
    <b v="1"/>
    <x v="3"/>
    <s v="tabletop games"/>
    <n v="154"/>
    <n v="48.06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x v="2068"/>
    <b v="0"/>
    <n v="23"/>
    <b v="1"/>
    <x v="7"/>
    <s v="indie rock"/>
    <n v="102"/>
    <n v="66.8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x v="2069"/>
    <b v="0"/>
    <n v="22"/>
    <b v="1"/>
    <x v="6"/>
    <s v="plays"/>
    <n v="102"/>
    <n v="69.819999999999993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x v="2070"/>
    <b v="0"/>
    <n v="22"/>
    <b v="1"/>
    <x v="5"/>
    <s v="documentary"/>
    <n v="256"/>
    <n v="69.77"/>
    <x v="3"/>
  </r>
  <r>
    <n v="3758"/>
    <s v="Luigi's Ladies"/>
    <s v="LUIGI'S LADIES: an original one-woman musical comedy"/>
    <n v="1500"/>
    <n v="1535"/>
    <x v="0"/>
    <s v="US"/>
    <s v="USD"/>
    <d v="2014-05-19T05:00:00"/>
    <x v="2071"/>
    <b v="0"/>
    <n v="26"/>
    <b v="1"/>
    <x v="6"/>
    <s v="musical"/>
    <n v="102"/>
    <n v="59.0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x v="2072"/>
    <b v="0"/>
    <n v="14"/>
    <b v="1"/>
    <x v="6"/>
    <s v="plays"/>
    <n v="153"/>
    <n v="109.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x v="2073"/>
    <b v="1"/>
    <n v="24"/>
    <b v="0"/>
    <x v="2"/>
    <s v="photobooks"/>
    <n v="15"/>
    <n v="63.88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x v="2074"/>
    <b v="0"/>
    <n v="37"/>
    <b v="1"/>
    <x v="6"/>
    <s v="plays"/>
    <n v="153"/>
    <n v="41.4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x v="2075"/>
    <b v="0"/>
    <n v="18"/>
    <b v="0"/>
    <x v="0"/>
    <s v="wearables"/>
    <n v="3"/>
    <n v="84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x v="2076"/>
    <b v="0"/>
    <n v="25"/>
    <b v="1"/>
    <x v="6"/>
    <s v="plays"/>
    <n v="102"/>
    <n v="61.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x v="2077"/>
    <b v="0"/>
    <n v="14"/>
    <b v="0"/>
    <x v="1"/>
    <s v="translations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x v="2078"/>
    <b v="0"/>
    <n v="10"/>
    <b v="1"/>
    <x v="6"/>
    <s v="plays"/>
    <n v="102"/>
    <n v="152.5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x v="2079"/>
    <b v="0"/>
    <n v="20"/>
    <b v="1"/>
    <x v="7"/>
    <s v="rock"/>
    <n v="101"/>
    <n v="76.0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x v="2080"/>
    <b v="0"/>
    <n v="27"/>
    <b v="1"/>
    <x v="6"/>
    <s v="plays"/>
    <n v="101"/>
    <n v="56.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x v="2081"/>
    <b v="0"/>
    <n v="30"/>
    <b v="0"/>
    <x v="7"/>
    <s v="jazz"/>
    <n v="30"/>
    <n v="50.67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x v="2082"/>
    <b v="0"/>
    <n v="19"/>
    <b v="1"/>
    <x v="6"/>
    <s v="plays"/>
    <n v="101"/>
    <n v="79.89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x v="2083"/>
    <b v="0"/>
    <n v="39"/>
    <b v="1"/>
    <x v="7"/>
    <s v="indie rock"/>
    <n v="101"/>
    <n v="38.85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x v="2084"/>
    <b v="1"/>
    <n v="7"/>
    <b v="1"/>
    <x v="5"/>
    <s v="documentary"/>
    <n v="101"/>
    <n v="215.8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x v="2085"/>
    <b v="0"/>
    <n v="36"/>
    <b v="1"/>
    <x v="5"/>
    <s v="television"/>
    <n v="101"/>
    <n v="41.9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x v="2086"/>
    <b v="0"/>
    <n v="31"/>
    <b v="1"/>
    <x v="7"/>
    <s v="rock"/>
    <n v="116"/>
    <n v="48.71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x v="2087"/>
    <b v="0"/>
    <n v="42"/>
    <b v="1"/>
    <x v="6"/>
    <s v="plays"/>
    <n v="101"/>
    <n v="35.950000000000003"/>
    <x v="4"/>
  </r>
  <r>
    <n v="3658"/>
    <s v="Mr. Marmalade"/>
    <s v="Life is hard when your own imaginary friend can't make time for you."/>
    <n v="1500"/>
    <n v="1510"/>
    <x v="0"/>
    <s v="US"/>
    <s v="USD"/>
    <d v="2014-07-02T03:59:00"/>
    <x v="2088"/>
    <b v="0"/>
    <n v="20"/>
    <b v="1"/>
    <x v="6"/>
    <s v="plays"/>
    <n v="101"/>
    <n v="75.5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x v="2089"/>
    <b v="0"/>
    <n v="21"/>
    <b v="1"/>
    <x v="5"/>
    <s v="shorts"/>
    <n v="126"/>
    <n v="71.709999999999994"/>
    <x v="6"/>
  </r>
  <r>
    <n v="3076"/>
    <s v="10,000 Hours"/>
    <s v="Helping female comedians get in their 10,000 Hours of practice!"/>
    <n v="10000"/>
    <n v="1506"/>
    <x v="2"/>
    <s v="US"/>
    <s v="USD"/>
    <d v="2015-10-09T15:38:43"/>
    <x v="2090"/>
    <b v="0"/>
    <n v="50"/>
    <b v="0"/>
    <x v="6"/>
    <s v="spaces"/>
    <n v="15"/>
    <n v="30.12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x v="2091"/>
    <b v="0"/>
    <n v="39"/>
    <b v="1"/>
    <x v="6"/>
    <s v="plays"/>
    <n v="100"/>
    <n v="38.59000000000000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x v="2092"/>
    <b v="0"/>
    <n v="34"/>
    <b v="1"/>
    <x v="7"/>
    <s v="rock"/>
    <n v="125"/>
    <n v="44.2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x v="2093"/>
    <b v="0"/>
    <n v="32"/>
    <b v="1"/>
    <x v="7"/>
    <s v="rock"/>
    <n v="100"/>
    <n v="46.9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x v="2094"/>
    <b v="0"/>
    <n v="14"/>
    <b v="1"/>
    <x v="7"/>
    <s v="rock"/>
    <n v="100"/>
    <n v="107.21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x v="2095"/>
    <b v="0"/>
    <n v="38"/>
    <b v="1"/>
    <x v="7"/>
    <s v="indie rock"/>
    <n v="100"/>
    <n v="39.49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x v="2096"/>
    <b v="0"/>
    <n v="37"/>
    <b v="1"/>
    <x v="6"/>
    <s v="plays"/>
    <n v="100"/>
    <n v="40.54999999999999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x v="2097"/>
    <b v="0"/>
    <n v="47"/>
    <b v="1"/>
    <x v="7"/>
    <s v="metal"/>
    <n v="103"/>
    <n v="31.9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x v="2098"/>
    <b v="0"/>
    <n v="29"/>
    <b v="1"/>
    <x v="6"/>
    <s v="spaces"/>
    <n v="100"/>
    <n v="51.7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x v="2099"/>
    <b v="0"/>
    <n v="30"/>
    <b v="1"/>
    <x v="6"/>
    <s v="plays"/>
    <n v="125"/>
    <n v="5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x v="2100"/>
    <b v="0"/>
    <n v="29"/>
    <b v="1"/>
    <x v="6"/>
    <s v="plays"/>
    <n v="100"/>
    <n v="51.7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x v="2101"/>
    <b v="0"/>
    <n v="29"/>
    <b v="1"/>
    <x v="6"/>
    <s v="plays"/>
    <n v="100"/>
    <n v="51.7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x v="2102"/>
    <b v="0"/>
    <n v="45"/>
    <b v="1"/>
    <x v="6"/>
    <s v="plays"/>
    <n v="100"/>
    <n v="33.33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x v="2103"/>
    <b v="0"/>
    <n v="27"/>
    <b v="1"/>
    <x v="6"/>
    <s v="musical"/>
    <n v="100"/>
    <n v="55.5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x v="2104"/>
    <b v="0"/>
    <n v="10"/>
    <b v="0"/>
    <x v="6"/>
    <s v="musical"/>
    <n v="15"/>
    <n v="15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x v="2105"/>
    <b v="0"/>
    <n v="83"/>
    <b v="0"/>
    <x v="3"/>
    <s v="video games"/>
    <n v="3"/>
    <n v="17.98999999999999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x v="2106"/>
    <b v="0"/>
    <n v="31"/>
    <b v="0"/>
    <x v="0"/>
    <s v="wearables"/>
    <n v="15"/>
    <n v="47.94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x v="2107"/>
    <b v="0"/>
    <n v="28"/>
    <b v="1"/>
    <x v="5"/>
    <s v="shorts"/>
    <n v="198"/>
    <n v="53.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x v="2108"/>
    <b v="0"/>
    <n v="24"/>
    <b v="0"/>
    <x v="0"/>
    <s v="wearables"/>
    <n v="1"/>
    <n v="61.29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x v="2109"/>
    <b v="0"/>
    <n v="42"/>
    <b v="1"/>
    <x v="0"/>
    <s v="space exploration"/>
    <n v="137"/>
    <n v="34.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x v="2110"/>
    <b v="0"/>
    <n v="19"/>
    <b v="0"/>
    <x v="5"/>
    <s v="drama"/>
    <n v="42"/>
    <n v="77.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x v="2111"/>
    <b v="0"/>
    <n v="24"/>
    <b v="0"/>
    <x v="7"/>
    <s v="world music"/>
    <n v="29"/>
    <n v="61.04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x v="2112"/>
    <b v="0"/>
    <n v="31"/>
    <b v="0"/>
    <x v="6"/>
    <s v="plays"/>
    <n v="49"/>
    <n v="47.2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x v="2113"/>
    <b v="0"/>
    <n v="5"/>
    <b v="0"/>
    <x v="0"/>
    <s v="web"/>
    <n v="1"/>
    <n v="292.2"/>
    <x v="4"/>
  </r>
  <r>
    <n v="3771"/>
    <s v="COME OUT SWINGIN'!"/>
    <s v="I would like to make a demo recording of six songs from COME OUT SWINGIN'!"/>
    <n v="1000"/>
    <n v="1460"/>
    <x v="0"/>
    <s v="US"/>
    <s v="USD"/>
    <d v="2016-05-18T00:00:00"/>
    <x v="2114"/>
    <b v="0"/>
    <n v="38"/>
    <b v="1"/>
    <x v="6"/>
    <s v="musical"/>
    <n v="146"/>
    <n v="38.4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x v="2115"/>
    <b v="1"/>
    <n v="36"/>
    <b v="1"/>
    <x v="5"/>
    <s v="documentary"/>
    <n v="146"/>
    <n v="40.4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x v="2116"/>
    <b v="0"/>
    <n v="16"/>
    <b v="0"/>
    <x v="3"/>
    <s v="mobile games"/>
    <n v="8"/>
    <n v="90.94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x v="2117"/>
    <b v="0"/>
    <n v="21"/>
    <b v="1"/>
    <x v="7"/>
    <s v="indie rock"/>
    <n v="145"/>
    <n v="68.8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x v="2118"/>
    <b v="0"/>
    <n v="13"/>
    <b v="0"/>
    <x v="3"/>
    <s v="mobile games"/>
    <n v="14"/>
    <n v="110.62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x v="2119"/>
    <b v="1"/>
    <n v="45"/>
    <b v="1"/>
    <x v="6"/>
    <s v="plays"/>
    <n v="120"/>
    <n v="31.93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x v="2120"/>
    <b v="0"/>
    <n v="33"/>
    <b v="1"/>
    <x v="7"/>
    <s v="rock"/>
    <n v="180"/>
    <n v="43.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x v="2121"/>
    <b v="0"/>
    <n v="52"/>
    <b v="1"/>
    <x v="0"/>
    <s v="space exploration"/>
    <n v="956"/>
    <n v="27.5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x v="2122"/>
    <b v="0"/>
    <n v="20"/>
    <b v="0"/>
    <x v="3"/>
    <s v="video games"/>
    <n v="0"/>
    <n v="71.5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x v="2123"/>
    <b v="0"/>
    <n v="21"/>
    <b v="1"/>
    <x v="5"/>
    <s v="documentary"/>
    <n v="102"/>
    <n v="68.09999999999999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x v="2124"/>
    <b v="0"/>
    <n v="16"/>
    <b v="0"/>
    <x v="2"/>
    <s v="people"/>
    <n v="4"/>
    <n v="88.69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x v="2125"/>
    <b v="1"/>
    <n v="24"/>
    <b v="0"/>
    <x v="2"/>
    <s v="photobooks"/>
    <n v="26"/>
    <n v="59.0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x v="2126"/>
    <b v="0"/>
    <n v="22"/>
    <b v="0"/>
    <x v="0"/>
    <s v="web"/>
    <n v="37"/>
    <n v="64.3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x v="2127"/>
    <b v="0"/>
    <n v="26"/>
    <b v="1"/>
    <x v="7"/>
    <s v="classical music"/>
    <n v="156"/>
    <n v="54.15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x v="2128"/>
    <b v="0"/>
    <n v="23"/>
    <b v="0"/>
    <x v="7"/>
    <s v="faith"/>
    <n v="12"/>
    <n v="61.09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x v="2129"/>
    <b v="0"/>
    <n v="15"/>
    <b v="0"/>
    <x v="1"/>
    <s v="children's books"/>
    <n v="26"/>
    <n v="93.67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x v="2130"/>
    <b v="0"/>
    <n v="24"/>
    <b v="0"/>
    <x v="0"/>
    <s v="wearables"/>
    <n v="28"/>
    <n v="58.4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x v="2131"/>
    <b v="0"/>
    <n v="20"/>
    <b v="1"/>
    <x v="6"/>
    <s v="plays"/>
    <n v="117"/>
    <n v="7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x v="2132"/>
    <b v="0"/>
    <n v="41"/>
    <b v="0"/>
    <x v="0"/>
    <s v="gadgets"/>
    <n v="47"/>
    <n v="34.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x v="2133"/>
    <b v="0"/>
    <n v="41"/>
    <b v="0"/>
    <x v="7"/>
    <s v="faith"/>
    <n v="43"/>
    <n v="34.02000000000000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x v="2134"/>
    <b v="0"/>
    <n v="34"/>
    <b v="1"/>
    <x v="6"/>
    <s v="plays"/>
    <n v="100"/>
    <n v="41.0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x v="2135"/>
    <b v="0"/>
    <n v="38"/>
    <b v="1"/>
    <x v="7"/>
    <s v="rock"/>
    <n v="107"/>
    <n v="36.61"/>
    <x v="3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x v="2136"/>
    <b v="0"/>
    <n v="12"/>
    <b v="1"/>
    <x v="7"/>
    <s v="rock"/>
    <n v="185"/>
    <n v="115.83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x v="2137"/>
    <b v="0"/>
    <n v="12"/>
    <b v="0"/>
    <x v="0"/>
    <s v="wearables"/>
    <n v="5"/>
    <n v="115.7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x v="2138"/>
    <b v="0"/>
    <n v="13"/>
    <b v="0"/>
    <x v="5"/>
    <s v="science fiction"/>
    <n v="6"/>
    <n v="106.69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x v="2139"/>
    <b v="0"/>
    <n v="17"/>
    <b v="0"/>
    <x v="6"/>
    <s v="plays"/>
    <n v="12"/>
    <n v="81.4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x v="2140"/>
    <b v="0"/>
    <n v="17"/>
    <b v="1"/>
    <x v="6"/>
    <s v="plays"/>
    <n v="138"/>
    <n v="81.290000000000006"/>
    <x v="4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x v="2141"/>
    <b v="0"/>
    <n v="30"/>
    <b v="0"/>
    <x v="7"/>
    <s v="jazz"/>
    <n v="15"/>
    <n v="46.0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x v="2142"/>
    <b v="0"/>
    <n v="34"/>
    <b v="1"/>
    <x v="7"/>
    <s v="pop"/>
    <n v="137"/>
    <n v="40.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x v="2143"/>
    <b v="0"/>
    <n v="59"/>
    <b v="1"/>
    <x v="6"/>
    <s v="spaces"/>
    <n v="458"/>
    <n v="23.28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x v="2144"/>
    <b v="0"/>
    <n v="17"/>
    <b v="1"/>
    <x v="7"/>
    <s v="rock"/>
    <n v="114"/>
    <n v="80.59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x v="2145"/>
    <b v="0"/>
    <n v="49"/>
    <b v="1"/>
    <x v="5"/>
    <s v="shorts"/>
    <n v="105"/>
    <n v="27.9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x v="2146"/>
    <b v="0"/>
    <n v="20"/>
    <b v="0"/>
    <x v="0"/>
    <s v="web"/>
    <n v="1"/>
    <n v="68.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x v="2147"/>
    <b v="0"/>
    <n v="27"/>
    <b v="1"/>
    <x v="7"/>
    <s v="electronic music"/>
    <n v="103"/>
    <n v="50.5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x v="2148"/>
    <b v="0"/>
    <n v="20"/>
    <b v="1"/>
    <x v="6"/>
    <s v="plays"/>
    <n v="171"/>
    <n v="68.25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x v="2149"/>
    <b v="0"/>
    <n v="47"/>
    <b v="1"/>
    <x v="7"/>
    <s v="indie rock"/>
    <n v="114"/>
    <n v="29.02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x v="2150"/>
    <b v="0"/>
    <n v="20"/>
    <b v="0"/>
    <x v="6"/>
    <s v="plays"/>
    <n v="27"/>
    <n v="68.099999999999994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x v="2151"/>
    <b v="0"/>
    <n v="18"/>
    <b v="1"/>
    <x v="7"/>
    <s v="classical music"/>
    <n v="109"/>
    <n v="75.6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x v="2152"/>
    <b v="0"/>
    <n v="38"/>
    <b v="1"/>
    <x v="7"/>
    <s v="indie rock"/>
    <n v="136"/>
    <n v="35.79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x v="2153"/>
    <b v="0"/>
    <n v="21"/>
    <b v="1"/>
    <x v="6"/>
    <s v="plays"/>
    <n v="170"/>
    <n v="64.76000000000000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x v="2154"/>
    <b v="0"/>
    <n v="35"/>
    <b v="1"/>
    <x v="5"/>
    <s v="shorts"/>
    <n v="2702"/>
    <n v="38.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x v="2155"/>
    <b v="0"/>
    <n v="29"/>
    <b v="0"/>
    <x v="7"/>
    <s v="jazz"/>
    <n v="68"/>
    <n v="46.5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x v="2156"/>
    <b v="0"/>
    <n v="26"/>
    <b v="1"/>
    <x v="7"/>
    <s v="indie rock"/>
    <n v="135"/>
    <n v="51.96"/>
    <x v="3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x v="2157"/>
    <b v="0"/>
    <n v="17"/>
    <b v="1"/>
    <x v="7"/>
    <s v="indie rock"/>
    <n v="135"/>
    <n v="79.18000000000000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x v="2158"/>
    <b v="0"/>
    <n v="16"/>
    <b v="0"/>
    <x v="4"/>
    <s v="food trucks"/>
    <n v="41"/>
    <n v="84.0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x v="2159"/>
    <b v="0"/>
    <n v="47"/>
    <b v="1"/>
    <x v="7"/>
    <s v="metal"/>
    <n v="122"/>
    <n v="28.55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x v="2160"/>
    <b v="0"/>
    <n v="42"/>
    <b v="1"/>
    <x v="1"/>
    <s v="nonfiction"/>
    <n v="134"/>
    <n v="31.81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x v="2161"/>
    <b v="0"/>
    <n v="6"/>
    <b v="0"/>
    <x v="6"/>
    <s v="plays"/>
    <n v="9"/>
    <n v="222.5"/>
    <x v="1"/>
  </r>
  <r>
    <n v="2659"/>
    <s v="test (Canceled)"/>
    <s v="test"/>
    <n v="49000"/>
    <n v="1333"/>
    <x v="1"/>
    <s v="US"/>
    <s v="USD"/>
    <d v="2015-04-18T01:40:10"/>
    <x v="2162"/>
    <b v="0"/>
    <n v="10"/>
    <b v="0"/>
    <x v="0"/>
    <s v="space exploration"/>
    <n v="3"/>
    <n v="133.3000000000000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x v="2163"/>
    <b v="0"/>
    <n v="44"/>
    <b v="0"/>
    <x v="0"/>
    <s v="wearables"/>
    <n v="9"/>
    <n v="30.27"/>
    <x v="1"/>
  </r>
  <r>
    <n v="528"/>
    <s v="Devastated No Matter What"/>
    <s v="A Festival Backed Production of a Full-Length Play."/>
    <n v="1150"/>
    <n v="1330"/>
    <x v="0"/>
    <s v="US"/>
    <s v="USD"/>
    <d v="2015-06-21T21:20:00"/>
    <x v="2164"/>
    <b v="0"/>
    <n v="30"/>
    <b v="1"/>
    <x v="6"/>
    <s v="plays"/>
    <n v="116"/>
    <n v="44.33"/>
    <x v="4"/>
  </r>
  <r>
    <n v="1741"/>
    <s v="Caught off Guard"/>
    <s v="A photo journal documenting my experiences and travels across New Zealand"/>
    <n v="1200"/>
    <n v="1330"/>
    <x v="0"/>
    <s v="GB"/>
    <s v="GBP"/>
    <d v="2015-06-10T15:04:31"/>
    <x v="2165"/>
    <b v="0"/>
    <n v="52"/>
    <b v="1"/>
    <x v="2"/>
    <s v="photobooks"/>
    <n v="111"/>
    <n v="25.58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x v="2166"/>
    <b v="0"/>
    <n v="31"/>
    <b v="1"/>
    <x v="6"/>
    <s v="plays"/>
    <n v="133"/>
    <n v="42.9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x v="2167"/>
    <b v="0"/>
    <n v="28"/>
    <b v="1"/>
    <x v="6"/>
    <s v="musical"/>
    <n v="106"/>
    <n v="47.43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x v="2168"/>
    <b v="0"/>
    <n v="11"/>
    <b v="1"/>
    <x v="6"/>
    <s v="musical"/>
    <n v="133"/>
    <n v="120.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x v="2169"/>
    <b v="0"/>
    <n v="20"/>
    <b v="0"/>
    <x v="6"/>
    <s v="spaces"/>
    <n v="17"/>
    <n v="66.09999999999999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x v="2170"/>
    <b v="0"/>
    <n v="34"/>
    <b v="1"/>
    <x v="7"/>
    <s v="pop"/>
    <n v="120"/>
    <n v="38.7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x v="2171"/>
    <b v="0"/>
    <n v="28"/>
    <b v="1"/>
    <x v="6"/>
    <s v="plays"/>
    <n v="105"/>
    <n v="47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x v="2172"/>
    <b v="0"/>
    <n v="23"/>
    <b v="0"/>
    <x v="6"/>
    <s v="plays"/>
    <n v="44"/>
    <n v="57.1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x v="2173"/>
    <b v="1"/>
    <n v="26"/>
    <b v="1"/>
    <x v="6"/>
    <s v="plays"/>
    <n v="131"/>
    <n v="50.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x v="2174"/>
    <b v="0"/>
    <n v="201"/>
    <b v="0"/>
    <x v="0"/>
    <s v="wearables"/>
    <n v="7"/>
    <n v="6.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x v="2175"/>
    <b v="0"/>
    <n v="6"/>
    <b v="0"/>
    <x v="6"/>
    <s v="plays"/>
    <n v="1"/>
    <n v="217.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x v="2176"/>
    <b v="0"/>
    <n v="11"/>
    <b v="0"/>
    <x v="7"/>
    <s v="faith"/>
    <n v="65"/>
    <n v="118.3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x v="2177"/>
    <b v="0"/>
    <n v="26"/>
    <b v="1"/>
    <x v="7"/>
    <s v="rock"/>
    <n v="100"/>
    <n v="50.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x v="2178"/>
    <b v="0"/>
    <n v="17"/>
    <b v="0"/>
    <x v="5"/>
    <s v="drama"/>
    <n v="16"/>
    <n v="76.47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x v="2179"/>
    <b v="1"/>
    <n v="25"/>
    <b v="1"/>
    <x v="6"/>
    <s v="plays"/>
    <n v="104"/>
    <n v="52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x v="2180"/>
    <b v="0"/>
    <n v="26"/>
    <b v="0"/>
    <x v="5"/>
    <s v="drama"/>
    <n v="6"/>
    <n v="49.8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x v="2181"/>
    <b v="0"/>
    <n v="20"/>
    <b v="0"/>
    <x v="6"/>
    <s v="spaces"/>
    <n v="9"/>
    <n v="64.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x v="2182"/>
    <b v="0"/>
    <n v="30"/>
    <b v="1"/>
    <x v="6"/>
    <s v="plays"/>
    <n v="123"/>
    <n v="43.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x v="2183"/>
    <b v="0"/>
    <n v="28"/>
    <b v="0"/>
    <x v="5"/>
    <s v="science fiction"/>
    <n v="11"/>
    <n v="46.18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x v="2184"/>
    <b v="0"/>
    <n v="25"/>
    <b v="1"/>
    <x v="6"/>
    <s v="spaces"/>
    <n v="143"/>
    <n v="51.6"/>
    <x v="5"/>
  </r>
  <r>
    <n v="876"/>
    <s v="Sound Of Dobells"/>
    <s v="What was the greatest record shop ever?  DOBELLS!"/>
    <n v="3152"/>
    <n v="1286"/>
    <x v="2"/>
    <s v="GB"/>
    <s v="GBP"/>
    <d v="2013-02-04T11:55:27"/>
    <x v="2185"/>
    <b v="0"/>
    <n v="45"/>
    <b v="0"/>
    <x v="7"/>
    <s v="jazz"/>
    <n v="41"/>
    <n v="28.58"/>
    <x v="0"/>
  </r>
  <r>
    <n v="2477"/>
    <s v="Debut Album"/>
    <s v="Releasing my first album in August, and I need your help in order to get it done!"/>
    <n v="750"/>
    <n v="1285"/>
    <x v="0"/>
    <s v="US"/>
    <s v="USD"/>
    <d v="2012-08-12T16:35:45"/>
    <x v="2186"/>
    <b v="0"/>
    <n v="41"/>
    <b v="1"/>
    <x v="7"/>
    <s v="indie rock"/>
    <n v="171"/>
    <n v="31.34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x v="2187"/>
    <b v="0"/>
    <n v="7"/>
    <b v="1"/>
    <x v="5"/>
    <s v="documentary"/>
    <n v="128"/>
    <n v="183.29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x v="2188"/>
    <b v="0"/>
    <n v="34"/>
    <b v="1"/>
    <x v="6"/>
    <s v="musical"/>
    <n v="128"/>
    <n v="37.65"/>
    <x v="2"/>
  </r>
  <r>
    <n v="3531"/>
    <s v="The Reinvention of Lily Johnson"/>
    <s v="A political comedy for a crazy election year"/>
    <n v="1000"/>
    <n v="1280"/>
    <x v="0"/>
    <s v="US"/>
    <s v="USD"/>
    <d v="2016-06-30T15:42:14"/>
    <x v="2189"/>
    <b v="0"/>
    <n v="26"/>
    <b v="1"/>
    <x v="6"/>
    <s v="plays"/>
    <n v="128"/>
    <n v="49.23"/>
    <x v="1"/>
  </r>
  <r>
    <n v="3635"/>
    <s v="Mary's Son"/>
    <s v="Mary's Son is a pop opera about Jesus and the hope he brings to all people."/>
    <n v="3500"/>
    <n v="1276"/>
    <x v="2"/>
    <s v="US"/>
    <s v="USD"/>
    <d v="2016-04-20T21:11:16"/>
    <x v="2190"/>
    <b v="0"/>
    <n v="10"/>
    <b v="0"/>
    <x v="6"/>
    <s v="musical"/>
    <n v="36"/>
    <n v="127.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x v="2191"/>
    <b v="0"/>
    <n v="27"/>
    <b v="1"/>
    <x v="6"/>
    <s v="plays"/>
    <n v="128"/>
    <n v="47.2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x v="2192"/>
    <b v="0"/>
    <n v="28"/>
    <b v="1"/>
    <x v="7"/>
    <s v="rock"/>
    <n v="127"/>
    <n v="45.46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x v="2193"/>
    <b v="1"/>
    <n v="94"/>
    <b v="1"/>
    <x v="4"/>
    <s v="small batch"/>
    <n v="212"/>
    <n v="13.54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x v="2194"/>
    <b v="0"/>
    <n v="25"/>
    <b v="1"/>
    <x v="6"/>
    <s v="spaces"/>
    <n v="127"/>
    <n v="50.88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x v="2195"/>
    <b v="0"/>
    <n v="26"/>
    <b v="1"/>
    <x v="7"/>
    <s v="indie rock"/>
    <n v="127"/>
    <n v="48.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x v="2196"/>
    <b v="0"/>
    <n v="48"/>
    <b v="1"/>
    <x v="7"/>
    <s v="indie rock"/>
    <n v="180"/>
    <n v="26.27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x v="2197"/>
    <b v="0"/>
    <n v="32"/>
    <b v="1"/>
    <x v="6"/>
    <s v="plays"/>
    <n v="105"/>
    <n v="39.380000000000003"/>
    <x v="4"/>
  </r>
  <r>
    <n v="3692"/>
    <s v="An Evening With Durang"/>
    <s v="Help us independently produce two great comedies by Christopher Durang."/>
    <n v="1000"/>
    <n v="1260"/>
    <x v="0"/>
    <s v="US"/>
    <s v="USD"/>
    <d v="2014-09-19T00:00:00"/>
    <x v="2198"/>
    <b v="0"/>
    <n v="17"/>
    <b v="1"/>
    <x v="6"/>
    <s v="plays"/>
    <n v="126"/>
    <n v="74.1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x v="2199"/>
    <b v="0"/>
    <n v="49"/>
    <b v="1"/>
    <x v="6"/>
    <s v="plays"/>
    <n v="126"/>
    <n v="25.6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x v="2200"/>
    <b v="0"/>
    <n v="9"/>
    <b v="1"/>
    <x v="6"/>
    <s v="plays"/>
    <n v="105"/>
    <n v="139.56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x v="2201"/>
    <b v="0"/>
    <n v="19"/>
    <b v="1"/>
    <x v="7"/>
    <s v="indie rock"/>
    <n v="114"/>
    <n v="65.84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x v="2202"/>
    <b v="0"/>
    <n v="11"/>
    <b v="0"/>
    <x v="5"/>
    <s v="animation"/>
    <n v="2"/>
    <n v="113.64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x v="2203"/>
    <b v="1"/>
    <n v="21"/>
    <b v="1"/>
    <x v="6"/>
    <s v="plays"/>
    <n v="104"/>
    <n v="59.5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x v="2204"/>
    <b v="0"/>
    <n v="20"/>
    <b v="1"/>
    <x v="6"/>
    <s v="plays"/>
    <n v="100"/>
    <n v="62.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x v="2205"/>
    <b v="0"/>
    <n v="24"/>
    <b v="1"/>
    <x v="6"/>
    <s v="plays"/>
    <n v="156"/>
    <n v="51.9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x v="2206"/>
    <b v="0"/>
    <n v="25"/>
    <b v="0"/>
    <x v="0"/>
    <s v="web"/>
    <n v="12"/>
    <n v="49.8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x v="2207"/>
    <b v="0"/>
    <n v="46"/>
    <b v="1"/>
    <x v="6"/>
    <s v="plays"/>
    <n v="104"/>
    <n v="27.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x v="2208"/>
    <b v="0"/>
    <n v="14"/>
    <b v="0"/>
    <x v="6"/>
    <s v="musical"/>
    <n v="5"/>
    <n v="88.6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x v="2209"/>
    <b v="0"/>
    <n v="22"/>
    <b v="1"/>
    <x v="5"/>
    <s v="television"/>
    <n v="145"/>
    <n v="56.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x v="2210"/>
    <b v="0"/>
    <n v="29"/>
    <b v="1"/>
    <x v="7"/>
    <s v="indie rock"/>
    <n v="102"/>
    <n v="42.2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x v="2211"/>
    <b v="0"/>
    <n v="18"/>
    <b v="1"/>
    <x v="6"/>
    <s v="plays"/>
    <n v="175"/>
    <n v="68.06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x v="2212"/>
    <b v="0"/>
    <n v="7"/>
    <b v="0"/>
    <x v="6"/>
    <s v="plays"/>
    <n v="4"/>
    <n v="175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x v="2213"/>
    <b v="0"/>
    <n v="4"/>
    <b v="0"/>
    <x v="4"/>
    <s v="food trucks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x v="2214"/>
    <b v="1"/>
    <n v="21"/>
    <b v="1"/>
    <x v="6"/>
    <s v="plays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x v="2215"/>
    <b v="0"/>
    <n v="20"/>
    <b v="1"/>
    <x v="6"/>
    <s v="plays"/>
    <n v="122"/>
    <n v="60.9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x v="2216"/>
    <b v="0"/>
    <n v="28"/>
    <b v="1"/>
    <x v="6"/>
    <s v="plays"/>
    <n v="180"/>
    <n v="43.5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x v="2217"/>
    <b v="0"/>
    <n v="17"/>
    <b v="0"/>
    <x v="3"/>
    <s v="mobile games"/>
    <n v="5"/>
    <n v="71.59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x v="2218"/>
    <b v="0"/>
    <n v="6"/>
    <b v="0"/>
    <x v="4"/>
    <s v="food trucks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x v="2219"/>
    <b v="0"/>
    <n v="27"/>
    <b v="1"/>
    <x v="6"/>
    <s v="plays"/>
    <n v="124"/>
    <n v="45.0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x v="2220"/>
    <b v="0"/>
    <n v="23"/>
    <b v="1"/>
    <x v="7"/>
    <s v="rock"/>
    <n v="101"/>
    <n v="52.83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x v="2221"/>
    <b v="0"/>
    <n v="25"/>
    <b v="1"/>
    <x v="5"/>
    <s v="documentary"/>
    <n v="120"/>
    <n v="48.09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x v="2222"/>
    <b v="0"/>
    <n v="11"/>
    <b v="0"/>
    <x v="7"/>
    <s v="jazz"/>
    <n v="24"/>
    <n v="109.18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x v="2223"/>
    <b v="0"/>
    <n v="24"/>
    <b v="1"/>
    <x v="7"/>
    <s v="metal"/>
    <n v="100"/>
    <n v="5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x v="2224"/>
    <b v="0"/>
    <n v="23"/>
    <b v="1"/>
    <x v="6"/>
    <s v="plays"/>
    <n v="141"/>
    <n v="52.17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x v="2225"/>
    <b v="0"/>
    <n v="28"/>
    <b v="1"/>
    <x v="7"/>
    <s v="pop"/>
    <n v="100"/>
    <n v="42.86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x v="2226"/>
    <b v="0"/>
    <n v="42"/>
    <b v="1"/>
    <x v="7"/>
    <s v="indie rock"/>
    <n v="133"/>
    <n v="28.57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x v="2227"/>
    <b v="0"/>
    <n v="18"/>
    <b v="1"/>
    <x v="6"/>
    <s v="plays"/>
    <n v="120"/>
    <n v="66.6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x v="2228"/>
    <b v="0"/>
    <n v="23"/>
    <b v="1"/>
    <x v="6"/>
    <s v="plays"/>
    <n v="171"/>
    <n v="52.17"/>
    <x v="1"/>
  </r>
  <r>
    <n v="3666"/>
    <s v="Israel LÃ³pez @ Ojai Playwrights Conference"/>
    <s v="Artistic Internship @ Ojai Playwrights Conference"/>
    <n v="1200"/>
    <n v="1200"/>
    <x v="0"/>
    <s v="US"/>
    <s v="USD"/>
    <d v="2014-07-24T07:00:00"/>
    <x v="2229"/>
    <b v="0"/>
    <n v="38"/>
    <b v="1"/>
    <x v="6"/>
    <s v="plays"/>
    <n v="100"/>
    <n v="31.58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x v="2230"/>
    <b v="0"/>
    <n v="38"/>
    <b v="1"/>
    <x v="6"/>
    <s v="plays"/>
    <n v="120"/>
    <n v="31.5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x v="2231"/>
    <b v="0"/>
    <n v="46"/>
    <b v="1"/>
    <x v="6"/>
    <s v="plays"/>
    <n v="239"/>
    <n v="26.02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x v="2232"/>
    <b v="0"/>
    <n v="43"/>
    <b v="1"/>
    <x v="7"/>
    <s v="indie rock"/>
    <n v="119"/>
    <n v="27.5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x v="2233"/>
    <b v="0"/>
    <n v="5"/>
    <b v="0"/>
    <x v="6"/>
    <s v="spaces"/>
    <n v="30"/>
    <n v="237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x v="2234"/>
    <b v="0"/>
    <n v="15"/>
    <b v="1"/>
    <x v="6"/>
    <s v="plays"/>
    <n v="108"/>
    <n v="7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x v="2235"/>
    <b v="0"/>
    <n v="21"/>
    <b v="0"/>
    <x v="6"/>
    <s v="spaces"/>
    <n v="1"/>
    <n v="56.3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x v="2236"/>
    <b v="0"/>
    <n v="25"/>
    <b v="1"/>
    <x v="7"/>
    <s v="rock"/>
    <n v="118"/>
    <n v="47.2"/>
    <x v="3"/>
  </r>
  <r>
    <n v="1680"/>
    <s v="Kick Out a Record"/>
    <s v="Working Musician dilemma #164: how the taxman put Kick the Record 2.0 on hold"/>
    <n v="1000"/>
    <n v="1175"/>
    <x v="0"/>
    <s v="US"/>
    <s v="USD"/>
    <d v="2014-07-12T18:11:07"/>
    <x v="2237"/>
    <b v="0"/>
    <n v="25"/>
    <b v="1"/>
    <x v="7"/>
    <s v="pop"/>
    <n v="118"/>
    <n v="4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x v="2238"/>
    <b v="0"/>
    <n v="12"/>
    <b v="1"/>
    <x v="6"/>
    <s v="plays"/>
    <n v="131"/>
    <n v="97.92"/>
    <x v="2"/>
  </r>
  <r>
    <n v="1089"/>
    <s v="Farabel"/>
    <s v="Farabel is a single player turn-based fantasy strategy game for Mac/PC/Linux"/>
    <n v="15000"/>
    <n v="1174"/>
    <x v="2"/>
    <s v="FR"/>
    <s v="EUR"/>
    <d v="2015-06-26T04:32:55"/>
    <x v="2239"/>
    <b v="0"/>
    <n v="49"/>
    <b v="0"/>
    <x v="3"/>
    <s v="video games"/>
    <n v="8"/>
    <n v="23.96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x v="2240"/>
    <b v="0"/>
    <n v="14"/>
    <b v="0"/>
    <x v="4"/>
    <s v="food trucks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x v="2241"/>
    <b v="0"/>
    <n v="26"/>
    <b v="1"/>
    <x v="6"/>
    <s v="plays"/>
    <n v="117"/>
    <n v="44.9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x v="2242"/>
    <b v="0"/>
    <n v="28"/>
    <b v="1"/>
    <x v="3"/>
    <s v="tabletop games"/>
    <n v="1165"/>
    <n v="41.6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x v="2243"/>
    <b v="0"/>
    <n v="31"/>
    <b v="0"/>
    <x v="0"/>
    <s v="wearables"/>
    <n v="2"/>
    <n v="37.45000000000000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x v="2244"/>
    <b v="0"/>
    <n v="14"/>
    <b v="0"/>
    <x v="6"/>
    <s v="plays"/>
    <n v="17"/>
    <n v="82.57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x v="2245"/>
    <b v="0"/>
    <n v="19"/>
    <b v="0"/>
    <x v="4"/>
    <s v="food trucks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x v="2246"/>
    <b v="0"/>
    <n v="23"/>
    <b v="1"/>
    <x v="6"/>
    <s v="plays"/>
    <n v="115"/>
    <n v="5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x v="2247"/>
    <b v="0"/>
    <n v="10"/>
    <b v="1"/>
    <x v="6"/>
    <s v="musical"/>
    <n v="115"/>
    <n v="115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x v="2248"/>
    <b v="1"/>
    <n v="13"/>
    <b v="0"/>
    <x v="2"/>
    <s v="photobooks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x v="2249"/>
    <b v="0"/>
    <n v="27"/>
    <b v="1"/>
    <x v="2"/>
    <s v="photobooks"/>
    <n v="115"/>
    <n v="42.48"/>
    <x v="1"/>
  </r>
  <r>
    <n v="1894"/>
    <s v="Help me release my first 3 song EP!!"/>
    <s v="Im trying to raise $1000 for a 3 song EP in a studio!"/>
    <n v="1000"/>
    <n v="1145"/>
    <x v="0"/>
    <s v="US"/>
    <s v="USD"/>
    <d v="2012-02-12T21:43:03"/>
    <x v="2250"/>
    <b v="0"/>
    <n v="20"/>
    <b v="1"/>
    <x v="7"/>
    <s v="indie rock"/>
    <n v="115"/>
    <n v="57.25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x v="2251"/>
    <b v="0"/>
    <n v="7"/>
    <b v="0"/>
    <x v="6"/>
    <s v="spaces"/>
    <n v="6"/>
    <n v="163.57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x v="2252"/>
    <b v="0"/>
    <n v="61"/>
    <b v="1"/>
    <x v="6"/>
    <s v="plays"/>
    <n v="115"/>
    <n v="18.77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x v="2253"/>
    <b v="0"/>
    <n v="4"/>
    <b v="0"/>
    <x v="6"/>
    <s v="musical"/>
    <n v="11"/>
    <n v="286.25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x v="2254"/>
    <b v="0"/>
    <n v="14"/>
    <b v="0"/>
    <x v="6"/>
    <s v="plays"/>
    <n v="38"/>
    <n v="81.56999999999999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x v="2255"/>
    <b v="0"/>
    <n v="27"/>
    <b v="1"/>
    <x v="6"/>
    <s v="plays"/>
    <n v="119"/>
    <n v="42.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x v="2256"/>
    <b v="0"/>
    <n v="27"/>
    <b v="1"/>
    <x v="7"/>
    <s v="electronic music"/>
    <n v="152"/>
    <n v="42.22"/>
    <x v="3"/>
  </r>
  <r>
    <n v="1308"/>
    <s v="Boost Band: Wristband Phone Charger (Canceled)"/>
    <s v="Boost Band, a wristband that charges any device"/>
    <n v="10000"/>
    <n v="1136"/>
    <x v="1"/>
    <s v="US"/>
    <s v="USD"/>
    <d v="2016-10-08T14:43:32"/>
    <x v="2257"/>
    <b v="0"/>
    <n v="38"/>
    <b v="0"/>
    <x v="0"/>
    <s v="wearables"/>
    <n v="11"/>
    <n v="29.89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x v="2258"/>
    <b v="0"/>
    <n v="11"/>
    <b v="0"/>
    <x v="0"/>
    <s v="wearables"/>
    <n v="1"/>
    <n v="102.73"/>
    <x v="2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x v="2259"/>
    <b v="0"/>
    <n v="17"/>
    <b v="1"/>
    <x v="7"/>
    <s v="rock"/>
    <n v="113"/>
    <n v="66.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x v="2260"/>
    <b v="0"/>
    <n v="34"/>
    <b v="1"/>
    <x v="7"/>
    <s v="electronic music"/>
    <n v="103"/>
    <n v="33.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x v="2261"/>
    <b v="0"/>
    <n v="17"/>
    <b v="1"/>
    <x v="6"/>
    <s v="plays"/>
    <n v="113"/>
    <n v="66.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x v="2262"/>
    <b v="0"/>
    <n v="20"/>
    <b v="0"/>
    <x v="4"/>
    <s v="food trucks"/>
    <n v="23"/>
    <n v="56.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x v="2263"/>
    <b v="0"/>
    <n v="13"/>
    <b v="0"/>
    <x v="6"/>
    <s v="plays"/>
    <n v="38"/>
    <n v="86.6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x v="2264"/>
    <b v="0"/>
    <n v="19"/>
    <b v="1"/>
    <x v="6"/>
    <s v="plays"/>
    <n v="102"/>
    <n v="59.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x v="2265"/>
    <b v="0"/>
    <n v="29"/>
    <b v="1"/>
    <x v="7"/>
    <s v="indie rock"/>
    <n v="187"/>
    <n v="38.7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x v="2266"/>
    <b v="0"/>
    <n v="19"/>
    <b v="1"/>
    <x v="6"/>
    <s v="plays"/>
    <n v="112"/>
    <n v="58.9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x v="2267"/>
    <b v="0"/>
    <n v="18"/>
    <b v="1"/>
    <x v="6"/>
    <s v="plays"/>
    <n v="112"/>
    <n v="62.1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x v="2268"/>
    <b v="0"/>
    <n v="18"/>
    <b v="1"/>
    <x v="6"/>
    <s v="plays"/>
    <n v="106"/>
    <n v="61.9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x v="2269"/>
    <b v="0"/>
    <n v="18"/>
    <b v="1"/>
    <x v="6"/>
    <s v="plays"/>
    <n v="223"/>
    <n v="61.9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x v="2270"/>
    <b v="0"/>
    <n v="31"/>
    <b v="1"/>
    <x v="7"/>
    <s v="indie rock"/>
    <n v="171"/>
    <n v="35.840000000000003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x v="2271"/>
    <b v="0"/>
    <n v="19"/>
    <b v="1"/>
    <x v="6"/>
    <s v="plays"/>
    <n v="111"/>
    <n v="58.4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x v="2272"/>
    <b v="0"/>
    <n v="17"/>
    <b v="0"/>
    <x v="0"/>
    <s v="wearables"/>
    <n v="4"/>
    <n v="65.180000000000007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x v="2273"/>
    <b v="0"/>
    <n v="15"/>
    <b v="1"/>
    <x v="5"/>
    <s v="shorts"/>
    <n v="111"/>
    <n v="73.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x v="2274"/>
    <b v="0"/>
    <n v="18"/>
    <b v="1"/>
    <x v="6"/>
    <s v="plays"/>
    <n v="221"/>
    <n v="61.39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x v="2275"/>
    <b v="0"/>
    <n v="12"/>
    <b v="0"/>
    <x v="6"/>
    <s v="plays"/>
    <n v="16"/>
    <n v="91.83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x v="2276"/>
    <b v="0"/>
    <n v="3"/>
    <b v="0"/>
    <x v="0"/>
    <s v="web"/>
    <n v="15"/>
    <n v="367"/>
    <x v="4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x v="2277"/>
    <b v="0"/>
    <n v="27"/>
    <b v="1"/>
    <x v="6"/>
    <s v="plays"/>
    <n v="110"/>
    <n v="40.7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x v="2278"/>
    <b v="0"/>
    <n v="11"/>
    <b v="1"/>
    <x v="7"/>
    <s v="classical music"/>
    <n v="110"/>
    <n v="1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x v="2279"/>
    <b v="0"/>
    <n v="2"/>
    <b v="0"/>
    <x v="0"/>
    <s v="makerspaces"/>
    <n v="0"/>
    <n v="55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x v="2280"/>
    <b v="0"/>
    <n v="15"/>
    <b v="1"/>
    <x v="6"/>
    <s v="musical"/>
    <n v="100"/>
    <n v="73.3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x v="2281"/>
    <b v="1"/>
    <n v="23"/>
    <b v="0"/>
    <x v="6"/>
    <s v="plays"/>
    <n v="22"/>
    <n v="47.7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x v="2282"/>
    <b v="0"/>
    <n v="58"/>
    <b v="0"/>
    <x v="6"/>
    <s v="spaces"/>
    <n v="2"/>
    <n v="18.899999999999999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x v="2283"/>
    <b v="0"/>
    <n v="25"/>
    <b v="1"/>
    <x v="1"/>
    <s v="nonfiction"/>
    <n v="109"/>
    <n v="43.6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x v="2284"/>
    <b v="0"/>
    <n v="20"/>
    <b v="1"/>
    <x v="6"/>
    <s v="plays"/>
    <n v="218"/>
    <n v="54.5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x v="2285"/>
    <b v="0"/>
    <n v="41"/>
    <b v="1"/>
    <x v="6"/>
    <s v="plays"/>
    <n v="109"/>
    <n v="26.5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x v="2286"/>
    <b v="0"/>
    <n v="35"/>
    <b v="1"/>
    <x v="6"/>
    <s v="plays"/>
    <n v="108"/>
    <n v="30.9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x v="2287"/>
    <b v="1"/>
    <n v="34"/>
    <b v="1"/>
    <x v="7"/>
    <s v="rock"/>
    <n v="166"/>
    <n v="31.8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x v="2288"/>
    <b v="0"/>
    <n v="25"/>
    <b v="1"/>
    <x v="6"/>
    <s v="plays"/>
    <n v="108"/>
    <n v="43.2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x v="2289"/>
    <b v="1"/>
    <n v="22"/>
    <b v="0"/>
    <x v="2"/>
    <s v="photobooks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x v="2290"/>
    <b v="0"/>
    <n v="32"/>
    <b v="1"/>
    <x v="7"/>
    <s v="pop"/>
    <n v="108"/>
    <n v="33.75"/>
    <x v="4"/>
  </r>
  <r>
    <n v="3007"/>
    <s v="Bethlem"/>
    <s v="Consuite for 2015 CoreCon.  An adventure into insanity."/>
    <n v="600"/>
    <n v="1080"/>
    <x v="0"/>
    <s v="US"/>
    <s v="USD"/>
    <d v="2015-04-25T05:11:23"/>
    <x v="2291"/>
    <b v="0"/>
    <n v="20"/>
    <b v="1"/>
    <x v="6"/>
    <s v="spaces"/>
    <n v="180"/>
    <n v="54"/>
    <x v="4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x v="2292"/>
    <b v="0"/>
    <n v="14"/>
    <b v="1"/>
    <x v="6"/>
    <s v="plays"/>
    <n v="108"/>
    <n v="7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x v="2293"/>
    <b v="0"/>
    <n v="30"/>
    <b v="1"/>
    <x v="6"/>
    <s v="plays"/>
    <n v="215"/>
    <n v="35.77000000000000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x v="2294"/>
    <b v="0"/>
    <n v="13"/>
    <b v="0"/>
    <x v="6"/>
    <s v="spaces"/>
    <n v="4"/>
    <n v="82.46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x v="2295"/>
    <b v="0"/>
    <n v="50"/>
    <b v="1"/>
    <x v="3"/>
    <s v="tabletop games"/>
    <n v="223"/>
    <n v="21.3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x v="2296"/>
    <b v="0"/>
    <n v="20"/>
    <b v="1"/>
    <x v="6"/>
    <s v="plays"/>
    <n v="107"/>
    <n v="53.34"/>
    <x v="1"/>
  </r>
  <r>
    <n v="2557"/>
    <s v="European Tour"/>
    <s v="Raising money for our concert tour of Switzerland and Germany in June/July 2014"/>
    <n v="900"/>
    <n v="1066"/>
    <x v="0"/>
    <s v="GB"/>
    <s v="GBP"/>
    <d v="2014-05-15T17:53:06"/>
    <x v="2297"/>
    <b v="0"/>
    <n v="36"/>
    <b v="1"/>
    <x v="7"/>
    <s v="classical music"/>
    <n v="118"/>
    <n v="29.61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x v="2298"/>
    <b v="0"/>
    <n v="32"/>
    <b v="1"/>
    <x v="6"/>
    <s v="spaces"/>
    <n v="213"/>
    <n v="33.31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x v="2299"/>
    <b v="0"/>
    <n v="25"/>
    <b v="1"/>
    <x v="7"/>
    <s v="rock"/>
    <n v="133"/>
    <n v="42.61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x v="2300"/>
    <b v="1"/>
    <n v="19"/>
    <b v="0"/>
    <x v="6"/>
    <s v="plays"/>
    <n v="21"/>
    <n v="56.0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x v="2301"/>
    <b v="0"/>
    <n v="26"/>
    <b v="1"/>
    <x v="6"/>
    <s v="plays"/>
    <n v="106"/>
    <n v="40.9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x v="2302"/>
    <b v="0"/>
    <n v="42"/>
    <b v="1"/>
    <x v="6"/>
    <s v="plays"/>
    <n v="106"/>
    <n v="25.3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x v="2303"/>
    <b v="0"/>
    <n v="18"/>
    <b v="0"/>
    <x v="7"/>
    <s v="world music"/>
    <n v="7"/>
    <n v="58.8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x v="2304"/>
    <b v="0"/>
    <n v="13"/>
    <b v="0"/>
    <x v="6"/>
    <s v="plays"/>
    <n v="18"/>
    <n v="81.540000000000006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x v="2305"/>
    <b v="0"/>
    <n v="9"/>
    <b v="0"/>
    <x v="0"/>
    <s v="makerspaces"/>
    <n v="50"/>
    <n v="117.56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x v="2306"/>
    <b v="0"/>
    <n v="20"/>
    <b v="1"/>
    <x v="7"/>
    <s v="indie rock"/>
    <n v="106"/>
    <n v="52.8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x v="2307"/>
    <b v="0"/>
    <n v="27"/>
    <b v="1"/>
    <x v="0"/>
    <s v="wearables"/>
    <n v="132"/>
    <n v="39.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x v="2308"/>
    <b v="0"/>
    <n v="18"/>
    <b v="1"/>
    <x v="6"/>
    <s v="plays"/>
    <n v="211"/>
    <n v="58.61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x v="2309"/>
    <b v="0"/>
    <n v="14"/>
    <b v="1"/>
    <x v="7"/>
    <s v="rock"/>
    <n v="350"/>
    <n v="75.040000000000006"/>
    <x v="6"/>
  </r>
  <r>
    <n v="1638"/>
    <s v="Avenues EP 2013"/>
    <s v="Avenues will be going in to the studio to record a new EP with Matt Allison!"/>
    <n v="1000"/>
    <n v="1050"/>
    <x v="0"/>
    <s v="US"/>
    <s v="USD"/>
    <d v="2013-02-28T21:25:00"/>
    <x v="2310"/>
    <b v="0"/>
    <n v="27"/>
    <b v="1"/>
    <x v="7"/>
    <s v="rock"/>
    <n v="105"/>
    <n v="38.8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x v="2311"/>
    <b v="0"/>
    <n v="2"/>
    <b v="0"/>
    <x v="7"/>
    <s v="faith"/>
    <n v="11"/>
    <n v="525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x v="2312"/>
    <b v="0"/>
    <n v="25"/>
    <b v="1"/>
    <x v="7"/>
    <s v="rock"/>
    <n v="263"/>
    <n v="4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x v="2313"/>
    <b v="0"/>
    <n v="33"/>
    <b v="0"/>
    <x v="1"/>
    <s v="children's books"/>
    <n v="10"/>
    <n v="31.7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x v="2314"/>
    <b v="0"/>
    <n v="32"/>
    <b v="1"/>
    <x v="7"/>
    <s v="indie rock"/>
    <n v="105"/>
    <n v="32.72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x v="2315"/>
    <b v="0"/>
    <n v="23"/>
    <b v="1"/>
    <x v="6"/>
    <s v="plays"/>
    <n v="105"/>
    <n v="45.4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x v="2316"/>
    <b v="0"/>
    <n v="23"/>
    <b v="1"/>
    <x v="6"/>
    <s v="plays"/>
    <n v="139"/>
    <n v="45.3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x v="2317"/>
    <b v="1"/>
    <n v="36"/>
    <b v="1"/>
    <x v="5"/>
    <s v="documentary"/>
    <n v="104"/>
    <n v="28.92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x v="2318"/>
    <b v="0"/>
    <n v="27"/>
    <b v="1"/>
    <x v="7"/>
    <s v="rock"/>
    <n v="104"/>
    <n v="38.520000000000003"/>
    <x v="6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x v="2319"/>
    <b v="0"/>
    <n v="12"/>
    <b v="1"/>
    <x v="7"/>
    <s v="rock"/>
    <n v="104"/>
    <n v="86.67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x v="2320"/>
    <b v="0"/>
    <n v="3"/>
    <b v="0"/>
    <x v="7"/>
    <s v="jazz"/>
    <n v="12"/>
    <n v="346.6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x v="2321"/>
    <b v="0"/>
    <n v="17"/>
    <b v="0"/>
    <x v="6"/>
    <s v="spaces"/>
    <n v="4"/>
    <n v="61.18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x v="2322"/>
    <b v="0"/>
    <n v="37"/>
    <b v="1"/>
    <x v="7"/>
    <s v="indie rock"/>
    <n v="130"/>
    <n v="2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x v="2323"/>
    <b v="0"/>
    <n v="32"/>
    <b v="1"/>
    <x v="2"/>
    <s v="photobooks"/>
    <n v="115"/>
    <n v="32.34000000000000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x v="2324"/>
    <b v="0"/>
    <n v="27"/>
    <b v="1"/>
    <x v="6"/>
    <s v="plays"/>
    <n v="104"/>
    <n v="38.3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x v="2325"/>
    <b v="0"/>
    <n v="24"/>
    <b v="1"/>
    <x v="6"/>
    <s v="plays"/>
    <n v="104"/>
    <n v="43.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x v="2326"/>
    <b v="0"/>
    <n v="28"/>
    <b v="1"/>
    <x v="6"/>
    <s v="plays"/>
    <n v="104"/>
    <n v="36.9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x v="2327"/>
    <b v="0"/>
    <n v="36"/>
    <b v="1"/>
    <x v="7"/>
    <s v="indie rock"/>
    <n v="103"/>
    <n v="28.66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x v="2328"/>
    <b v="0"/>
    <n v="14"/>
    <b v="1"/>
    <x v="7"/>
    <s v="rock"/>
    <n v="103"/>
    <n v="73.56999999999999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x v="2329"/>
    <b v="0"/>
    <n v="16"/>
    <b v="1"/>
    <x v="6"/>
    <s v="plays"/>
    <n v="129"/>
    <n v="64.38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x v="2330"/>
    <b v="0"/>
    <n v="9"/>
    <b v="0"/>
    <x v="3"/>
    <s v="video games"/>
    <n v="3"/>
    <n v="114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x v="2331"/>
    <b v="0"/>
    <n v="23"/>
    <b v="1"/>
    <x v="7"/>
    <s v="pop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x v="2332"/>
    <b v="0"/>
    <n v="3"/>
    <b v="0"/>
    <x v="0"/>
    <s v="web"/>
    <n v="1"/>
    <n v="34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x v="2333"/>
    <b v="0"/>
    <n v="10"/>
    <b v="1"/>
    <x v="7"/>
    <s v="rock"/>
    <n v="103"/>
    <n v="102.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x v="2334"/>
    <b v="0"/>
    <n v="27"/>
    <b v="1"/>
    <x v="6"/>
    <s v="plays"/>
    <n v="114"/>
    <n v="37.9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x v="2335"/>
    <b v="0"/>
    <n v="5"/>
    <b v="0"/>
    <x v="6"/>
    <s v="musical"/>
    <n v="1"/>
    <n v="20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x v="2336"/>
    <b v="0"/>
    <n v="21"/>
    <b v="1"/>
    <x v="7"/>
    <s v="electronic music"/>
    <n v="102"/>
    <n v="48.6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x v="2337"/>
    <b v="0"/>
    <n v="3"/>
    <b v="0"/>
    <x v="4"/>
    <s v="food trucks"/>
    <n v="6"/>
    <n v="340"/>
    <x v="1"/>
  </r>
  <r>
    <n v="1590"/>
    <s v="An Italian Adventure"/>
    <s v="Discover Italy through photography."/>
    <n v="60000"/>
    <n v="1020"/>
    <x v="2"/>
    <s v="IT"/>
    <s v="EUR"/>
    <d v="2015-09-23T20:34:24"/>
    <x v="2338"/>
    <b v="0"/>
    <n v="2"/>
    <b v="0"/>
    <x v="2"/>
    <s v="places"/>
    <n v="2"/>
    <n v="51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x v="2339"/>
    <b v="0"/>
    <n v="42"/>
    <b v="1"/>
    <x v="6"/>
    <s v="plays"/>
    <n v="102"/>
    <n v="24.2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x v="2340"/>
    <b v="0"/>
    <n v="24"/>
    <b v="1"/>
    <x v="7"/>
    <s v="electronic music"/>
    <n v="102"/>
    <n v="42.33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x v="2341"/>
    <b v="0"/>
    <n v="26"/>
    <b v="1"/>
    <x v="7"/>
    <s v="rock"/>
    <n v="102"/>
    <n v="39.04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x v="2342"/>
    <b v="0"/>
    <n v="19"/>
    <b v="1"/>
    <x v="7"/>
    <s v="electronic music"/>
    <n v="102"/>
    <n v="53.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x v="2343"/>
    <b v="0"/>
    <n v="6"/>
    <b v="1"/>
    <x v="2"/>
    <s v="photobooks"/>
    <n v="101"/>
    <n v="168.5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x v="2344"/>
    <b v="0"/>
    <n v="17"/>
    <b v="1"/>
    <x v="6"/>
    <s v="plays"/>
    <n v="202"/>
    <n v="59.4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x v="2345"/>
    <b v="0"/>
    <n v="16"/>
    <b v="0"/>
    <x v="6"/>
    <s v="plays"/>
    <n v="67"/>
    <n v="63.13"/>
    <x v="4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x v="2346"/>
    <b v="0"/>
    <n v="19"/>
    <b v="1"/>
    <x v="7"/>
    <s v="rock"/>
    <n v="101"/>
    <n v="52.95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x v="2347"/>
    <b v="0"/>
    <n v="27"/>
    <b v="1"/>
    <x v="6"/>
    <s v="spaces"/>
    <n v="101"/>
    <n v="37.22"/>
    <x v="1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x v="2348"/>
    <b v="0"/>
    <n v="17"/>
    <b v="1"/>
    <x v="6"/>
    <s v="plays"/>
    <n v="101"/>
    <n v="59.12"/>
    <x v="4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x v="2349"/>
    <b v="0"/>
    <n v="24"/>
    <b v="0"/>
    <x v="3"/>
    <s v="mobile games"/>
    <n v="20"/>
    <n v="41.83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x v="2350"/>
    <b v="0"/>
    <n v="36"/>
    <b v="1"/>
    <x v="7"/>
    <s v="pop"/>
    <n v="1254"/>
    <n v="27.86"/>
    <x v="1"/>
  </r>
  <r>
    <n v="2993"/>
    <s v="TRUE WEST: Think, Dog! Productions"/>
    <s v="Help us build the Kitchen from Hell!"/>
    <n v="1000"/>
    <n v="1003"/>
    <x v="0"/>
    <s v="US"/>
    <s v="USD"/>
    <d v="2016-02-20T20:07:47"/>
    <x v="2351"/>
    <b v="0"/>
    <n v="22"/>
    <b v="1"/>
    <x v="6"/>
    <s v="spaces"/>
    <n v="100"/>
    <n v="45.59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x v="2352"/>
    <b v="0"/>
    <n v="34"/>
    <b v="0"/>
    <x v="1"/>
    <s v="children's books"/>
    <n v="14"/>
    <n v="29.47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x v="2353"/>
    <b v="0"/>
    <n v="28"/>
    <b v="1"/>
    <x v="7"/>
    <s v="rock"/>
    <n v="100"/>
    <n v="35.770000000000003"/>
    <x v="6"/>
  </r>
  <r>
    <n v="1611"/>
    <s v="Skelton-Luns CD/7&quot;             No Big Deal."/>
    <s v="Skelton-Luns CD/7&quot; No Big Deal."/>
    <n v="800"/>
    <n v="1001"/>
    <x v="0"/>
    <s v="US"/>
    <s v="USD"/>
    <d v="2013-06-05T00:00:32"/>
    <x v="2354"/>
    <b v="0"/>
    <n v="27"/>
    <b v="1"/>
    <x v="7"/>
    <s v="rock"/>
    <n v="125"/>
    <n v="37.07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x v="2355"/>
    <b v="0"/>
    <n v="19"/>
    <b v="1"/>
    <x v="7"/>
    <s v="rock"/>
    <n v="133"/>
    <n v="52.68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x v="2356"/>
    <b v="0"/>
    <n v="25"/>
    <b v="1"/>
    <x v="7"/>
    <s v="rock"/>
    <n v="100"/>
    <n v="40.0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x v="2357"/>
    <b v="0"/>
    <n v="25"/>
    <b v="1"/>
    <x v="7"/>
    <s v="indie rock"/>
    <n v="100"/>
    <n v="40.04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x v="2358"/>
    <b v="0"/>
    <n v="11"/>
    <b v="1"/>
    <x v="0"/>
    <s v="makerspaces"/>
    <n v="125"/>
    <n v="91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x v="2359"/>
    <b v="0"/>
    <n v="21"/>
    <b v="1"/>
    <x v="6"/>
    <s v="plays"/>
    <n v="100"/>
    <n v="47.67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x v="2360"/>
    <b v="0"/>
    <n v="20"/>
    <b v="1"/>
    <x v="6"/>
    <s v="plays"/>
    <n v="100"/>
    <n v="5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x v="2361"/>
    <b v="0"/>
    <n v="14"/>
    <b v="1"/>
    <x v="5"/>
    <s v="documentary"/>
    <n v="100"/>
    <n v="71.43000000000000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x v="2362"/>
    <b v="0"/>
    <n v="19"/>
    <b v="1"/>
    <x v="7"/>
    <s v="rock"/>
    <n v="100"/>
    <n v="52.63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x v="2363"/>
    <b v="0"/>
    <n v="13"/>
    <b v="1"/>
    <x v="7"/>
    <s v="rock"/>
    <n v="100"/>
    <n v="76.92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x v="2364"/>
    <b v="0"/>
    <n v="28"/>
    <b v="0"/>
    <x v="4"/>
    <s v="restaurants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x v="2365"/>
    <b v="0"/>
    <n v="35"/>
    <b v="1"/>
    <x v="6"/>
    <s v="plays"/>
    <n v="100"/>
    <n v="28.57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x v="2366"/>
    <b v="0"/>
    <n v="24"/>
    <b v="1"/>
    <x v="6"/>
    <s v="musical"/>
    <n v="100"/>
    <n v="41.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x v="2367"/>
    <b v="0"/>
    <n v="28"/>
    <b v="1"/>
    <x v="6"/>
    <s v="spaces"/>
    <n v="100"/>
    <n v="35.7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x v="2368"/>
    <b v="1"/>
    <n v="24"/>
    <b v="1"/>
    <x v="6"/>
    <s v="plays"/>
    <n v="100"/>
    <n v="41.6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x v="2369"/>
    <b v="0"/>
    <n v="8"/>
    <b v="1"/>
    <x v="6"/>
    <s v="plays"/>
    <n v="100"/>
    <n v="12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x v="2370"/>
    <b v="0"/>
    <n v="17"/>
    <b v="1"/>
    <x v="6"/>
    <s v="plays"/>
    <n v="100"/>
    <n v="58.8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x v="2371"/>
    <b v="0"/>
    <n v="24"/>
    <b v="1"/>
    <x v="6"/>
    <s v="plays"/>
    <n v="100"/>
    <n v="41.6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x v="2372"/>
    <b v="0"/>
    <n v="7"/>
    <b v="0"/>
    <x v="6"/>
    <s v="plays"/>
    <n v="10"/>
    <n v="142.86000000000001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x v="2373"/>
    <b v="1"/>
    <n v="18"/>
    <b v="0"/>
    <x v="2"/>
    <s v="photobooks"/>
    <n v="11"/>
    <n v="55.3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x v="2374"/>
    <b v="1"/>
    <n v="15"/>
    <b v="0"/>
    <x v="2"/>
    <s v="photobooks"/>
    <n v="2"/>
    <n v="66.33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x v="2375"/>
    <b v="0"/>
    <n v="15"/>
    <b v="0"/>
    <x v="0"/>
    <s v="wearables"/>
    <n v="3"/>
    <n v="66.06999999999999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x v="2376"/>
    <b v="0"/>
    <n v="25"/>
    <b v="1"/>
    <x v="0"/>
    <s v="space exploration"/>
    <n v="106"/>
    <n v="39.44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x v="2377"/>
    <b v="0"/>
    <n v="13"/>
    <b v="1"/>
    <x v="7"/>
    <s v="rock"/>
    <n v="109"/>
    <n v="75.3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x v="2378"/>
    <b v="0"/>
    <n v="17"/>
    <b v="0"/>
    <x v="6"/>
    <s v="musical"/>
    <n v="13"/>
    <n v="57.65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x v="2379"/>
    <b v="0"/>
    <n v="16"/>
    <b v="0"/>
    <x v="4"/>
    <s v="food trucks"/>
    <n v="2"/>
    <n v="61.19"/>
    <x v="2"/>
  </r>
  <r>
    <n v="705"/>
    <s v="SomnoScope"/>
    <s v="The closest thing ever to the Holy Grail of wearables technology"/>
    <n v="100000"/>
    <n v="977"/>
    <x v="2"/>
    <s v="NL"/>
    <s v="EUR"/>
    <d v="2017-01-21T11:47:58"/>
    <x v="2380"/>
    <b v="0"/>
    <n v="5"/>
    <b v="0"/>
    <x v="0"/>
    <s v="wearables"/>
    <n v="1"/>
    <n v="195.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x v="2381"/>
    <b v="0"/>
    <n v="16"/>
    <b v="1"/>
    <x v="6"/>
    <s v="plays"/>
    <n v="129"/>
    <n v="60.6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x v="2382"/>
    <b v="0"/>
    <n v="45"/>
    <b v="1"/>
    <x v="0"/>
    <s v="space exploration"/>
    <n v="647"/>
    <n v="21.56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x v="2383"/>
    <b v="0"/>
    <n v="34"/>
    <b v="1"/>
    <x v="6"/>
    <s v="plays"/>
    <n v="138"/>
    <n v="28.4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x v="2384"/>
    <b v="0"/>
    <n v="8"/>
    <b v="0"/>
    <x v="6"/>
    <s v="plays"/>
    <n v="38"/>
    <n v="119.1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x v="2385"/>
    <b v="0"/>
    <n v="19"/>
    <b v="1"/>
    <x v="6"/>
    <s v="plays"/>
    <n v="190"/>
    <n v="5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x v="2386"/>
    <b v="0"/>
    <n v="12"/>
    <b v="0"/>
    <x v="4"/>
    <s v="restaurants"/>
    <n v="19"/>
    <n v="77.5"/>
    <x v="4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x v="2387"/>
    <b v="0"/>
    <n v="21"/>
    <b v="1"/>
    <x v="0"/>
    <s v="space exploration"/>
    <n v="110"/>
    <n v="44.1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x v="2388"/>
    <b v="0"/>
    <n v="14"/>
    <b v="0"/>
    <x v="6"/>
    <s v="musical"/>
    <n v="31"/>
    <n v="66.14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x v="2389"/>
    <b v="0"/>
    <n v="21"/>
    <b v="1"/>
    <x v="6"/>
    <s v="plays"/>
    <n v="116"/>
    <n v="4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x v="2390"/>
    <b v="0"/>
    <n v="27"/>
    <b v="1"/>
    <x v="7"/>
    <s v="rock"/>
    <n v="108"/>
    <n v="34.07"/>
    <x v="3"/>
  </r>
  <r>
    <n v="3395"/>
    <s v="MIRAMAR"/>
    <s v="Miramar is a a darkly funny play exploring what it is we call â€˜homeâ€™."/>
    <n v="500"/>
    <n v="920"/>
    <x v="0"/>
    <s v="GB"/>
    <s v="GBP"/>
    <d v="2015-05-30T18:10:00"/>
    <x v="2391"/>
    <b v="0"/>
    <n v="38"/>
    <b v="1"/>
    <x v="6"/>
    <s v="plays"/>
    <n v="184"/>
    <n v="24.2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x v="2392"/>
    <b v="0"/>
    <n v="17"/>
    <b v="1"/>
    <x v="7"/>
    <s v="rock"/>
    <n v="122"/>
    <n v="53.88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x v="2393"/>
    <b v="0"/>
    <n v="33"/>
    <b v="1"/>
    <x v="7"/>
    <s v="rock"/>
    <n v="152"/>
    <n v="27.61"/>
    <x v="0"/>
  </r>
  <r>
    <n v="1152"/>
    <s v="Peruvian King Food Truck"/>
    <s v="Peruvian food truck with an LA twist."/>
    <n v="16000"/>
    <n v="911"/>
    <x v="2"/>
    <s v="US"/>
    <s v="USD"/>
    <d v="2015-05-15T17:01:52"/>
    <x v="2394"/>
    <b v="0"/>
    <n v="15"/>
    <b v="0"/>
    <x v="4"/>
    <s v="food trucks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x v="2395"/>
    <b v="0"/>
    <n v="17"/>
    <b v="0"/>
    <x v="6"/>
    <s v="spaces"/>
    <n v="23"/>
    <n v="53.53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x v="2396"/>
    <b v="0"/>
    <n v="12"/>
    <b v="0"/>
    <x v="0"/>
    <s v="wearables"/>
    <n v="34"/>
    <n v="75.7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x v="2397"/>
    <b v="0"/>
    <n v="27"/>
    <b v="0"/>
    <x v="6"/>
    <s v="plays"/>
    <n v="36"/>
    <n v="33.6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x v="2398"/>
    <b v="1"/>
    <n v="29"/>
    <b v="0"/>
    <x v="2"/>
    <s v="photobooks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x v="2399"/>
    <b v="0"/>
    <n v="15"/>
    <b v="1"/>
    <x v="6"/>
    <s v="plays"/>
    <n v="101"/>
    <n v="60.3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x v="2400"/>
    <b v="0"/>
    <n v="29"/>
    <b v="0"/>
    <x v="0"/>
    <s v="wearables"/>
    <n v="8"/>
    <n v="31.17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x v="2401"/>
    <b v="0"/>
    <n v="29"/>
    <b v="1"/>
    <x v="7"/>
    <s v="rock"/>
    <n v="181"/>
    <n v="31.1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x v="2402"/>
    <b v="0"/>
    <n v="18"/>
    <b v="1"/>
    <x v="5"/>
    <s v="shorts"/>
    <n v="100"/>
    <n v="5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x v="2403"/>
    <b v="0"/>
    <n v="14"/>
    <b v="1"/>
    <x v="6"/>
    <s v="plays"/>
    <n v="113"/>
    <n v="64.29000000000000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x v="2404"/>
    <b v="0"/>
    <n v="25"/>
    <b v="1"/>
    <x v="3"/>
    <s v="tabletop games"/>
    <n v="120"/>
    <n v="35.9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x v="2405"/>
    <b v="0"/>
    <n v="19"/>
    <b v="0"/>
    <x v="1"/>
    <s v="fiction"/>
    <n v="31"/>
    <n v="47.1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x v="2406"/>
    <b v="1"/>
    <n v="25"/>
    <b v="0"/>
    <x v="2"/>
    <s v="photobooks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x v="2407"/>
    <b v="0"/>
    <n v="26"/>
    <b v="0"/>
    <x v="0"/>
    <s v="wearables"/>
    <n v="15"/>
    <n v="34.270000000000003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x v="2408"/>
    <b v="0"/>
    <n v="25"/>
    <b v="1"/>
    <x v="7"/>
    <s v="classical music"/>
    <n v="111"/>
    <n v="35.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x v="2409"/>
    <b v="0"/>
    <n v="30"/>
    <b v="1"/>
    <x v="6"/>
    <s v="plays"/>
    <n v="119"/>
    <n v="29.67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x v="2410"/>
    <b v="0"/>
    <n v="19"/>
    <b v="0"/>
    <x v="4"/>
    <s v="food trucks"/>
    <n v="6"/>
    <n v="46.6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x v="2411"/>
    <b v="1"/>
    <n v="25"/>
    <b v="1"/>
    <x v="1"/>
    <s v="radio &amp; podcasts"/>
    <n v="148"/>
    <n v="35.44"/>
    <x v="0"/>
  </r>
  <r>
    <n v="1762"/>
    <s v="&quot;The Naked Pixel&quot; Ali Pakele"/>
    <s v="Project rewards $25 gets you 190+ digital images"/>
    <n v="100"/>
    <n v="885"/>
    <x v="0"/>
    <s v="US"/>
    <s v="USD"/>
    <d v="2016-03-11T23:34:05"/>
    <x v="2412"/>
    <b v="0"/>
    <n v="25"/>
    <b v="1"/>
    <x v="2"/>
    <s v="photobooks"/>
    <n v="885"/>
    <n v="35.4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x v="2413"/>
    <b v="0"/>
    <n v="11"/>
    <b v="0"/>
    <x v="0"/>
    <s v="space exploration"/>
    <n v="1"/>
    <n v="80.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x v="2414"/>
    <b v="0"/>
    <n v="17"/>
    <b v="0"/>
    <x v="0"/>
    <s v="wearables"/>
    <n v="11"/>
    <n v="51.82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x v="2415"/>
    <b v="0"/>
    <n v="16"/>
    <b v="0"/>
    <x v="6"/>
    <s v="musical"/>
    <n v="4"/>
    <n v="55.0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x v="2416"/>
    <b v="0"/>
    <n v="21"/>
    <b v="0"/>
    <x v="6"/>
    <s v="plays"/>
    <n v="18"/>
    <n v="41.9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x v="2417"/>
    <b v="0"/>
    <n v="51"/>
    <b v="1"/>
    <x v="6"/>
    <s v="plays"/>
    <n v="119"/>
    <n v="17.25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x v="2418"/>
    <b v="0"/>
    <n v="29"/>
    <b v="0"/>
    <x v="0"/>
    <s v="wearables"/>
    <n v="1"/>
    <n v="30.3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x v="2419"/>
    <b v="0"/>
    <n v="9"/>
    <b v="0"/>
    <x v="0"/>
    <s v="wearables"/>
    <n v="15"/>
    <n v="97.33"/>
    <x v="2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x v="2420"/>
    <b v="0"/>
    <n v="14"/>
    <b v="1"/>
    <x v="7"/>
    <s v="rock"/>
    <n v="219"/>
    <n v="62.5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x v="2421"/>
    <b v="0"/>
    <n v="19"/>
    <b v="1"/>
    <x v="6"/>
    <s v="plays"/>
    <n v="109"/>
    <n v="46.0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x v="2422"/>
    <b v="1"/>
    <n v="34"/>
    <b v="0"/>
    <x v="6"/>
    <s v="plays"/>
    <n v="9"/>
    <n v="25.6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x v="2423"/>
    <b v="0"/>
    <n v="20"/>
    <b v="1"/>
    <x v="6"/>
    <s v="plays"/>
    <n v="289"/>
    <n v="43.35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x v="2424"/>
    <b v="0"/>
    <n v="23"/>
    <b v="0"/>
    <x v="2"/>
    <s v="photobooks"/>
    <n v="13"/>
    <n v="37.6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x v="2425"/>
    <b v="0"/>
    <n v="14"/>
    <b v="0"/>
    <x v="5"/>
    <s v="animation"/>
    <n v="3"/>
    <n v="61.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x v="2426"/>
    <b v="0"/>
    <n v="17"/>
    <b v="0"/>
    <x v="0"/>
    <s v="wearables"/>
    <n v="2"/>
    <n v="50.65"/>
    <x v="4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x v="2427"/>
    <b v="0"/>
    <n v="33"/>
    <b v="1"/>
    <x v="7"/>
    <s v="electronic music"/>
    <n v="156"/>
    <n v="26.06"/>
    <x v="3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x v="2428"/>
    <b v="1"/>
    <n v="19"/>
    <b v="0"/>
    <x v="2"/>
    <s v="photobooks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x v="2429"/>
    <b v="0"/>
    <n v="7"/>
    <b v="0"/>
    <x v="7"/>
    <s v="faith"/>
    <n v="68"/>
    <n v="122.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x v="2430"/>
    <b v="0"/>
    <n v="27"/>
    <b v="0"/>
    <x v="3"/>
    <s v="video games"/>
    <n v="1"/>
    <n v="31.56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x v="2431"/>
    <b v="1"/>
    <n v="24"/>
    <b v="0"/>
    <x v="6"/>
    <s v="plays"/>
    <n v="34"/>
    <n v="35.5"/>
    <x v="4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x v="2432"/>
    <b v="0"/>
    <n v="7"/>
    <b v="0"/>
    <x v="0"/>
    <s v="web"/>
    <n v="34"/>
    <n v="121.4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x v="2433"/>
    <b v="0"/>
    <n v="21"/>
    <b v="0"/>
    <x v="3"/>
    <s v="video games"/>
    <n v="39"/>
    <n v="40.479999999999997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x v="2434"/>
    <b v="0"/>
    <n v="15"/>
    <b v="0"/>
    <x v="7"/>
    <s v="faith"/>
    <n v="21"/>
    <n v="56.6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x v="2435"/>
    <b v="0"/>
    <n v="25"/>
    <b v="1"/>
    <x v="7"/>
    <s v="indie rock"/>
    <n v="113"/>
    <n v="34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x v="2436"/>
    <b v="0"/>
    <n v="21"/>
    <b v="1"/>
    <x v="6"/>
    <s v="plays"/>
    <n v="100"/>
    <n v="40.479999999999997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x v="2437"/>
    <b v="1"/>
    <n v="12"/>
    <b v="0"/>
    <x v="6"/>
    <s v="plays"/>
    <n v="2"/>
    <n v="70.1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x v="2438"/>
    <b v="0"/>
    <n v="47"/>
    <b v="1"/>
    <x v="6"/>
    <s v="plays"/>
    <n v="105"/>
    <n v="17.82999999999999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x v="2439"/>
    <b v="0"/>
    <n v="7"/>
    <b v="0"/>
    <x v="0"/>
    <s v="wearables"/>
    <n v="6"/>
    <n v="119.5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x v="2440"/>
    <b v="0"/>
    <n v="22"/>
    <b v="0"/>
    <x v="1"/>
    <s v="children's books"/>
    <n v="5"/>
    <n v="37.95000000000000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x v="2441"/>
    <b v="0"/>
    <n v="26"/>
    <b v="1"/>
    <x v="0"/>
    <s v="space exploration"/>
    <n v="166"/>
    <n v="31.9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x v="2442"/>
    <b v="1"/>
    <n v="35"/>
    <b v="0"/>
    <x v="6"/>
    <s v="spaces"/>
    <n v="24"/>
    <n v="23.63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x v="2443"/>
    <b v="0"/>
    <n v="19"/>
    <b v="1"/>
    <x v="6"/>
    <s v="plays"/>
    <n v="330"/>
    <n v="43.42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x v="2444"/>
    <b v="0"/>
    <n v="22"/>
    <b v="1"/>
    <x v="1"/>
    <s v="nonfiction"/>
    <n v="118"/>
    <n v="37.450000000000003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x v="2445"/>
    <b v="0"/>
    <n v="49"/>
    <b v="0"/>
    <x v="5"/>
    <s v="animation"/>
    <n v="8"/>
    <n v="16.760000000000002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x v="2446"/>
    <b v="0"/>
    <n v="12"/>
    <b v="0"/>
    <x v="6"/>
    <s v="musical"/>
    <n v="16"/>
    <n v="68.4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x v="2447"/>
    <b v="0"/>
    <n v="27"/>
    <b v="1"/>
    <x v="7"/>
    <s v="indie rock"/>
    <n v="137"/>
    <n v="30.3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x v="2448"/>
    <b v="0"/>
    <n v="14"/>
    <b v="1"/>
    <x v="7"/>
    <s v="rock"/>
    <n v="102"/>
    <n v="58.2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x v="2449"/>
    <b v="0"/>
    <n v="15"/>
    <b v="1"/>
    <x v="1"/>
    <s v="nonfiction"/>
    <n v="148"/>
    <n v="54.2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x v="2450"/>
    <b v="0"/>
    <n v="16"/>
    <b v="0"/>
    <x v="6"/>
    <s v="plays"/>
    <n v="33"/>
    <n v="50.88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x v="2451"/>
    <b v="0"/>
    <n v="30"/>
    <b v="1"/>
    <x v="3"/>
    <s v="tabletop games"/>
    <n v="163"/>
    <n v="27.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x v="2452"/>
    <b v="0"/>
    <n v="33"/>
    <b v="1"/>
    <x v="7"/>
    <s v="rock"/>
    <n v="116"/>
    <n v="24.58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x v="2453"/>
    <b v="0"/>
    <n v="7"/>
    <b v="1"/>
    <x v="7"/>
    <s v="rock"/>
    <n v="101"/>
    <n v="115.7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x v="2454"/>
    <b v="0"/>
    <n v="33"/>
    <b v="1"/>
    <x v="6"/>
    <s v="plays"/>
    <n v="101"/>
    <n v="24.5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x v="2455"/>
    <b v="0"/>
    <n v="22"/>
    <b v="0"/>
    <x v="1"/>
    <s v="translations"/>
    <n v="27"/>
    <n v="36.6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x v="2456"/>
    <b v="1"/>
    <n v="23"/>
    <b v="1"/>
    <x v="0"/>
    <s v="hardware"/>
    <n v="101"/>
    <n v="35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x v="2457"/>
    <b v="0"/>
    <n v="10"/>
    <b v="0"/>
    <x v="1"/>
    <s v="translations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x v="2458"/>
    <b v="0"/>
    <n v="8"/>
    <b v="0"/>
    <x v="6"/>
    <s v="plays"/>
    <n v="20"/>
    <n v="100.6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x v="2459"/>
    <b v="0"/>
    <n v="15"/>
    <b v="1"/>
    <x v="4"/>
    <s v="small batch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x v="2460"/>
    <b v="0"/>
    <n v="19"/>
    <b v="0"/>
    <x v="1"/>
    <s v="children's books"/>
    <n v="27"/>
    <n v="42.16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x v="2461"/>
    <b v="0"/>
    <n v="14"/>
    <b v="1"/>
    <x v="5"/>
    <s v="television"/>
    <n v="133"/>
    <n v="57.1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x v="2462"/>
    <b v="0"/>
    <n v="5"/>
    <b v="0"/>
    <x v="5"/>
    <s v="drama"/>
    <n v="16"/>
    <n v="16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x v="2463"/>
    <b v="0"/>
    <n v="9"/>
    <b v="0"/>
    <x v="1"/>
    <s v="translations"/>
    <n v="18"/>
    <n v="88.89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x v="2464"/>
    <b v="0"/>
    <n v="4"/>
    <b v="0"/>
    <x v="4"/>
    <s v="food trucks"/>
    <n v="1"/>
    <n v="2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x v="2465"/>
    <b v="0"/>
    <n v="27"/>
    <b v="1"/>
    <x v="6"/>
    <s v="plays"/>
    <n v="100"/>
    <n v="29.63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x v="2466"/>
    <b v="0"/>
    <n v="1"/>
    <b v="0"/>
    <x v="6"/>
    <s v="plays"/>
    <n v="3"/>
    <n v="80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x v="2467"/>
    <b v="0"/>
    <n v="30"/>
    <b v="1"/>
    <x v="7"/>
    <s v="indie rock"/>
    <n v="266"/>
    <n v="26.5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x v="2468"/>
    <b v="0"/>
    <n v="9"/>
    <b v="0"/>
    <x v="6"/>
    <s v="spaces"/>
    <n v="16"/>
    <n v="88.4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x v="2469"/>
    <b v="0"/>
    <n v="9"/>
    <b v="1"/>
    <x v="6"/>
    <s v="musical"/>
    <n v="106"/>
    <n v="88.3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x v="2470"/>
    <b v="0"/>
    <n v="14"/>
    <b v="0"/>
    <x v="6"/>
    <s v="spaces"/>
    <n v="4"/>
    <n v="56.7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x v="2471"/>
    <b v="0"/>
    <n v="9"/>
    <b v="0"/>
    <x v="6"/>
    <s v="plays"/>
    <n v="53"/>
    <n v="88.3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x v="2472"/>
    <b v="0"/>
    <n v="10"/>
    <b v="1"/>
    <x v="6"/>
    <s v="plays"/>
    <n v="158"/>
    <n v="79.09999999999999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x v="2473"/>
    <b v="0"/>
    <n v="7"/>
    <b v="0"/>
    <x v="0"/>
    <s v="web"/>
    <n v="1"/>
    <n v="112.5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x v="2474"/>
    <b v="0"/>
    <n v="34"/>
    <b v="1"/>
    <x v="7"/>
    <s v="classical music"/>
    <n v="106"/>
    <n v="23.12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x v="2475"/>
    <b v="0"/>
    <n v="27"/>
    <b v="1"/>
    <x v="6"/>
    <s v="plays"/>
    <n v="142"/>
    <n v="2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x v="2476"/>
    <b v="0"/>
    <n v="33"/>
    <b v="1"/>
    <x v="6"/>
    <s v="plays"/>
    <n v="130"/>
    <n v="23.6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x v="2477"/>
    <b v="0"/>
    <n v="27"/>
    <b v="1"/>
    <x v="6"/>
    <s v="plays"/>
    <n v="130"/>
    <n v="28.89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x v="2478"/>
    <b v="0"/>
    <n v="8"/>
    <b v="1"/>
    <x v="6"/>
    <s v="plays"/>
    <n v="104"/>
    <n v="97.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x v="2479"/>
    <b v="0"/>
    <n v="6"/>
    <b v="0"/>
    <x v="6"/>
    <s v="plays"/>
    <n v="22"/>
    <n v="129.1699999999999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x v="2480"/>
    <b v="0"/>
    <n v="20"/>
    <b v="1"/>
    <x v="6"/>
    <s v="plays"/>
    <n v="100"/>
    <n v="38.65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x v="2481"/>
    <b v="0"/>
    <n v="16"/>
    <b v="0"/>
    <x v="5"/>
    <s v="animation"/>
    <n v="7"/>
    <n v="47.88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x v="2482"/>
    <b v="0"/>
    <n v="19"/>
    <b v="1"/>
    <x v="1"/>
    <s v="nonfiction"/>
    <n v="116"/>
    <n v="40.2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x v="2483"/>
    <b v="0"/>
    <n v="36"/>
    <b v="1"/>
    <x v="5"/>
    <s v="shorts"/>
    <n v="127"/>
    <n v="21.19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x v="2484"/>
    <b v="0"/>
    <n v="10"/>
    <b v="0"/>
    <x v="7"/>
    <s v="faith"/>
    <n v="22"/>
    <n v="76"/>
    <x v="5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x v="2485"/>
    <b v="0"/>
    <n v="15"/>
    <b v="1"/>
    <x v="6"/>
    <s v="plays"/>
    <n v="117"/>
    <n v="50.67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x v="2486"/>
    <b v="0"/>
    <n v="39"/>
    <b v="1"/>
    <x v="6"/>
    <s v="plays"/>
    <n v="152"/>
    <n v="19.489999999999998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x v="2487"/>
    <b v="0"/>
    <n v="6"/>
    <b v="0"/>
    <x v="6"/>
    <s v="plays"/>
    <n v="22"/>
    <n v="126.5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x v="2488"/>
    <b v="0"/>
    <n v="18"/>
    <b v="1"/>
    <x v="7"/>
    <s v="rock"/>
    <n v="101"/>
    <n v="42.1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x v="2489"/>
    <b v="0"/>
    <n v="15"/>
    <b v="1"/>
    <x v="7"/>
    <s v="electronic music"/>
    <n v="151"/>
    <n v="50.27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x v="2490"/>
    <b v="0"/>
    <n v="17"/>
    <b v="1"/>
    <x v="6"/>
    <s v="plays"/>
    <n v="251"/>
    <n v="44.2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x v="2491"/>
    <b v="0"/>
    <n v="21"/>
    <b v="0"/>
    <x v="7"/>
    <s v="indie rock"/>
    <n v="75"/>
    <n v="35.71"/>
    <x v="1"/>
  </r>
  <r>
    <n v="2492"/>
    <s v="SUPER NICE EP 2012"/>
    <s v="We're a band from Hawaii trying to produce our first EP and we need help!"/>
    <n v="600"/>
    <n v="750"/>
    <x v="0"/>
    <s v="US"/>
    <s v="USD"/>
    <d v="2012-06-16T09:59:00"/>
    <x v="2492"/>
    <b v="0"/>
    <n v="27"/>
    <b v="1"/>
    <x v="7"/>
    <s v="indie rock"/>
    <n v="125"/>
    <n v="27.78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x v="2493"/>
    <b v="0"/>
    <n v="9"/>
    <b v="0"/>
    <x v="6"/>
    <s v="plays"/>
    <n v="15"/>
    <n v="83.3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x v="2494"/>
    <b v="0"/>
    <n v="8"/>
    <b v="0"/>
    <x v="5"/>
    <s v="drama"/>
    <n v="30"/>
    <n v="93.25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x v="2495"/>
    <b v="0"/>
    <n v="20"/>
    <b v="1"/>
    <x v="6"/>
    <s v="spaces"/>
    <n v="149"/>
    <n v="37.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x v="2496"/>
    <b v="0"/>
    <n v="21"/>
    <b v="0"/>
    <x v="6"/>
    <s v="plays"/>
    <n v="27"/>
    <n v="3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x v="2497"/>
    <b v="0"/>
    <n v="21"/>
    <b v="0"/>
    <x v="3"/>
    <s v="video games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x v="2498"/>
    <b v="0"/>
    <n v="18"/>
    <b v="0"/>
    <x v="1"/>
    <s v="children's books"/>
    <n v="29"/>
    <n v="40.6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x v="2499"/>
    <b v="0"/>
    <n v="21"/>
    <b v="0"/>
    <x v="7"/>
    <s v="jazz"/>
    <n v="24"/>
    <n v="34.76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x v="2500"/>
    <b v="0"/>
    <n v="20"/>
    <b v="1"/>
    <x v="6"/>
    <s v="plays"/>
    <n v="104"/>
    <n v="36.5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x v="2501"/>
    <b v="0"/>
    <n v="8"/>
    <b v="0"/>
    <x v="6"/>
    <s v="plays"/>
    <n v="37"/>
    <n v="91.25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x v="2502"/>
    <b v="0"/>
    <n v="34"/>
    <b v="1"/>
    <x v="7"/>
    <s v="rock"/>
    <n v="145"/>
    <n v="21.38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x v="2503"/>
    <b v="0"/>
    <n v="9"/>
    <b v="0"/>
    <x v="0"/>
    <s v="wearables"/>
    <n v="7"/>
    <n v="80.67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x v="2504"/>
    <b v="0"/>
    <n v="13"/>
    <b v="1"/>
    <x v="7"/>
    <s v="classical music"/>
    <n v="104"/>
    <n v="55.7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x v="2505"/>
    <b v="0"/>
    <n v="4"/>
    <b v="0"/>
    <x v="5"/>
    <s v="drama"/>
    <n v="21"/>
    <n v="180.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x v="2506"/>
    <b v="0"/>
    <n v="6"/>
    <b v="1"/>
    <x v="6"/>
    <s v="spaces"/>
    <n v="103"/>
    <n v="120.17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x v="2507"/>
    <b v="0"/>
    <n v="27"/>
    <b v="1"/>
    <x v="6"/>
    <s v="plays"/>
    <n v="103"/>
    <n v="26.6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x v="2508"/>
    <b v="0"/>
    <n v="13"/>
    <b v="1"/>
    <x v="6"/>
    <s v="plays"/>
    <n v="120"/>
    <n v="55.23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x v="2509"/>
    <b v="0"/>
    <n v="16"/>
    <b v="0"/>
    <x v="0"/>
    <s v="wearables"/>
    <n v="10"/>
    <n v="44.6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x v="2510"/>
    <b v="0"/>
    <n v="11"/>
    <b v="0"/>
    <x v="6"/>
    <s v="spaces"/>
    <n v="60"/>
    <n v="65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x v="2511"/>
    <b v="0"/>
    <n v="26"/>
    <b v="1"/>
    <x v="6"/>
    <s v="plays"/>
    <n v="119"/>
    <n v="27.5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x v="2512"/>
    <b v="0"/>
    <n v="12"/>
    <b v="0"/>
    <x v="6"/>
    <s v="plays"/>
    <n v="57"/>
    <n v="59.58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x v="2513"/>
    <b v="0"/>
    <n v="14"/>
    <b v="1"/>
    <x v="6"/>
    <s v="plays"/>
    <n v="115"/>
    <n v="51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x v="2514"/>
    <b v="0"/>
    <n v="28"/>
    <b v="1"/>
    <x v="6"/>
    <s v="musical"/>
    <n v="130"/>
    <n v="25.46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x v="2515"/>
    <b v="0"/>
    <n v="37"/>
    <b v="0"/>
    <x v="0"/>
    <s v="wearables"/>
    <n v="28"/>
    <n v="19.2399999999999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x v="2516"/>
    <b v="0"/>
    <n v="24"/>
    <b v="1"/>
    <x v="6"/>
    <s v="plays"/>
    <n v="118"/>
    <n v="29.58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x v="2517"/>
    <b v="0"/>
    <n v="21"/>
    <b v="1"/>
    <x v="6"/>
    <s v="plays"/>
    <n v="101"/>
    <n v="33.5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x v="2518"/>
    <b v="0"/>
    <n v="15"/>
    <b v="0"/>
    <x v="1"/>
    <s v="fiction"/>
    <n v="25"/>
    <n v="46.73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x v="2519"/>
    <b v="0"/>
    <n v="7"/>
    <b v="0"/>
    <x v="0"/>
    <s v="wearables"/>
    <n v="0"/>
    <n v="1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x v="2520"/>
    <b v="0"/>
    <n v="14"/>
    <b v="1"/>
    <x v="7"/>
    <s v="rock"/>
    <n v="100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x v="2521"/>
    <b v="0"/>
    <n v="12"/>
    <b v="1"/>
    <x v="6"/>
    <s v="plays"/>
    <n v="139"/>
    <n v="57.92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x v="2522"/>
    <b v="0"/>
    <n v="9"/>
    <b v="0"/>
    <x v="0"/>
    <s v="web"/>
    <n v="1"/>
    <n v="76.67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x v="2523"/>
    <b v="0"/>
    <n v="15"/>
    <b v="1"/>
    <x v="5"/>
    <s v="documentary"/>
    <n v="137"/>
    <n v="45.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x v="2524"/>
    <b v="0"/>
    <n v="25"/>
    <b v="0"/>
    <x v="0"/>
    <s v="wearables"/>
    <n v="5"/>
    <n v="27.3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x v="2525"/>
    <b v="0"/>
    <n v="26"/>
    <b v="1"/>
    <x v="7"/>
    <s v="indie rock"/>
    <n v="137"/>
    <n v="26.27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x v="2526"/>
    <b v="0"/>
    <n v="29"/>
    <b v="1"/>
    <x v="7"/>
    <s v="indie rock"/>
    <n v="113"/>
    <n v="23.4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x v="2527"/>
    <b v="0"/>
    <n v="17"/>
    <b v="1"/>
    <x v="7"/>
    <s v="rock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x v="2528"/>
    <b v="0"/>
    <n v="18"/>
    <b v="0"/>
    <x v="3"/>
    <s v="video games"/>
    <n v="3"/>
    <n v="37.67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x v="2529"/>
    <b v="0"/>
    <n v="12"/>
    <b v="0"/>
    <x v="2"/>
    <s v="nature"/>
    <n v="45"/>
    <n v="56.42"/>
    <x v="1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x v="2530"/>
    <b v="0"/>
    <n v="13"/>
    <b v="0"/>
    <x v="5"/>
    <s v="animation"/>
    <n v="6"/>
    <n v="5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x v="2531"/>
    <b v="0"/>
    <n v="13"/>
    <b v="1"/>
    <x v="2"/>
    <s v="photobooks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x v="2532"/>
    <b v="0"/>
    <n v="13"/>
    <b v="0"/>
    <x v="6"/>
    <s v="plays"/>
    <n v="27"/>
    <n v="51.6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x v="2533"/>
    <b v="0"/>
    <n v="14"/>
    <b v="0"/>
    <x v="0"/>
    <s v="web"/>
    <n v="1"/>
    <n v="47.8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x v="2534"/>
    <b v="0"/>
    <n v="16"/>
    <b v="0"/>
    <x v="0"/>
    <s v="wearables"/>
    <n v="9"/>
    <n v="41.75"/>
    <x v="1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x v="2535"/>
    <b v="0"/>
    <n v="13"/>
    <b v="1"/>
    <x v="6"/>
    <s v="plays"/>
    <n v="133"/>
    <n v="51.2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x v="2536"/>
    <b v="0"/>
    <n v="25"/>
    <b v="1"/>
    <x v="6"/>
    <s v="plays"/>
    <n v="133"/>
    <n v="26.61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x v="2537"/>
    <b v="0"/>
    <n v="18"/>
    <b v="1"/>
    <x v="6"/>
    <s v="plays"/>
    <n v="132"/>
    <n v="36.6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x v="2538"/>
    <b v="0"/>
    <n v="16"/>
    <b v="1"/>
    <x v="6"/>
    <s v="plays"/>
    <n v="101"/>
    <n v="41.1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x v="2539"/>
    <b v="0"/>
    <n v="14"/>
    <b v="0"/>
    <x v="6"/>
    <s v="plays"/>
    <n v="37"/>
    <n v="46.93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x v="2540"/>
    <b v="0"/>
    <n v="3"/>
    <b v="0"/>
    <x v="2"/>
    <s v="people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x v="2541"/>
    <b v="1"/>
    <n v="10"/>
    <b v="0"/>
    <x v="2"/>
    <s v="photobooks"/>
    <n v="14"/>
    <n v="65.09999999999999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x v="2542"/>
    <b v="0"/>
    <n v="7"/>
    <b v="0"/>
    <x v="6"/>
    <s v="plays"/>
    <n v="13"/>
    <n v="93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x v="2543"/>
    <b v="0"/>
    <n v="10"/>
    <b v="0"/>
    <x v="1"/>
    <s v="art books"/>
    <n v="13"/>
    <n v="65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x v="2544"/>
    <b v="0"/>
    <n v="3"/>
    <b v="0"/>
    <x v="7"/>
    <s v="faith"/>
    <n v="7"/>
    <n v="216.6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x v="2545"/>
    <b v="0"/>
    <n v="6"/>
    <b v="0"/>
    <x v="6"/>
    <s v="plays"/>
    <n v="11"/>
    <n v="108.3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x v="2546"/>
    <b v="0"/>
    <n v="13"/>
    <b v="1"/>
    <x v="6"/>
    <s v="plays"/>
    <n v="130"/>
    <n v="5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x v="2547"/>
    <b v="0"/>
    <n v="14"/>
    <b v="1"/>
    <x v="6"/>
    <s v="plays"/>
    <n v="130"/>
    <n v="46.4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x v="2548"/>
    <b v="0"/>
    <n v="14"/>
    <b v="0"/>
    <x v="6"/>
    <s v="plays"/>
    <n v="27"/>
    <n v="46.43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x v="2549"/>
    <b v="0"/>
    <n v="7"/>
    <b v="0"/>
    <x v="6"/>
    <s v="spaces"/>
    <n v="0"/>
    <n v="92.14"/>
    <x v="4"/>
  </r>
  <r>
    <n v="3131"/>
    <s v="SNAKE EYES"/>
    <s v="A Staged Reading of &quot;Snake Eyes,&quot; a new play by Alex Rafala"/>
    <n v="4100"/>
    <n v="645"/>
    <x v="3"/>
    <s v="US"/>
    <s v="USD"/>
    <d v="2017-04-08T12:54:05"/>
    <x v="2550"/>
    <b v="0"/>
    <n v="12"/>
    <b v="0"/>
    <x v="6"/>
    <s v="plays"/>
    <n v="16"/>
    <n v="53.7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x v="2551"/>
    <b v="0"/>
    <n v="30"/>
    <b v="0"/>
    <x v="7"/>
    <s v="jazz"/>
    <n v="31"/>
    <n v="21.47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x v="2552"/>
    <b v="0"/>
    <n v="30"/>
    <b v="1"/>
    <x v="7"/>
    <s v="electronic music"/>
    <n v="128"/>
    <n v="21.3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x v="2553"/>
    <b v="0"/>
    <n v="16"/>
    <b v="0"/>
    <x v="6"/>
    <s v="plays"/>
    <n v="32"/>
    <n v="40.0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x v="2554"/>
    <b v="0"/>
    <n v="19"/>
    <b v="0"/>
    <x v="6"/>
    <s v="plays"/>
    <n v="32"/>
    <n v="33.7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x v="2555"/>
    <b v="0"/>
    <n v="14"/>
    <b v="0"/>
    <x v="6"/>
    <s v="plays"/>
    <n v="21"/>
    <n v="45.79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x v="2556"/>
    <b v="0"/>
    <n v="7"/>
    <b v="0"/>
    <x v="5"/>
    <s v="drama"/>
    <n v="1"/>
    <n v="91.43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x v="2557"/>
    <b v="0"/>
    <n v="10"/>
    <b v="0"/>
    <x v="5"/>
    <s v="animation"/>
    <n v="3"/>
    <n v="64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x v="2558"/>
    <b v="0"/>
    <n v="11"/>
    <b v="0"/>
    <x v="7"/>
    <s v="jazz"/>
    <n v="18"/>
    <n v="58.1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x v="2559"/>
    <b v="0"/>
    <n v="17"/>
    <b v="1"/>
    <x v="7"/>
    <s v="indie rock"/>
    <n v="128"/>
    <n v="37.65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x v="2560"/>
    <b v="0"/>
    <n v="22"/>
    <b v="0"/>
    <x v="6"/>
    <s v="plays"/>
    <n v="128"/>
    <n v="29.0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x v="2561"/>
    <b v="0"/>
    <n v="26"/>
    <b v="0"/>
    <x v="0"/>
    <s v="gadgets"/>
    <n v="1"/>
    <n v="24.5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x v="2562"/>
    <b v="0"/>
    <n v="17"/>
    <b v="1"/>
    <x v="5"/>
    <s v="shorts"/>
    <n v="127"/>
    <n v="37.409999999999997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x v="2563"/>
    <b v="0"/>
    <n v="7"/>
    <b v="0"/>
    <x v="0"/>
    <s v="wearables"/>
    <n v="1"/>
    <n v="90.8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x v="2564"/>
    <b v="0"/>
    <n v="9"/>
    <b v="1"/>
    <x v="6"/>
    <s v="spaces"/>
    <n v="106"/>
    <n v="70.6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x v="2565"/>
    <b v="0"/>
    <n v="11"/>
    <b v="0"/>
    <x v="7"/>
    <s v="faith"/>
    <n v="25"/>
    <n v="57.73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x v="2566"/>
    <b v="0"/>
    <n v="19"/>
    <b v="1"/>
    <x v="7"/>
    <s v="rock"/>
    <n v="181"/>
    <n v="33.3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x v="2567"/>
    <b v="0"/>
    <n v="28"/>
    <b v="1"/>
    <x v="6"/>
    <s v="plays"/>
    <n v="127"/>
    <n v="22.61"/>
    <x v="1"/>
  </r>
  <r>
    <n v="115"/>
    <s v="The World's Greatest Lover"/>
    <s v="Never judge a book (or a lover) by their cover."/>
    <n v="450"/>
    <n v="632"/>
    <x v="0"/>
    <s v="US"/>
    <s v="USD"/>
    <d v="2012-02-04T17:44:04"/>
    <x v="2568"/>
    <b v="0"/>
    <n v="22"/>
    <b v="1"/>
    <x v="5"/>
    <s v="shorts"/>
    <n v="140"/>
    <n v="28.73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x v="2569"/>
    <b v="0"/>
    <n v="36"/>
    <b v="1"/>
    <x v="6"/>
    <s v="plays"/>
    <n v="126"/>
    <n v="17.5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x v="2570"/>
    <b v="0"/>
    <n v="8"/>
    <b v="1"/>
    <x v="6"/>
    <s v="plays"/>
    <n v="126"/>
    <n v="78.88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x v="2571"/>
    <b v="0"/>
    <n v="20"/>
    <b v="1"/>
    <x v="5"/>
    <s v="television"/>
    <n v="126"/>
    <n v="31.5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x v="2572"/>
    <b v="0"/>
    <n v="10"/>
    <b v="1"/>
    <x v="0"/>
    <s v="hardware"/>
    <n v="127"/>
    <n v="62.8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x v="2573"/>
    <b v="0"/>
    <n v="25"/>
    <b v="0"/>
    <x v="2"/>
    <s v="people"/>
    <n v="13"/>
    <n v="2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x v="2574"/>
    <b v="0"/>
    <n v="12"/>
    <b v="0"/>
    <x v="6"/>
    <s v="plays"/>
    <n v="21"/>
    <n v="52.08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x v="2575"/>
    <b v="0"/>
    <n v="17"/>
    <b v="0"/>
    <x v="6"/>
    <s v="plays"/>
    <n v="18"/>
    <n v="36.59000000000000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x v="2576"/>
    <b v="0"/>
    <n v="7"/>
    <b v="0"/>
    <x v="0"/>
    <s v="wearables"/>
    <n v="3"/>
    <n v="88.71"/>
    <x v="1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x v="2577"/>
    <b v="0"/>
    <n v="16"/>
    <b v="1"/>
    <x v="7"/>
    <s v="rock"/>
    <n v="124"/>
    <n v="38.75"/>
    <x v="3"/>
  </r>
  <r>
    <n v="1927"/>
    <s v="GBS Detroit Presents Hampshire"/>
    <s v="Hampshire is headed to GBS Detroit."/>
    <n v="600"/>
    <n v="620"/>
    <x v="0"/>
    <s v="US"/>
    <s v="USD"/>
    <d v="2012-03-08T04:59:00"/>
    <x v="2578"/>
    <b v="0"/>
    <n v="11"/>
    <b v="1"/>
    <x v="7"/>
    <s v="indie rock"/>
    <n v="103"/>
    <n v="56.36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x v="2579"/>
    <b v="0"/>
    <n v="12"/>
    <b v="0"/>
    <x v="6"/>
    <s v="plays"/>
    <n v="11"/>
    <n v="51.6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x v="2580"/>
    <b v="0"/>
    <n v="10"/>
    <b v="0"/>
    <x v="6"/>
    <s v="plays"/>
    <n v="48"/>
    <n v="62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x v="2581"/>
    <b v="0"/>
    <n v="21"/>
    <b v="1"/>
    <x v="6"/>
    <s v="plays"/>
    <n v="124"/>
    <n v="29.4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x v="2582"/>
    <b v="0"/>
    <n v="3"/>
    <b v="1"/>
    <x v="0"/>
    <s v="hardware"/>
    <n v="103"/>
    <n v="20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x v="2583"/>
    <b v="0"/>
    <n v="3"/>
    <b v="0"/>
    <x v="6"/>
    <s v="plays"/>
    <n v="61"/>
    <n v="203.67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x v="2584"/>
    <b v="0"/>
    <n v="22"/>
    <b v="1"/>
    <x v="6"/>
    <s v="plays"/>
    <n v="122"/>
    <n v="27.7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x v="2585"/>
    <b v="0"/>
    <n v="14"/>
    <b v="1"/>
    <x v="7"/>
    <s v="indie rock"/>
    <n v="102"/>
    <n v="43.57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x v="2586"/>
    <b v="0"/>
    <n v="9"/>
    <b v="0"/>
    <x v="6"/>
    <s v="spaces"/>
    <n v="2"/>
    <n v="67.78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x v="2587"/>
    <b v="0"/>
    <n v="3"/>
    <b v="1"/>
    <x v="6"/>
    <s v="plays"/>
    <n v="122"/>
    <n v="203.33"/>
    <x v="4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x v="2588"/>
    <b v="0"/>
    <n v="24"/>
    <b v="0"/>
    <x v="3"/>
    <s v="video games"/>
    <n v="2"/>
    <n v="25.2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x v="2589"/>
    <b v="0"/>
    <n v="16"/>
    <b v="1"/>
    <x v="7"/>
    <s v="indie rock"/>
    <n v="121"/>
    <n v="37.94"/>
    <x v="3"/>
  </r>
  <r>
    <n v="3700"/>
    <s v="Generations (Senior Project)"/>
    <s v="Help me produce the play I have written for my senior project!"/>
    <n v="500"/>
    <n v="606"/>
    <x v="0"/>
    <s v="US"/>
    <s v="USD"/>
    <d v="2014-09-30T16:00:00"/>
    <x v="2590"/>
    <b v="0"/>
    <n v="18"/>
    <b v="1"/>
    <x v="6"/>
    <s v="plays"/>
    <n v="121"/>
    <n v="33.67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x v="2591"/>
    <b v="0"/>
    <n v="25"/>
    <b v="1"/>
    <x v="6"/>
    <s v="plays"/>
    <n v="242"/>
    <n v="24.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x v="2592"/>
    <b v="0"/>
    <n v="14"/>
    <b v="1"/>
    <x v="6"/>
    <s v="plays"/>
    <n v="242"/>
    <n v="43.2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x v="2593"/>
    <b v="0"/>
    <n v="3"/>
    <b v="0"/>
    <x v="6"/>
    <s v="spaces"/>
    <n v="0"/>
    <n v="201.6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x v="2594"/>
    <b v="0"/>
    <n v="13"/>
    <b v="1"/>
    <x v="5"/>
    <s v="documentary"/>
    <n v="100"/>
    <n v="46.2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x v="2595"/>
    <b v="0"/>
    <n v="12"/>
    <b v="0"/>
    <x v="3"/>
    <s v="video games"/>
    <n v="6"/>
    <n v="50.0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x v="2596"/>
    <b v="0"/>
    <n v="22"/>
    <b v="1"/>
    <x v="5"/>
    <s v="television"/>
    <n v="100"/>
    <n v="27.27"/>
    <x v="2"/>
  </r>
  <r>
    <n v="104"/>
    <s v="Good 'Ol Trumpet"/>
    <s v="UCF short film about an old man, his love for music, and his misplaced trumpet.  "/>
    <n v="500"/>
    <n v="600"/>
    <x v="0"/>
    <s v="US"/>
    <s v="USD"/>
    <d v="2011-04-03T01:00:00"/>
    <x v="2597"/>
    <b v="0"/>
    <n v="10"/>
    <b v="1"/>
    <x v="5"/>
    <s v="shorts"/>
    <n v="120"/>
    <n v="6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x v="2598"/>
    <b v="0"/>
    <n v="14"/>
    <b v="1"/>
    <x v="5"/>
    <s v="documentary"/>
    <n v="120"/>
    <n v="42.86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x v="2599"/>
    <b v="0"/>
    <n v="8"/>
    <b v="0"/>
    <x v="1"/>
    <s v="translations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x v="2600"/>
    <b v="0"/>
    <n v="17"/>
    <b v="1"/>
    <x v="3"/>
    <s v="tabletop games"/>
    <n v="299"/>
    <n v="35.11999999999999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x v="2601"/>
    <b v="0"/>
    <n v="18"/>
    <b v="1"/>
    <x v="1"/>
    <s v="nonfiction"/>
    <n v="238"/>
    <n v="33.06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x v="2602"/>
    <b v="0"/>
    <n v="13"/>
    <b v="1"/>
    <x v="6"/>
    <s v="plays"/>
    <n v="169"/>
    <n v="45.6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x v="2603"/>
    <b v="0"/>
    <n v="21"/>
    <b v="1"/>
    <x v="6"/>
    <s v="plays"/>
    <n v="108"/>
    <n v="28.19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x v="2604"/>
    <b v="1"/>
    <n v="8"/>
    <b v="0"/>
    <x v="2"/>
    <s v="photobooks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x v="2605"/>
    <b v="0"/>
    <n v="13"/>
    <b v="0"/>
    <x v="0"/>
    <s v="web"/>
    <n v="4"/>
    <n v="45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x v="2606"/>
    <b v="0"/>
    <n v="7"/>
    <b v="0"/>
    <x v="0"/>
    <s v="wearables"/>
    <n v="0"/>
    <n v="84.29"/>
    <x v="5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x v="2607"/>
    <b v="0"/>
    <n v="23"/>
    <b v="0"/>
    <x v="6"/>
    <s v="spaces"/>
    <n v="20"/>
    <n v="25.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x v="2608"/>
    <b v="0"/>
    <n v="24"/>
    <b v="0"/>
    <x v="6"/>
    <s v="musical"/>
    <n v="12"/>
    <n v="24.4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x v="2609"/>
    <b v="0"/>
    <n v="34"/>
    <b v="1"/>
    <x v="7"/>
    <s v="rock"/>
    <n v="167"/>
    <n v="17.239999999999998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x v="2610"/>
    <b v="0"/>
    <n v="23"/>
    <b v="0"/>
    <x v="3"/>
    <s v="mobile games"/>
    <n v="2"/>
    <n v="25.4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x v="2611"/>
    <b v="0"/>
    <n v="9"/>
    <b v="0"/>
    <x v="4"/>
    <s v="food trucks"/>
    <n v="3"/>
    <n v="65"/>
    <x v="4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x v="2612"/>
    <b v="0"/>
    <n v="20"/>
    <b v="1"/>
    <x v="6"/>
    <s v="plays"/>
    <n v="105"/>
    <n v="29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x v="2613"/>
    <b v="0"/>
    <n v="13"/>
    <b v="0"/>
    <x v="6"/>
    <s v="plays"/>
    <n v="29"/>
    <n v="44.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x v="2614"/>
    <b v="0"/>
    <n v="8"/>
    <b v="0"/>
    <x v="5"/>
    <s v="animation"/>
    <n v="10"/>
    <n v="71.25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x v="2615"/>
    <b v="0"/>
    <n v="13"/>
    <b v="0"/>
    <x v="1"/>
    <s v="children's books"/>
    <n v="14"/>
    <n v="43.8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x v="2616"/>
    <b v="0"/>
    <n v="14"/>
    <b v="1"/>
    <x v="6"/>
    <s v="plays"/>
    <n v="114"/>
    <n v="40.71"/>
    <x v="4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x v="2617"/>
    <b v="0"/>
    <n v="21"/>
    <b v="1"/>
    <x v="6"/>
    <s v="plays"/>
    <n v="114"/>
    <n v="27.14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x v="2618"/>
    <b v="0"/>
    <n v="10"/>
    <b v="1"/>
    <x v="6"/>
    <s v="plays"/>
    <n v="228"/>
    <n v="57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x v="2619"/>
    <b v="0"/>
    <n v="7"/>
    <b v="0"/>
    <x v="6"/>
    <s v="plays"/>
    <n v="9"/>
    <n v="80.709999999999994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x v="2620"/>
    <b v="0"/>
    <n v="15"/>
    <b v="1"/>
    <x v="6"/>
    <s v="musical"/>
    <n v="113"/>
    <n v="37.67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x v="2621"/>
    <b v="0"/>
    <n v="29"/>
    <b v="1"/>
    <x v="5"/>
    <s v="shorts"/>
    <n v="113"/>
    <n v="19.4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x v="2622"/>
    <b v="0"/>
    <n v="45"/>
    <b v="1"/>
    <x v="7"/>
    <s v="pop"/>
    <n v="113"/>
    <n v="12.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x v="2623"/>
    <b v="0"/>
    <n v="11"/>
    <b v="0"/>
    <x v="6"/>
    <s v="plays"/>
    <n v="28"/>
    <n v="51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x v="2624"/>
    <b v="0"/>
    <n v="10"/>
    <b v="0"/>
    <x v="5"/>
    <s v="drama"/>
    <n v="22"/>
    <n v="56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x v="2625"/>
    <b v="0"/>
    <n v="9"/>
    <b v="0"/>
    <x v="7"/>
    <s v="faith"/>
    <n v="10"/>
    <n v="62.2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x v="2626"/>
    <b v="0"/>
    <n v="11"/>
    <b v="0"/>
    <x v="3"/>
    <s v="video games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x v="2627"/>
    <b v="0"/>
    <n v="13"/>
    <b v="1"/>
    <x v="7"/>
    <s v="indie rock"/>
    <n v="124"/>
    <n v="43"/>
    <x v="3"/>
  </r>
  <r>
    <n v="3309"/>
    <s v="Collision Course"/>
    <s v="Two unlikely friends, a garage, tinned beans &amp; the end of the world."/>
    <n v="350"/>
    <n v="558"/>
    <x v="0"/>
    <s v="GB"/>
    <s v="GBP"/>
    <d v="2016-10-16T15:36:18"/>
    <x v="2628"/>
    <b v="0"/>
    <n v="31"/>
    <b v="1"/>
    <x v="6"/>
    <s v="plays"/>
    <n v="159"/>
    <n v="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x v="2629"/>
    <b v="0"/>
    <n v="11"/>
    <b v="1"/>
    <x v="7"/>
    <s v="rock"/>
    <n v="185"/>
    <n v="50.45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x v="2630"/>
    <b v="0"/>
    <n v="10"/>
    <b v="0"/>
    <x v="0"/>
    <s v="wearables"/>
    <n v="28"/>
    <n v="55.3"/>
    <x v="2"/>
  </r>
  <r>
    <n v="1807"/>
    <s v="Anywhere but Here"/>
    <s v="I want to explore alternative cultures and lifestyles in America."/>
    <n v="5000"/>
    <n v="553"/>
    <x v="2"/>
    <s v="US"/>
    <s v="USD"/>
    <d v="2014-09-28T01:38:33"/>
    <x v="2631"/>
    <b v="1"/>
    <n v="8"/>
    <b v="0"/>
    <x v="2"/>
    <s v="photobooks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x v="2632"/>
    <b v="0"/>
    <n v="13"/>
    <b v="1"/>
    <x v="7"/>
    <s v="rock"/>
    <n v="110"/>
    <n v="42.38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x v="2633"/>
    <b v="0"/>
    <n v="11"/>
    <b v="1"/>
    <x v="7"/>
    <s v="rock"/>
    <n v="110"/>
    <n v="5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x v="2634"/>
    <b v="0"/>
    <n v="14"/>
    <b v="0"/>
    <x v="1"/>
    <s v="children's books"/>
    <n v="11"/>
    <n v="39.29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x v="2635"/>
    <b v="0"/>
    <n v="3"/>
    <b v="0"/>
    <x v="6"/>
    <s v="plays"/>
    <n v="5"/>
    <n v="183.3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x v="2636"/>
    <b v="0"/>
    <n v="10"/>
    <b v="1"/>
    <x v="6"/>
    <s v="plays"/>
    <n v="110"/>
    <n v="5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x v="2637"/>
    <b v="0"/>
    <n v="12"/>
    <b v="0"/>
    <x v="6"/>
    <s v="plays"/>
    <n v="11"/>
    <n v="45.83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x v="2638"/>
    <b v="0"/>
    <n v="16"/>
    <b v="1"/>
    <x v="4"/>
    <s v="small batch"/>
    <n v="182"/>
    <n v="34.130000000000003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x v="2639"/>
    <b v="0"/>
    <n v="19"/>
    <b v="1"/>
    <x v="7"/>
    <s v="rock"/>
    <n v="156"/>
    <n v="28.68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x v="2640"/>
    <b v="0"/>
    <n v="28"/>
    <b v="1"/>
    <x v="7"/>
    <s v="metal"/>
    <n v="218"/>
    <n v="19.46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x v="2641"/>
    <b v="1"/>
    <n v="15"/>
    <b v="1"/>
    <x v="6"/>
    <s v="plays"/>
    <n v="109"/>
    <n v="36.3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x v="2642"/>
    <b v="0"/>
    <n v="14"/>
    <b v="0"/>
    <x v="6"/>
    <s v="plays"/>
    <n v="27"/>
    <n v="38.7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x v="2643"/>
    <b v="0"/>
    <n v="9"/>
    <b v="0"/>
    <x v="6"/>
    <s v="plays"/>
    <n v="5"/>
    <n v="60.11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x v="2644"/>
    <b v="0"/>
    <n v="16"/>
    <b v="0"/>
    <x v="6"/>
    <s v="plays"/>
    <n v="108"/>
    <n v="33.75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x v="2645"/>
    <b v="0"/>
    <n v="16"/>
    <b v="1"/>
    <x v="6"/>
    <s v="plays"/>
    <n v="108"/>
    <n v="33.7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x v="2646"/>
    <b v="0"/>
    <n v="15"/>
    <b v="1"/>
    <x v="6"/>
    <s v="plays"/>
    <n v="107"/>
    <n v="35.799999999999997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x v="2647"/>
    <b v="0"/>
    <n v="9"/>
    <b v="1"/>
    <x v="6"/>
    <s v="plays"/>
    <n v="106"/>
    <n v="58.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x v="2648"/>
    <b v="0"/>
    <n v="12"/>
    <b v="0"/>
    <x v="4"/>
    <s v="food trucks"/>
    <n v="9"/>
    <n v="44.17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x v="2649"/>
    <b v="0"/>
    <n v="11"/>
    <b v="0"/>
    <x v="4"/>
    <s v="food trucks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x v="2650"/>
    <b v="0"/>
    <n v="7"/>
    <b v="1"/>
    <x v="6"/>
    <s v="plays"/>
    <n v="106"/>
    <n v="75.70999999999999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x v="2651"/>
    <b v="0"/>
    <n v="25"/>
    <b v="1"/>
    <x v="6"/>
    <s v="plays"/>
    <n v="105"/>
    <n v="21.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x v="2652"/>
    <b v="0"/>
    <n v="11"/>
    <b v="0"/>
    <x v="6"/>
    <s v="plays"/>
    <n v="11"/>
    <n v="47.9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x v="2653"/>
    <b v="0"/>
    <n v="35"/>
    <b v="1"/>
    <x v="5"/>
    <s v="television"/>
    <n v="105"/>
    <n v="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x v="2654"/>
    <b v="1"/>
    <n v="18"/>
    <b v="1"/>
    <x v="6"/>
    <s v="plays"/>
    <n v="175"/>
    <n v="29.17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x v="2655"/>
    <b v="0"/>
    <n v="7"/>
    <b v="1"/>
    <x v="6"/>
    <s v="musical"/>
    <n v="105"/>
    <n v="7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x v="2656"/>
    <b v="0"/>
    <n v="9"/>
    <b v="0"/>
    <x v="6"/>
    <s v="spaces"/>
    <n v="5"/>
    <n v="57.89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x v="2657"/>
    <b v="0"/>
    <n v="16"/>
    <b v="1"/>
    <x v="7"/>
    <s v="rock"/>
    <n v="104"/>
    <n v="32.5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x v="2658"/>
    <b v="0"/>
    <n v="8"/>
    <b v="0"/>
    <x v="7"/>
    <s v="jazz"/>
    <n v="3"/>
    <n v="6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x v="2659"/>
    <b v="0"/>
    <n v="11"/>
    <b v="1"/>
    <x v="7"/>
    <s v="rock"/>
    <n v="104"/>
    <n v="47.27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x v="2660"/>
    <b v="0"/>
    <n v="9"/>
    <b v="1"/>
    <x v="6"/>
    <s v="plays"/>
    <n v="104"/>
    <n v="57.78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x v="2661"/>
    <b v="0"/>
    <n v="11"/>
    <b v="0"/>
    <x v="6"/>
    <s v="plays"/>
    <n v="3"/>
    <n v="47.27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x v="2662"/>
    <b v="0"/>
    <n v="15"/>
    <b v="1"/>
    <x v="7"/>
    <s v="rock"/>
    <n v="104"/>
    <n v="34.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x v="2663"/>
    <b v="0"/>
    <n v="10"/>
    <b v="1"/>
    <x v="7"/>
    <s v="indie rock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x v="2664"/>
    <b v="0"/>
    <n v="6"/>
    <b v="0"/>
    <x v="2"/>
    <s v="photobooks"/>
    <n v="2"/>
    <n v="84.83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x v="2665"/>
    <b v="0"/>
    <n v="5"/>
    <b v="0"/>
    <x v="2"/>
    <s v="people"/>
    <n v="17"/>
    <n v="101.8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x v="2666"/>
    <b v="0"/>
    <n v="6"/>
    <b v="0"/>
    <x v="1"/>
    <s v="art books"/>
    <n v="5"/>
    <n v="84.3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x v="2667"/>
    <b v="0"/>
    <n v="17"/>
    <b v="1"/>
    <x v="6"/>
    <s v="plays"/>
    <n v="202"/>
    <n v="29.71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x v="2668"/>
    <b v="0"/>
    <n v="10"/>
    <b v="0"/>
    <x v="6"/>
    <s v="plays"/>
    <n v="20"/>
    <n v="50.4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x v="2669"/>
    <b v="0"/>
    <n v="22"/>
    <b v="1"/>
    <x v="6"/>
    <s v="plays"/>
    <n v="144"/>
    <n v="22.91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x v="2670"/>
    <b v="0"/>
    <n v="20"/>
    <b v="1"/>
    <x v="6"/>
    <s v="plays"/>
    <n v="101"/>
    <n v="25.16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x v="2671"/>
    <b v="0"/>
    <n v="3"/>
    <b v="0"/>
    <x v="0"/>
    <s v="wearables"/>
    <n v="1"/>
    <n v="167.67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x v="2672"/>
    <b v="0"/>
    <n v="16"/>
    <b v="1"/>
    <x v="5"/>
    <s v="shorts"/>
    <n v="100"/>
    <n v="31.38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x v="2673"/>
    <b v="0"/>
    <n v="8"/>
    <b v="1"/>
    <x v="6"/>
    <s v="plays"/>
    <n v="100"/>
    <n v="62.6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x v="2674"/>
    <b v="0"/>
    <n v="7"/>
    <b v="1"/>
    <x v="5"/>
    <s v="shorts"/>
    <n v="100"/>
    <n v="71.43000000000000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x v="2675"/>
    <b v="0"/>
    <n v="1"/>
    <b v="0"/>
    <x v="5"/>
    <s v="science fiction"/>
    <n v="100"/>
    <n v="5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x v="2676"/>
    <b v="0"/>
    <n v="20"/>
    <b v="1"/>
    <x v="7"/>
    <s v="rock"/>
    <n v="143"/>
    <n v="25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x v="2677"/>
    <b v="0"/>
    <n v="17"/>
    <b v="0"/>
    <x v="6"/>
    <s v="plays"/>
    <n v="9"/>
    <n v="29.41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x v="2678"/>
    <b v="0"/>
    <n v="6"/>
    <b v="1"/>
    <x v="6"/>
    <s v="musical"/>
    <n v="100"/>
    <n v="83.3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x v="2679"/>
    <b v="0"/>
    <n v="8"/>
    <b v="1"/>
    <x v="6"/>
    <s v="spaces"/>
    <n v="100"/>
    <n v="62.5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x v="2680"/>
    <b v="0"/>
    <n v="12"/>
    <b v="1"/>
    <x v="6"/>
    <s v="plays"/>
    <n v="100"/>
    <n v="41.67"/>
    <x v="1"/>
  </r>
  <r>
    <n v="3572"/>
    <s v="Monster"/>
    <s v="A darkly comic one woman show by Abram Rooney as part of The Camden Fringe 2015."/>
    <n v="500"/>
    <n v="500"/>
    <x v="0"/>
    <s v="GB"/>
    <s v="GBP"/>
    <d v="2015-06-21T13:41:22"/>
    <x v="2681"/>
    <b v="0"/>
    <n v="9"/>
    <b v="1"/>
    <x v="6"/>
    <s v="plays"/>
    <n v="100"/>
    <n v="55.56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x v="2682"/>
    <b v="0"/>
    <n v="14"/>
    <b v="1"/>
    <x v="6"/>
    <s v="plays"/>
    <n v="100"/>
    <n v="35.7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x v="2683"/>
    <b v="0"/>
    <n v="17"/>
    <b v="1"/>
    <x v="6"/>
    <s v="plays"/>
    <n v="100"/>
    <n v="29.4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x v="2684"/>
    <b v="0"/>
    <n v="3"/>
    <b v="1"/>
    <x v="6"/>
    <s v="musical"/>
    <n v="100"/>
    <n v="166.67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x v="2685"/>
    <b v="0"/>
    <n v="1"/>
    <b v="0"/>
    <x v="6"/>
    <s v="musical"/>
    <n v="1"/>
    <n v="5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x v="2686"/>
    <b v="0"/>
    <n v="17"/>
    <b v="0"/>
    <x v="6"/>
    <s v="plays"/>
    <n v="17"/>
    <n v="29.24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x v="2687"/>
    <b v="0"/>
    <n v="49"/>
    <b v="1"/>
    <x v="0"/>
    <s v="space exploration"/>
    <n v="164"/>
    <n v="10.039999999999999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x v="2688"/>
    <b v="0"/>
    <n v="3"/>
    <b v="0"/>
    <x v="6"/>
    <s v="plays"/>
    <n v="2"/>
    <n v="163.3300000000000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x v="2689"/>
    <b v="0"/>
    <n v="13"/>
    <b v="0"/>
    <x v="6"/>
    <s v="plays"/>
    <n v="10"/>
    <n v="37.54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x v="2690"/>
    <b v="0"/>
    <n v="9"/>
    <b v="0"/>
    <x v="7"/>
    <s v="faith"/>
    <n v="10"/>
    <n v="54.1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x v="2691"/>
    <b v="0"/>
    <n v="8"/>
    <b v="0"/>
    <x v="0"/>
    <s v="wearables"/>
    <n v="2"/>
    <n v="60.7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x v="2692"/>
    <b v="0"/>
    <n v="11"/>
    <b v="1"/>
    <x v="6"/>
    <s v="plays"/>
    <n v="108"/>
    <n v="44.09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x v="2693"/>
    <b v="0"/>
    <n v="17"/>
    <b v="1"/>
    <x v="6"/>
    <s v="plays"/>
    <n v="138"/>
    <n v="28.32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x v="2694"/>
    <b v="0"/>
    <n v="4"/>
    <b v="0"/>
    <x v="0"/>
    <s v="wearables"/>
    <n v="1"/>
    <n v="120.2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x v="2695"/>
    <b v="0"/>
    <n v="8"/>
    <b v="0"/>
    <x v="6"/>
    <s v="musical"/>
    <n v="5"/>
    <n v="60.13"/>
    <x v="4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x v="2696"/>
    <b v="0"/>
    <n v="12"/>
    <b v="0"/>
    <x v="5"/>
    <s v="animation"/>
    <n v="64"/>
    <n v="4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x v="2697"/>
    <b v="0"/>
    <n v="8"/>
    <b v="0"/>
    <x v="0"/>
    <s v="wearables"/>
    <n v="12"/>
    <n v="6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x v="2698"/>
    <b v="0"/>
    <n v="22"/>
    <b v="0"/>
    <x v="3"/>
    <s v="video games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x v="2699"/>
    <b v="0"/>
    <n v="6"/>
    <b v="0"/>
    <x v="6"/>
    <s v="spaces"/>
    <n v="12"/>
    <n v="78.3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x v="2700"/>
    <b v="0"/>
    <n v="31"/>
    <b v="1"/>
    <x v="6"/>
    <s v="plays"/>
    <n v="149"/>
    <n v="15.13"/>
    <x v="1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x v="2701"/>
    <b v="0"/>
    <n v="4"/>
    <b v="0"/>
    <x v="0"/>
    <s v="wearables"/>
    <n v="0"/>
    <n v="116.7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x v="2702"/>
    <b v="0"/>
    <n v="13"/>
    <b v="0"/>
    <x v="6"/>
    <s v="plays"/>
    <n v="5"/>
    <n v="35.92"/>
    <x v="2"/>
  </r>
  <r>
    <n v="2161"/>
    <s v="CallMeGhost DEBUT ALBUM preorder!"/>
    <s v="We're trying to fund hard copies of our debut album!"/>
    <n v="400"/>
    <n v="463"/>
    <x v="0"/>
    <s v="US"/>
    <s v="USD"/>
    <d v="2015-09-23T20:27:39"/>
    <x v="2703"/>
    <b v="0"/>
    <n v="13"/>
    <b v="1"/>
    <x v="7"/>
    <s v="rock"/>
    <n v="116"/>
    <n v="35.619999999999997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x v="2704"/>
    <b v="0"/>
    <n v="8"/>
    <b v="0"/>
    <x v="0"/>
    <s v="web"/>
    <n v="1"/>
    <n v="57.88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x v="2705"/>
    <b v="0"/>
    <n v="15"/>
    <b v="1"/>
    <x v="5"/>
    <s v="shorts"/>
    <n v="153"/>
    <n v="30.67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x v="2706"/>
    <b v="0"/>
    <n v="21"/>
    <b v="1"/>
    <x v="5"/>
    <s v="shorts"/>
    <n v="131"/>
    <n v="21.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x v="2707"/>
    <b v="0"/>
    <n v="6"/>
    <b v="0"/>
    <x v="4"/>
    <s v="food trucks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x v="2708"/>
    <b v="0"/>
    <n v="13"/>
    <b v="0"/>
    <x v="4"/>
    <s v="food trucks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x v="2709"/>
    <b v="0"/>
    <n v="15"/>
    <b v="1"/>
    <x v="6"/>
    <s v="plays"/>
    <n v="184"/>
    <n v="30.67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x v="2710"/>
    <b v="0"/>
    <n v="12"/>
    <b v="0"/>
    <x v="6"/>
    <s v="plays"/>
    <n v="8"/>
    <n v="38.33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x v="2711"/>
    <b v="0"/>
    <n v="9"/>
    <b v="0"/>
    <x v="6"/>
    <s v="musical"/>
    <n v="30"/>
    <n v="50.56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x v="2712"/>
    <b v="0"/>
    <n v="14"/>
    <b v="0"/>
    <x v="6"/>
    <s v="plays"/>
    <n v="2"/>
    <n v="32.3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x v="2713"/>
    <b v="0"/>
    <n v="14"/>
    <b v="0"/>
    <x v="6"/>
    <s v="plays"/>
    <n v="38"/>
    <n v="32.36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x v="2714"/>
    <b v="0"/>
    <n v="15"/>
    <b v="0"/>
    <x v="6"/>
    <s v="musical"/>
    <n v="3"/>
    <n v="30.1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x v="2715"/>
    <b v="0"/>
    <n v="11"/>
    <b v="0"/>
    <x v="6"/>
    <s v="spaces"/>
    <n v="3"/>
    <n v="4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x v="2716"/>
    <b v="0"/>
    <n v="15"/>
    <b v="1"/>
    <x v="6"/>
    <s v="plays"/>
    <n v="113"/>
    <n v="3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x v="2717"/>
    <b v="0"/>
    <n v="7"/>
    <b v="0"/>
    <x v="6"/>
    <s v="plays"/>
    <n v="18"/>
    <n v="64.29000000000000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x v="2718"/>
    <b v="0"/>
    <n v="10"/>
    <b v="0"/>
    <x v="1"/>
    <s v="translations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x v="2719"/>
    <b v="0"/>
    <n v="11"/>
    <b v="0"/>
    <x v="1"/>
    <s v="fiction"/>
    <n v="9"/>
    <n v="40.45000000000000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x v="2720"/>
    <b v="0"/>
    <n v="18"/>
    <b v="1"/>
    <x v="6"/>
    <s v="plays"/>
    <n v="110"/>
    <n v="24.44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x v="2721"/>
    <b v="0"/>
    <n v="10"/>
    <b v="0"/>
    <x v="6"/>
    <s v="plays"/>
    <n v="18"/>
    <n v="44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x v="2722"/>
    <b v="0"/>
    <n v="9"/>
    <b v="0"/>
    <x v="6"/>
    <s v="plays"/>
    <n v="22"/>
    <n v="48.56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x v="2723"/>
    <b v="0"/>
    <n v="10"/>
    <b v="0"/>
    <x v="5"/>
    <s v="drama"/>
    <n v="16"/>
    <n v="43.5"/>
    <x v="2"/>
  </r>
  <r>
    <n v="819"/>
    <s v="Winter Tour"/>
    <s v="We are touring the Southeast in support of our new EP"/>
    <n v="400"/>
    <n v="435"/>
    <x v="0"/>
    <s v="US"/>
    <s v="USD"/>
    <d v="2013-12-21T04:44:00"/>
    <x v="2724"/>
    <b v="0"/>
    <n v="14"/>
    <b v="1"/>
    <x v="7"/>
    <s v="rock"/>
    <n v="109"/>
    <n v="31.0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x v="2725"/>
    <b v="0"/>
    <n v="3"/>
    <b v="0"/>
    <x v="0"/>
    <s v="web"/>
    <n v="4"/>
    <n v="14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x v="2726"/>
    <b v="0"/>
    <n v="4"/>
    <b v="0"/>
    <x v="0"/>
    <s v="gadgets"/>
    <n v="2"/>
    <n v="108.25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x v="2727"/>
    <b v="0"/>
    <n v="12"/>
    <b v="0"/>
    <x v="5"/>
    <s v="animation"/>
    <n v="1"/>
    <n v="35.8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x v="2728"/>
    <b v="0"/>
    <n v="9"/>
    <b v="1"/>
    <x v="4"/>
    <s v="small batch"/>
    <n v="108"/>
    <n v="47.7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x v="2729"/>
    <b v="0"/>
    <n v="10"/>
    <b v="0"/>
    <x v="6"/>
    <s v="spaces"/>
    <n v="57"/>
    <n v="4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x v="2730"/>
    <b v="0"/>
    <n v="14"/>
    <b v="1"/>
    <x v="6"/>
    <s v="plays"/>
    <n v="129"/>
    <n v="30.7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x v="2731"/>
    <b v="0"/>
    <n v="20"/>
    <b v="1"/>
    <x v="6"/>
    <s v="plays"/>
    <n v="143"/>
    <n v="21.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x v="2732"/>
    <b v="0"/>
    <n v="13"/>
    <b v="0"/>
    <x v="6"/>
    <s v="plays"/>
    <n v="34"/>
    <n v="33.08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x v="2733"/>
    <b v="0"/>
    <n v="7"/>
    <b v="0"/>
    <x v="6"/>
    <s v="plays"/>
    <n v="28"/>
    <n v="61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x v="2734"/>
    <b v="0"/>
    <n v="8"/>
    <b v="0"/>
    <x v="0"/>
    <s v="web"/>
    <n v="0"/>
    <n v="53.25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x v="2735"/>
    <b v="0"/>
    <n v="9"/>
    <b v="0"/>
    <x v="6"/>
    <s v="musical"/>
    <n v="9"/>
    <n v="47.33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x v="2736"/>
    <b v="0"/>
    <n v="8"/>
    <b v="1"/>
    <x v="5"/>
    <s v="shorts"/>
    <n v="106"/>
    <n v="53.13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x v="2737"/>
    <b v="0"/>
    <n v="24"/>
    <b v="0"/>
    <x v="3"/>
    <s v="video games"/>
    <n v="5"/>
    <n v="17.71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x v="2738"/>
    <b v="0"/>
    <n v="7"/>
    <b v="0"/>
    <x v="3"/>
    <s v="mobile games"/>
    <n v="0"/>
    <n v="60.7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x v="2739"/>
    <b v="0"/>
    <n v="9"/>
    <b v="1"/>
    <x v="7"/>
    <s v="electronic music"/>
    <n v="101"/>
    <n v="47.2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x v="2740"/>
    <b v="0"/>
    <n v="8"/>
    <b v="0"/>
    <x v="6"/>
    <s v="plays"/>
    <n v="24"/>
    <n v="53.13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x v="2741"/>
    <b v="0"/>
    <n v="28"/>
    <b v="1"/>
    <x v="7"/>
    <s v="electronic music"/>
    <n v="383"/>
    <n v="15.04"/>
    <x v="0"/>
  </r>
  <r>
    <n v="3719"/>
    <s v="Corium"/>
    <s v="A new piece of physical theatre about love, regret and longing."/>
    <n v="200"/>
    <n v="420"/>
    <x v="0"/>
    <s v="GB"/>
    <s v="GBP"/>
    <d v="2015-06-22T17:31:06"/>
    <x v="2742"/>
    <b v="0"/>
    <n v="4"/>
    <b v="1"/>
    <x v="6"/>
    <s v="plays"/>
    <n v="210"/>
    <n v="105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x v="2743"/>
    <b v="0"/>
    <n v="4"/>
    <b v="0"/>
    <x v="1"/>
    <s v="translations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x v="2744"/>
    <b v="0"/>
    <n v="14"/>
    <b v="0"/>
    <x v="6"/>
    <s v="plays"/>
    <n v="42"/>
    <n v="29.7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x v="2745"/>
    <b v="1"/>
    <n v="22"/>
    <b v="1"/>
    <x v="7"/>
    <s v="indie rock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x v="2746"/>
    <b v="0"/>
    <n v="8"/>
    <b v="0"/>
    <x v="5"/>
    <s v="animation"/>
    <n v="14"/>
    <n v="51.88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x v="2747"/>
    <b v="0"/>
    <n v="7"/>
    <b v="0"/>
    <x v="6"/>
    <s v="plays"/>
    <n v="7"/>
    <n v="59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x v="2748"/>
    <b v="0"/>
    <n v="8"/>
    <b v="0"/>
    <x v="0"/>
    <s v="wearables"/>
    <n v="2"/>
    <n v="51.38"/>
    <x v="4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x v="2749"/>
    <b v="0"/>
    <n v="8"/>
    <b v="1"/>
    <x v="5"/>
    <s v="television"/>
    <n v="117"/>
    <n v="51.2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x v="2750"/>
    <b v="0"/>
    <n v="1"/>
    <b v="0"/>
    <x v="3"/>
    <s v="video games"/>
    <n v="1"/>
    <n v="41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x v="2751"/>
    <b v="0"/>
    <n v="10"/>
    <b v="0"/>
    <x v="6"/>
    <s v="plays"/>
    <n v="24"/>
    <n v="4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x v="2752"/>
    <b v="0"/>
    <n v="27"/>
    <b v="1"/>
    <x v="6"/>
    <s v="plays"/>
    <n v="136"/>
    <n v="15.15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x v="2753"/>
    <b v="0"/>
    <n v="9"/>
    <b v="0"/>
    <x v="0"/>
    <s v="wearables"/>
    <n v="1"/>
    <n v="45.33"/>
    <x v="2"/>
  </r>
  <r>
    <n v="2150"/>
    <s v="The Unknown Door"/>
    <s v="A pixel styled open world detective game."/>
    <n v="50000"/>
    <n v="405"/>
    <x v="2"/>
    <s v="NO"/>
    <s v="NOK"/>
    <d v="2016-07-13T06:49:59"/>
    <x v="2754"/>
    <b v="0"/>
    <n v="4"/>
    <b v="0"/>
    <x v="3"/>
    <s v="video games"/>
    <n v="1"/>
    <n v="101.2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x v="2755"/>
    <b v="0"/>
    <n v="5"/>
    <b v="0"/>
    <x v="5"/>
    <s v="science fiction"/>
    <n v="13"/>
    <n v="80.59999999999999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x v="2756"/>
    <b v="0"/>
    <n v="31"/>
    <b v="0"/>
    <x v="0"/>
    <s v="wearables"/>
    <n v="3"/>
    <n v="13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x v="2757"/>
    <b v="0"/>
    <n v="5"/>
    <b v="0"/>
    <x v="1"/>
    <s v="translations"/>
    <n v="8"/>
    <n v="80.599999999999994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x v="2758"/>
    <b v="0"/>
    <n v="4"/>
    <b v="0"/>
    <x v="6"/>
    <s v="musical"/>
    <n v="4"/>
    <n v="100.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x v="2759"/>
    <b v="0"/>
    <n v="13"/>
    <b v="0"/>
    <x v="5"/>
    <s v="drama"/>
    <n v="33"/>
    <n v="30.85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x v="2760"/>
    <b v="0"/>
    <n v="5"/>
    <b v="0"/>
    <x v="5"/>
    <s v="drama"/>
    <n v="40"/>
    <n v="80.2"/>
    <x v="4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x v="2761"/>
    <b v="0"/>
    <n v="16"/>
    <b v="1"/>
    <x v="7"/>
    <s v="indie rock"/>
    <n v="133"/>
    <n v="25.0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x v="2762"/>
    <b v="0"/>
    <n v="3"/>
    <b v="0"/>
    <x v="5"/>
    <s v="animation"/>
    <n v="1"/>
    <n v="133.3300000000000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x v="2763"/>
    <b v="0"/>
    <n v="6"/>
    <b v="0"/>
    <x v="1"/>
    <s v="fiction"/>
    <n v="3"/>
    <n v="66.6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x v="2764"/>
    <b v="0"/>
    <n v="13"/>
    <b v="1"/>
    <x v="6"/>
    <s v="plays"/>
    <n v="100"/>
    <n v="30.7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x v="2765"/>
    <b v="0"/>
    <n v="6"/>
    <b v="0"/>
    <x v="6"/>
    <s v="plays"/>
    <n v="16"/>
    <n v="66.67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x v="2766"/>
    <b v="0"/>
    <n v="5"/>
    <b v="0"/>
    <x v="6"/>
    <s v="plays"/>
    <n v="11"/>
    <n v="8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x v="2767"/>
    <b v="0"/>
    <n v="5"/>
    <b v="0"/>
    <x v="6"/>
    <s v="plays"/>
    <n v="12"/>
    <n v="79.400000000000006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x v="2768"/>
    <b v="0"/>
    <n v="7"/>
    <b v="0"/>
    <x v="5"/>
    <s v="animation"/>
    <n v="1"/>
    <n v="56.57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x v="2769"/>
    <b v="0"/>
    <n v="13"/>
    <b v="1"/>
    <x v="7"/>
    <s v="classical music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x v="2770"/>
    <b v="0"/>
    <n v="14"/>
    <b v="1"/>
    <x v="6"/>
    <s v="plays"/>
    <n v="128"/>
    <n v="27.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x v="2771"/>
    <b v="0"/>
    <n v="6"/>
    <b v="0"/>
    <x v="6"/>
    <s v="plays"/>
    <n v="19"/>
    <n v="64.17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x v="2772"/>
    <b v="0"/>
    <n v="12"/>
    <b v="0"/>
    <x v="2"/>
    <s v="people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x v="2773"/>
    <b v="0"/>
    <n v="15"/>
    <b v="1"/>
    <x v="6"/>
    <s v="plays"/>
    <n v="127"/>
    <n v="25.4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x v="2774"/>
    <b v="0"/>
    <n v="7"/>
    <b v="0"/>
    <x v="5"/>
    <s v="drama"/>
    <n v="58"/>
    <n v="54.2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x v="2775"/>
    <b v="1"/>
    <n v="9"/>
    <b v="0"/>
    <x v="2"/>
    <s v="photobooks"/>
    <n v="11"/>
    <n v="42.2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x v="2776"/>
    <b v="0"/>
    <n v="8"/>
    <b v="0"/>
    <x v="1"/>
    <s v="children's books"/>
    <n v="19"/>
    <n v="47.5"/>
    <x v="3"/>
  </r>
  <r>
    <n v="963"/>
    <s v="The Ultimate Learning Center"/>
    <s v="WE are molding an educated, motivated, non violent GENERATION!"/>
    <n v="35000"/>
    <n v="377"/>
    <x v="2"/>
    <s v="US"/>
    <s v="USD"/>
    <d v="2016-10-17T15:15:19"/>
    <x v="2777"/>
    <b v="0"/>
    <n v="9"/>
    <b v="0"/>
    <x v="0"/>
    <s v="wearables"/>
    <n v="1"/>
    <n v="41.89"/>
    <x v="1"/>
  </r>
  <r>
    <n v="372"/>
    <s v="Wild Equus"/>
    <s v="A short documentary exploring the uses of 'Natural Horsemanship' across Europe"/>
    <n v="300"/>
    <n v="376"/>
    <x v="0"/>
    <s v="GB"/>
    <s v="GBP"/>
    <d v="2016-04-05T16:00:00"/>
    <x v="2778"/>
    <b v="0"/>
    <n v="9"/>
    <b v="1"/>
    <x v="5"/>
    <s v="documentary"/>
    <n v="125"/>
    <n v="41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x v="2779"/>
    <b v="0"/>
    <n v="7"/>
    <b v="0"/>
    <x v="6"/>
    <s v="spaces"/>
    <n v="0"/>
    <n v="53.71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x v="2780"/>
    <b v="0"/>
    <n v="9"/>
    <b v="0"/>
    <x v="7"/>
    <s v="jazz"/>
    <n v="6"/>
    <n v="41.67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x v="2781"/>
    <b v="0"/>
    <n v="7"/>
    <b v="1"/>
    <x v="1"/>
    <s v="nonfiction"/>
    <n v="125"/>
    <n v="53.57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x v="2782"/>
    <b v="0"/>
    <n v="4"/>
    <b v="0"/>
    <x v="6"/>
    <s v="plays"/>
    <n v="4"/>
    <n v="93.75"/>
    <x v="5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x v="2783"/>
    <b v="0"/>
    <n v="9"/>
    <b v="1"/>
    <x v="6"/>
    <s v="plays"/>
    <n v="150"/>
    <n v="41.67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x v="2784"/>
    <b v="0"/>
    <n v="25"/>
    <b v="1"/>
    <x v="6"/>
    <s v="spaces"/>
    <n v="124"/>
    <n v="14.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x v="2785"/>
    <b v="0"/>
    <n v="8"/>
    <b v="1"/>
    <x v="6"/>
    <s v="plays"/>
    <n v="123"/>
    <n v="46.13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x v="2786"/>
    <b v="0"/>
    <n v="9"/>
    <b v="0"/>
    <x v="2"/>
    <s v="places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x v="2787"/>
    <b v="0"/>
    <n v="5"/>
    <b v="0"/>
    <x v="6"/>
    <s v="plays"/>
    <n v="7"/>
    <n v="72.400000000000006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x v="2788"/>
    <b v="0"/>
    <n v="11"/>
    <b v="0"/>
    <x v="3"/>
    <s v="mobile games"/>
    <n v="10"/>
    <n v="32.82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x v="2789"/>
    <b v="0"/>
    <n v="3"/>
    <b v="0"/>
    <x v="5"/>
    <s v="drama"/>
    <n v="1"/>
    <n v="12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x v="2790"/>
    <b v="0"/>
    <n v="6"/>
    <b v="0"/>
    <x v="1"/>
    <s v="fiction"/>
    <n v="2"/>
    <n v="6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x v="2791"/>
    <b v="0"/>
    <n v="15"/>
    <b v="0"/>
    <x v="7"/>
    <s v="faith"/>
    <n v="103"/>
    <n v="24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x v="2792"/>
    <b v="0"/>
    <n v="10"/>
    <b v="0"/>
    <x v="5"/>
    <s v="science fiction"/>
    <n v="1"/>
    <n v="35.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x v="2793"/>
    <b v="0"/>
    <n v="5"/>
    <b v="0"/>
    <x v="0"/>
    <s v="space exploration"/>
    <n v="1"/>
    <n v="71.599999999999994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x v="2794"/>
    <b v="0"/>
    <n v="14"/>
    <b v="0"/>
    <x v="6"/>
    <s v="plays"/>
    <n v="18"/>
    <n v="25.57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x v="2795"/>
    <b v="0"/>
    <n v="6"/>
    <b v="1"/>
    <x v="6"/>
    <s v="plays"/>
    <n v="101"/>
    <n v="59.17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x v="2796"/>
    <b v="0"/>
    <n v="14"/>
    <b v="1"/>
    <x v="0"/>
    <s v="space exploration"/>
    <n v="102"/>
    <n v="25.21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x v="2797"/>
    <b v="0"/>
    <n v="9"/>
    <b v="0"/>
    <x v="1"/>
    <s v="fiction"/>
    <n v="70"/>
    <n v="3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x v="2798"/>
    <b v="0"/>
    <n v="10"/>
    <b v="1"/>
    <x v="6"/>
    <s v="musical"/>
    <n v="100"/>
    <n v="35.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x v="2799"/>
    <b v="0"/>
    <n v="3"/>
    <b v="0"/>
    <x v="0"/>
    <s v="web"/>
    <n v="0"/>
    <n v="116.67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x v="2800"/>
    <b v="0"/>
    <n v="13"/>
    <b v="0"/>
    <x v="1"/>
    <s v="art books"/>
    <n v="4"/>
    <n v="26.92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x v="2801"/>
    <b v="0"/>
    <n v="10"/>
    <b v="1"/>
    <x v="6"/>
    <s v="plays"/>
    <n v="140"/>
    <n v="35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x v="2802"/>
    <b v="0"/>
    <n v="12"/>
    <b v="0"/>
    <x v="6"/>
    <s v="plays"/>
    <n v="16"/>
    <n v="29.17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x v="2803"/>
    <b v="0"/>
    <n v="9"/>
    <b v="0"/>
    <x v="0"/>
    <s v="web"/>
    <n v="0"/>
    <n v="38.4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x v="2804"/>
    <b v="0"/>
    <n v="5"/>
    <b v="0"/>
    <x v="5"/>
    <s v="drama"/>
    <n v="0"/>
    <n v="6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x v="2805"/>
    <b v="0"/>
    <n v="5"/>
    <b v="0"/>
    <x v="7"/>
    <s v="jazz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x v="2806"/>
    <b v="0"/>
    <n v="9"/>
    <b v="0"/>
    <x v="0"/>
    <s v="web"/>
    <n v="6"/>
    <n v="37.89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x v="2807"/>
    <b v="0"/>
    <n v="17"/>
    <b v="1"/>
    <x v="6"/>
    <s v="plays"/>
    <n v="113"/>
    <n v="2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x v="2808"/>
    <b v="0"/>
    <n v="9"/>
    <b v="0"/>
    <x v="5"/>
    <s v="science fiction"/>
    <n v="8"/>
    <n v="37.56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x v="2809"/>
    <b v="0"/>
    <n v="5"/>
    <b v="0"/>
    <x v="5"/>
    <s v="animation"/>
    <n v="1"/>
    <n v="6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x v="2810"/>
    <b v="1"/>
    <n v="4"/>
    <b v="0"/>
    <x v="2"/>
    <s v="photobooks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x v="2811"/>
    <b v="0"/>
    <n v="6"/>
    <b v="0"/>
    <x v="4"/>
    <s v="food trucks"/>
    <n v="1"/>
    <n v="55.83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x v="2812"/>
    <b v="0"/>
    <n v="6"/>
    <b v="0"/>
    <x v="6"/>
    <s v="spaces"/>
    <n v="0"/>
    <n v="55.8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x v="2813"/>
    <b v="0"/>
    <n v="16"/>
    <b v="0"/>
    <x v="6"/>
    <s v="spaces"/>
    <n v="3"/>
    <n v="20.88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x v="2814"/>
    <b v="0"/>
    <n v="6"/>
    <b v="0"/>
    <x v="7"/>
    <s v="jazz"/>
    <n v="2"/>
    <n v="55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x v="2815"/>
    <b v="0"/>
    <n v="15"/>
    <b v="0"/>
    <x v="7"/>
    <s v="jazz"/>
    <n v="11"/>
    <n v="21.8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x v="2816"/>
    <b v="0"/>
    <n v="4"/>
    <b v="0"/>
    <x v="0"/>
    <s v="web"/>
    <n v="11"/>
    <n v="81.58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x v="2817"/>
    <b v="0"/>
    <n v="3"/>
    <b v="0"/>
    <x v="5"/>
    <s v="drama"/>
    <n v="4"/>
    <n v="108.33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x v="2818"/>
    <b v="0"/>
    <n v="10"/>
    <b v="0"/>
    <x v="5"/>
    <s v="drama"/>
    <n v="3"/>
    <n v="32.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x v="2819"/>
    <b v="0"/>
    <n v="12"/>
    <b v="0"/>
    <x v="7"/>
    <s v="jazz"/>
    <n v="5"/>
    <n v="27.0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x v="2820"/>
    <b v="0"/>
    <n v="3"/>
    <b v="0"/>
    <x v="4"/>
    <s v="food trucks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x v="2821"/>
    <b v="0"/>
    <n v="13"/>
    <b v="0"/>
    <x v="1"/>
    <s v="translations"/>
    <n v="5"/>
    <n v="24.6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x v="2822"/>
    <b v="0"/>
    <n v="8"/>
    <b v="1"/>
    <x v="6"/>
    <s v="plays"/>
    <n v="160"/>
    <n v="4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x v="2823"/>
    <b v="0"/>
    <n v="11"/>
    <b v="0"/>
    <x v="6"/>
    <s v="plays"/>
    <n v="32"/>
    <n v="29.0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x v="2824"/>
    <b v="0"/>
    <n v="14"/>
    <b v="1"/>
    <x v="7"/>
    <s v="electronic music"/>
    <n v="106"/>
    <n v="22.6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x v="2825"/>
    <b v="0"/>
    <n v="12"/>
    <b v="0"/>
    <x v="6"/>
    <s v="plays"/>
    <n v="4"/>
    <n v="26.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x v="2826"/>
    <b v="0"/>
    <n v="6"/>
    <b v="1"/>
    <x v="6"/>
    <s v="plays"/>
    <n v="104"/>
    <n v="5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x v="2827"/>
    <b v="0"/>
    <n v="13"/>
    <b v="0"/>
    <x v="6"/>
    <s v="plays"/>
    <n v="4"/>
    <n v="23.9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x v="2828"/>
    <b v="0"/>
    <n v="11"/>
    <b v="1"/>
    <x v="7"/>
    <s v="rock"/>
    <n v="103"/>
    <n v="28.1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x v="2829"/>
    <b v="0"/>
    <n v="3"/>
    <b v="0"/>
    <x v="3"/>
    <s v="video games"/>
    <n v="0"/>
    <n v="103.33"/>
    <x v="1"/>
  </r>
  <r>
    <n v="2424"/>
    <s v="Lily and Memphs"/>
    <s v="Great and creative food from the heart in the form of a sweet food truck!"/>
    <n v="25000"/>
    <n v="310"/>
    <x v="2"/>
    <s v="US"/>
    <s v="USD"/>
    <d v="2014-10-27T21:25:08"/>
    <x v="2830"/>
    <b v="0"/>
    <n v="9"/>
    <b v="0"/>
    <x v="4"/>
    <s v="food trucks"/>
    <n v="1"/>
    <n v="34.44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x v="2831"/>
    <b v="0"/>
    <n v="17"/>
    <b v="1"/>
    <x v="0"/>
    <s v="hardware"/>
    <n v="103"/>
    <n v="18.239999999999998"/>
    <x v="4"/>
  </r>
  <r>
    <n v="717"/>
    <s v="cool air belt"/>
    <s v="Cool air flowing under clothing keeps you cool."/>
    <n v="100000"/>
    <n v="305"/>
    <x v="2"/>
    <s v="US"/>
    <s v="USD"/>
    <d v="2014-09-05T20:30:02"/>
    <x v="2832"/>
    <b v="0"/>
    <n v="4"/>
    <b v="0"/>
    <x v="0"/>
    <s v="wearables"/>
    <n v="0"/>
    <n v="76.2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x v="2833"/>
    <b v="0"/>
    <n v="14"/>
    <b v="0"/>
    <x v="7"/>
    <s v="indie rock"/>
    <n v="20"/>
    <n v="21.57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x v="2834"/>
    <b v="0"/>
    <n v="6"/>
    <b v="0"/>
    <x v="5"/>
    <s v="animation"/>
    <n v="2"/>
    <n v="50.1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x v="2835"/>
    <b v="0"/>
    <n v="2"/>
    <b v="0"/>
    <x v="0"/>
    <s v="web"/>
    <n v="3"/>
    <n v="150.5"/>
    <x v="1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x v="2836"/>
    <b v="0"/>
    <n v="8"/>
    <b v="1"/>
    <x v="7"/>
    <s v="rock"/>
    <n v="100"/>
    <n v="37.630000000000003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x v="2837"/>
    <b v="0"/>
    <n v="13"/>
    <b v="1"/>
    <x v="7"/>
    <s v="indie rock"/>
    <n v="241"/>
    <n v="23.15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x v="2838"/>
    <b v="0"/>
    <n v="4"/>
    <b v="0"/>
    <x v="6"/>
    <s v="plays"/>
    <n v="12"/>
    <n v="75.25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x v="2839"/>
    <b v="0"/>
    <n v="1"/>
    <b v="0"/>
    <x v="0"/>
    <s v="web"/>
    <n v="1"/>
    <n v="300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x v="2840"/>
    <b v="0"/>
    <n v="16"/>
    <b v="1"/>
    <x v="7"/>
    <s v="metal"/>
    <n v="100"/>
    <n v="18.7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x v="2841"/>
    <b v="0"/>
    <n v="10"/>
    <b v="1"/>
    <x v="7"/>
    <s v="metal"/>
    <n v="100"/>
    <n v="3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x v="2842"/>
    <b v="0"/>
    <n v="11"/>
    <b v="1"/>
    <x v="7"/>
    <s v="rock"/>
    <n v="100"/>
    <n v="27.2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x v="2843"/>
    <b v="0"/>
    <n v="11"/>
    <b v="1"/>
    <x v="7"/>
    <s v="indie rock"/>
    <n v="100"/>
    <n v="27.2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x v="2844"/>
    <b v="0"/>
    <n v="1"/>
    <b v="0"/>
    <x v="0"/>
    <s v="web"/>
    <n v="3"/>
    <n v="3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x v="2845"/>
    <b v="0"/>
    <n v="5"/>
    <b v="0"/>
    <x v="6"/>
    <s v="plays"/>
    <n v="50"/>
    <n v="6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x v="2846"/>
    <b v="0"/>
    <n v="10"/>
    <b v="1"/>
    <x v="6"/>
    <s v="musical"/>
    <n v="100"/>
    <n v="3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x v="2847"/>
    <b v="0"/>
    <n v="12"/>
    <b v="0"/>
    <x v="6"/>
    <s v="spaces"/>
    <n v="12"/>
    <n v="25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x v="2848"/>
    <b v="0"/>
    <n v="1"/>
    <b v="0"/>
    <x v="6"/>
    <s v="spaces"/>
    <n v="3"/>
    <n v="3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x v="2849"/>
    <b v="0"/>
    <n v="5"/>
    <b v="0"/>
    <x v="6"/>
    <s v="plays"/>
    <n v="60"/>
    <n v="6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x v="2850"/>
    <b v="0"/>
    <n v="3"/>
    <b v="0"/>
    <x v="0"/>
    <s v="wearables"/>
    <n v="1"/>
    <n v="99.3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x v="2851"/>
    <b v="0"/>
    <n v="6"/>
    <b v="0"/>
    <x v="0"/>
    <s v="wearables"/>
    <n v="1"/>
    <n v="49.6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x v="2852"/>
    <b v="0"/>
    <n v="12"/>
    <b v="0"/>
    <x v="6"/>
    <s v="plays"/>
    <n v="24"/>
    <n v="24.33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x v="2853"/>
    <b v="0"/>
    <n v="15"/>
    <b v="1"/>
    <x v="2"/>
    <s v="photobooks"/>
    <n v="290"/>
    <n v="19.329999999999998"/>
    <x v="5"/>
  </r>
  <r>
    <n v="943"/>
    <s v="SleepMode"/>
    <s v="A mask for home or travel that will give you the best, undisturbed sleep of your life."/>
    <n v="3000"/>
    <n v="289"/>
    <x v="2"/>
    <s v="US"/>
    <s v="USD"/>
    <d v="2016-11-29T17:01:45"/>
    <x v="2854"/>
    <b v="0"/>
    <n v="12"/>
    <b v="0"/>
    <x v="0"/>
    <s v="wearables"/>
    <n v="10"/>
    <n v="24.0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x v="2855"/>
    <b v="0"/>
    <n v="11"/>
    <b v="0"/>
    <x v="2"/>
    <s v="nature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x v="2856"/>
    <b v="0"/>
    <n v="15"/>
    <b v="1"/>
    <x v="6"/>
    <s v="plays"/>
    <n v="286"/>
    <n v="19.27"/>
    <x v="4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x v="2857"/>
    <b v="0"/>
    <n v="5"/>
    <b v="0"/>
    <x v="0"/>
    <s v="wearables"/>
    <n v="2"/>
    <n v="57.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x v="2858"/>
    <b v="0"/>
    <n v="4"/>
    <b v="0"/>
    <x v="6"/>
    <s v="plays"/>
    <n v="14"/>
    <n v="71.2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x v="2859"/>
    <b v="0"/>
    <n v="5"/>
    <b v="0"/>
    <x v="6"/>
    <s v="plays"/>
    <n v="3"/>
    <n v="57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x v="2860"/>
    <b v="0"/>
    <n v="10"/>
    <b v="0"/>
    <x v="3"/>
    <s v="video games"/>
    <n v="1"/>
    <n v="28.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x v="2861"/>
    <b v="0"/>
    <n v="7"/>
    <b v="0"/>
    <x v="4"/>
    <s v="restaurants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x v="2862"/>
    <b v="0"/>
    <n v="8"/>
    <b v="0"/>
    <x v="7"/>
    <s v="indie rock"/>
    <n v="37"/>
    <n v="35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x v="2863"/>
    <b v="0"/>
    <n v="3"/>
    <b v="0"/>
    <x v="0"/>
    <s v="wearables"/>
    <n v="1"/>
    <n v="93.3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x v="2864"/>
    <b v="0"/>
    <n v="7"/>
    <b v="0"/>
    <x v="2"/>
    <s v="places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x v="2865"/>
    <b v="0"/>
    <n v="8"/>
    <b v="0"/>
    <x v="7"/>
    <s v="faith"/>
    <n v="9"/>
    <n v="3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x v="2866"/>
    <b v="0"/>
    <n v="3"/>
    <b v="0"/>
    <x v="6"/>
    <s v="spaces"/>
    <n v="2"/>
    <n v="93.33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x v="2867"/>
    <b v="0"/>
    <n v="24"/>
    <b v="1"/>
    <x v="6"/>
    <s v="plays"/>
    <n v="112"/>
    <n v="11.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x v="2868"/>
    <b v="0"/>
    <n v="6"/>
    <b v="0"/>
    <x v="5"/>
    <s v="drama"/>
    <n v="1"/>
    <n v="46.5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x v="2869"/>
    <b v="0"/>
    <n v="5"/>
    <b v="0"/>
    <x v="6"/>
    <s v="spaces"/>
    <n v="14"/>
    <n v="55.6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x v="2870"/>
    <b v="0"/>
    <n v="12"/>
    <b v="0"/>
    <x v="4"/>
    <s v="food trucks"/>
    <n v="0"/>
    <n v="23.0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x v="2871"/>
    <b v="0"/>
    <n v="9"/>
    <b v="1"/>
    <x v="6"/>
    <s v="plays"/>
    <n v="139"/>
    <n v="30.78"/>
    <x v="4"/>
  </r>
  <r>
    <n v="2680"/>
    <s v="iHeart Pillow"/>
    <s v="iHeartPillow, Connecting loved ones"/>
    <n v="32000"/>
    <n v="276"/>
    <x v="2"/>
    <s v="ES"/>
    <s v="EUR"/>
    <d v="2016-04-06T04:04:51"/>
    <x v="2872"/>
    <b v="0"/>
    <n v="4"/>
    <b v="0"/>
    <x v="0"/>
    <s v="makerspaces"/>
    <n v="1"/>
    <n v="69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x v="2873"/>
    <b v="0"/>
    <n v="7"/>
    <b v="0"/>
    <x v="0"/>
    <s v="wearables"/>
    <n v="1"/>
    <n v="39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x v="2874"/>
    <b v="0"/>
    <n v="10"/>
    <b v="0"/>
    <x v="6"/>
    <s v="plays"/>
    <n v="3"/>
    <n v="27.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x v="2875"/>
    <b v="0"/>
    <n v="12"/>
    <b v="0"/>
    <x v="6"/>
    <s v="musical"/>
    <n v="3"/>
    <n v="22.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x v="2876"/>
    <b v="0"/>
    <n v="20"/>
    <b v="1"/>
    <x v="6"/>
    <s v="plays"/>
    <n v="136"/>
    <n v="13.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x v="2877"/>
    <b v="0"/>
    <n v="3"/>
    <b v="0"/>
    <x v="6"/>
    <s v="plays"/>
    <n v="5"/>
    <n v="90.33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x v="2878"/>
    <b v="0"/>
    <n v="6"/>
    <b v="0"/>
    <x v="3"/>
    <s v="mobile games"/>
    <n v="6"/>
    <n v="4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x v="2879"/>
    <b v="0"/>
    <n v="5"/>
    <b v="0"/>
    <x v="0"/>
    <s v="web"/>
    <n v="0"/>
    <n v="54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x v="2880"/>
    <b v="0"/>
    <n v="6"/>
    <b v="0"/>
    <x v="6"/>
    <s v="plays"/>
    <n v="18"/>
    <n v="45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x v="2881"/>
    <b v="0"/>
    <n v="7"/>
    <b v="1"/>
    <x v="6"/>
    <s v="plays"/>
    <n v="108"/>
    <n v="38.57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x v="2882"/>
    <b v="0"/>
    <n v="8"/>
    <b v="0"/>
    <x v="8"/>
    <s v="audio"/>
    <n v="3"/>
    <n v="33.2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x v="2883"/>
    <b v="0"/>
    <n v="9"/>
    <b v="0"/>
    <x v="6"/>
    <s v="plays"/>
    <n v="7"/>
    <n v="29.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x v="2884"/>
    <b v="0"/>
    <n v="5"/>
    <b v="0"/>
    <x v="6"/>
    <s v="plays"/>
    <n v="3"/>
    <n v="52.8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x v="2885"/>
    <b v="0"/>
    <n v="8"/>
    <b v="0"/>
    <x v="5"/>
    <s v="drama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x v="2886"/>
    <b v="0"/>
    <n v="3"/>
    <b v="0"/>
    <x v="0"/>
    <s v="web"/>
    <n v="1"/>
    <n v="8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x v="2887"/>
    <b v="0"/>
    <n v="12"/>
    <b v="1"/>
    <x v="5"/>
    <s v="shorts"/>
    <n v="104"/>
    <n v="21.6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x v="2888"/>
    <b v="0"/>
    <n v="10"/>
    <b v="0"/>
    <x v="0"/>
    <s v="wearables"/>
    <n v="1"/>
    <n v="2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x v="2889"/>
    <b v="0"/>
    <n v="9"/>
    <b v="0"/>
    <x v="7"/>
    <s v="indie rock"/>
    <n v="3"/>
    <n v="28.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x v="2890"/>
    <b v="0"/>
    <n v="9"/>
    <b v="0"/>
    <x v="0"/>
    <s v="gadgets"/>
    <n v="1"/>
    <n v="28.8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x v="2891"/>
    <b v="0"/>
    <n v="15"/>
    <b v="0"/>
    <x v="1"/>
    <s v="children's books"/>
    <n v="52"/>
    <n v="17.329999999999998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x v="2892"/>
    <b v="0"/>
    <n v="4"/>
    <b v="0"/>
    <x v="6"/>
    <s v="plays"/>
    <n v="5"/>
    <n v="65"/>
    <x v="2"/>
  </r>
  <r>
    <n v="3891"/>
    <s v="Out of the Box: A Mime Story"/>
    <s v="A comedy about a mime who dreams of becoming a stand up comedian."/>
    <n v="800"/>
    <n v="260"/>
    <x v="2"/>
    <s v="US"/>
    <s v="USD"/>
    <d v="2015-03-23T04:59:00"/>
    <x v="2893"/>
    <b v="0"/>
    <n v="7"/>
    <b v="0"/>
    <x v="6"/>
    <s v="plays"/>
    <n v="33"/>
    <n v="37.1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x v="2894"/>
    <b v="0"/>
    <n v="4"/>
    <b v="0"/>
    <x v="0"/>
    <s v="web"/>
    <n v="0"/>
    <n v="64.7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x v="2895"/>
    <b v="0"/>
    <n v="8"/>
    <b v="0"/>
    <x v="6"/>
    <s v="plays"/>
    <n v="52"/>
    <n v="32.2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x v="2896"/>
    <b v="0"/>
    <n v="11"/>
    <b v="0"/>
    <x v="3"/>
    <s v="video games"/>
    <n v="1"/>
    <n v="23.18"/>
    <x v="3"/>
  </r>
  <r>
    <n v="1150"/>
    <s v="Chef Po's Food Truck"/>
    <s v="Bringing delicious authentic and fusion Taiwanese Food to the West Coast."/>
    <n v="2500"/>
    <n v="252"/>
    <x v="2"/>
    <s v="US"/>
    <s v="USD"/>
    <d v="2016-01-08T22:54:35"/>
    <x v="2897"/>
    <b v="0"/>
    <n v="6"/>
    <b v="0"/>
    <x v="4"/>
    <s v="food trucks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x v="2898"/>
    <b v="0"/>
    <n v="4"/>
    <b v="0"/>
    <x v="6"/>
    <s v="plays"/>
    <n v="34"/>
    <n v="6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x v="2899"/>
    <b v="0"/>
    <n v="8"/>
    <b v="1"/>
    <x v="6"/>
    <s v="plays"/>
    <n v="100"/>
    <n v="31.3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x v="2900"/>
    <b v="0"/>
    <n v="5"/>
    <b v="0"/>
    <x v="6"/>
    <s v="plays"/>
    <n v="13"/>
    <n v="50.2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x v="2901"/>
    <b v="0"/>
    <n v="3"/>
    <b v="0"/>
    <x v="5"/>
    <s v="drama"/>
    <n v="5"/>
    <n v="83.33"/>
    <x v="4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x v="2902"/>
    <b v="0"/>
    <n v="2"/>
    <b v="0"/>
    <x v="5"/>
    <s v="drama"/>
    <n v="1"/>
    <n v="125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x v="2903"/>
    <b v="0"/>
    <n v="5"/>
    <b v="0"/>
    <x v="5"/>
    <s v="drama"/>
    <n v="25"/>
    <n v="5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x v="2904"/>
    <b v="0"/>
    <n v="1"/>
    <b v="0"/>
    <x v="5"/>
    <s v="animation"/>
    <n v="0"/>
    <n v="25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x v="2905"/>
    <b v="0"/>
    <n v="1"/>
    <b v="0"/>
    <x v="0"/>
    <s v="web"/>
    <n v="3"/>
    <n v="25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x v="2906"/>
    <b v="0"/>
    <n v="1"/>
    <b v="0"/>
    <x v="0"/>
    <s v="wearables"/>
    <n v="0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x v="2907"/>
    <b v="0"/>
    <n v="1"/>
    <b v="0"/>
    <x v="8"/>
    <s v="audio"/>
    <n v="0"/>
    <n v="25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x v="2908"/>
    <b v="0"/>
    <n v="4"/>
    <b v="0"/>
    <x v="4"/>
    <s v="food trucks"/>
    <n v="0"/>
    <n v="62.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x v="2909"/>
    <b v="0"/>
    <n v="6"/>
    <b v="0"/>
    <x v="6"/>
    <s v="musical"/>
    <n v="25"/>
    <n v="41.67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x v="2910"/>
    <b v="0"/>
    <n v="9"/>
    <b v="1"/>
    <x v="6"/>
    <s v="plays"/>
    <n v="100"/>
    <n v="27.78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x v="2911"/>
    <b v="0"/>
    <n v="8"/>
    <b v="1"/>
    <x v="6"/>
    <s v="plays"/>
    <n v="100"/>
    <n v="31.2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x v="2912"/>
    <b v="0"/>
    <n v="22"/>
    <b v="1"/>
    <x v="6"/>
    <s v="plays"/>
    <n v="100"/>
    <n v="11.36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x v="2913"/>
    <b v="0"/>
    <n v="4"/>
    <b v="0"/>
    <x v="6"/>
    <s v="plays"/>
    <n v="5"/>
    <n v="62.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x v="2914"/>
    <b v="0"/>
    <n v="7"/>
    <b v="0"/>
    <x v="6"/>
    <s v="plays"/>
    <n v="3"/>
    <n v="35.7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x v="2915"/>
    <b v="0"/>
    <n v="5"/>
    <b v="0"/>
    <x v="0"/>
    <s v="web"/>
    <n v="1"/>
    <n v="4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x v="2916"/>
    <b v="0"/>
    <n v="15"/>
    <b v="0"/>
    <x v="3"/>
    <s v="video games"/>
    <n v="2"/>
    <n v="16.2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x v="2917"/>
    <b v="0"/>
    <n v="8"/>
    <b v="0"/>
    <x v="7"/>
    <s v="world music"/>
    <n v="3"/>
    <n v="30.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x v="2918"/>
    <b v="1"/>
    <n v="5"/>
    <b v="0"/>
    <x v="1"/>
    <s v="translations"/>
    <n v="2"/>
    <n v="48.2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x v="2919"/>
    <b v="0"/>
    <n v="12"/>
    <b v="1"/>
    <x v="6"/>
    <s v="plays"/>
    <n v="110"/>
    <n v="20.0799999999999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x v="2920"/>
    <b v="0"/>
    <n v="6"/>
    <b v="0"/>
    <x v="0"/>
    <s v="wearables"/>
    <n v="3"/>
    <n v="4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x v="2921"/>
    <b v="0"/>
    <n v="8"/>
    <b v="0"/>
    <x v="6"/>
    <s v="plays"/>
    <n v="5"/>
    <n v="3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x v="2922"/>
    <b v="0"/>
    <n v="8"/>
    <b v="0"/>
    <x v="0"/>
    <s v="gadgets"/>
    <n v="47"/>
    <n v="29.63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x v="2923"/>
    <b v="0"/>
    <n v="7"/>
    <b v="0"/>
    <x v="2"/>
    <s v="people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x v="2924"/>
    <b v="0"/>
    <n v="12"/>
    <b v="0"/>
    <x v="3"/>
    <s v="video games"/>
    <n v="12"/>
    <n v="19.670000000000002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x v="2925"/>
    <b v="0"/>
    <n v="6"/>
    <b v="0"/>
    <x v="1"/>
    <s v="fiction"/>
    <n v="5"/>
    <n v="39.17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x v="2926"/>
    <b v="0"/>
    <n v="8"/>
    <b v="0"/>
    <x v="0"/>
    <s v="wearables"/>
    <n v="6"/>
    <n v="29.2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x v="2927"/>
    <b v="0"/>
    <n v="6"/>
    <b v="0"/>
    <x v="1"/>
    <s v="children's books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x v="2928"/>
    <b v="0"/>
    <n v="9"/>
    <b v="1"/>
    <x v="6"/>
    <s v="plays"/>
    <n v="104"/>
    <n v="26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x v="2929"/>
    <b v="0"/>
    <n v="7"/>
    <b v="0"/>
    <x v="0"/>
    <s v="wearables"/>
    <n v="2"/>
    <n v="33.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x v="2930"/>
    <b v="0"/>
    <n v="8"/>
    <b v="0"/>
    <x v="4"/>
    <s v="food trucks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x v="2931"/>
    <b v="0"/>
    <n v="4"/>
    <b v="0"/>
    <x v="5"/>
    <s v="animation"/>
    <n v="1"/>
    <n v="57.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x v="2932"/>
    <b v="0"/>
    <n v="17"/>
    <b v="1"/>
    <x v="6"/>
    <s v="plays"/>
    <n v="153"/>
    <n v="13.5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x v="2933"/>
    <b v="0"/>
    <n v="5"/>
    <b v="0"/>
    <x v="0"/>
    <s v="wearables"/>
    <n v="0"/>
    <n v="45.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x v="2934"/>
    <b v="0"/>
    <n v="8"/>
    <b v="0"/>
    <x v="7"/>
    <s v="faith"/>
    <n v="6"/>
    <n v="28.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x v="2935"/>
    <b v="0"/>
    <n v="5"/>
    <b v="0"/>
    <x v="3"/>
    <s v="video games"/>
    <n v="11"/>
    <n v="4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x v="2936"/>
    <b v="0"/>
    <n v="12"/>
    <b v="0"/>
    <x v="6"/>
    <s v="plays"/>
    <n v="23"/>
    <n v="18.7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x v="2937"/>
    <b v="0"/>
    <n v="3"/>
    <b v="1"/>
    <x v="6"/>
    <s v="plays"/>
    <n v="225"/>
    <n v="7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x v="2938"/>
    <b v="0"/>
    <n v="4"/>
    <b v="0"/>
    <x v="6"/>
    <s v="plays"/>
    <n v="38"/>
    <n v="56.25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x v="2939"/>
    <b v="0"/>
    <n v="9"/>
    <b v="0"/>
    <x v="0"/>
    <s v="web"/>
    <n v="4"/>
    <n v="24.7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x v="2940"/>
    <b v="0"/>
    <n v="3"/>
    <b v="0"/>
    <x v="1"/>
    <s v="art books"/>
    <n v="2"/>
    <n v="74.33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x v="2941"/>
    <b v="0"/>
    <n v="4"/>
    <b v="0"/>
    <x v="0"/>
    <s v="wearables"/>
    <n v="0"/>
    <n v="5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x v="2942"/>
    <b v="0"/>
    <n v="4"/>
    <b v="0"/>
    <x v="7"/>
    <s v="faith"/>
    <n v="4"/>
    <n v="54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x v="2943"/>
    <b v="0"/>
    <n v="2"/>
    <b v="0"/>
    <x v="6"/>
    <s v="musical"/>
    <n v="7"/>
    <n v="108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x v="2944"/>
    <b v="0"/>
    <n v="3"/>
    <b v="0"/>
    <x v="6"/>
    <s v="plays"/>
    <n v="11"/>
    <n v="72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x v="2945"/>
    <b v="0"/>
    <n v="3"/>
    <b v="0"/>
    <x v="5"/>
    <s v="animation"/>
    <n v="0"/>
    <n v="71.67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x v="2946"/>
    <b v="0"/>
    <n v="4"/>
    <b v="0"/>
    <x v="5"/>
    <s v="animation"/>
    <n v="3"/>
    <n v="53.7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x v="2947"/>
    <b v="0"/>
    <n v="7"/>
    <b v="0"/>
    <x v="6"/>
    <s v="plays"/>
    <n v="7"/>
    <n v="30.71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x v="2948"/>
    <b v="0"/>
    <n v="8"/>
    <b v="0"/>
    <x v="6"/>
    <s v="plays"/>
    <n v="11"/>
    <n v="26.75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x v="2949"/>
    <b v="0"/>
    <n v="7"/>
    <b v="0"/>
    <x v="0"/>
    <s v="wearables"/>
    <n v="4"/>
    <n v="30.2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x v="2950"/>
    <b v="0"/>
    <n v="4"/>
    <b v="0"/>
    <x v="8"/>
    <s v="audio"/>
    <n v="1"/>
    <n v="53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x v="2951"/>
    <b v="0"/>
    <n v="13"/>
    <b v="0"/>
    <x v="3"/>
    <s v="mobile games"/>
    <n v="1"/>
    <n v="16.309999999999999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x v="2952"/>
    <b v="0"/>
    <n v="6"/>
    <b v="0"/>
    <x v="6"/>
    <s v="plays"/>
    <n v="7"/>
    <n v="35.17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x v="2953"/>
    <b v="0"/>
    <n v="8"/>
    <b v="0"/>
    <x v="6"/>
    <s v="plays"/>
    <n v="21"/>
    <n v="26.38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x v="2954"/>
    <b v="0"/>
    <n v="6"/>
    <b v="0"/>
    <x v="7"/>
    <s v="world music"/>
    <n v="3"/>
    <n v="35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x v="2955"/>
    <b v="0"/>
    <n v="4"/>
    <b v="0"/>
    <x v="4"/>
    <s v="restaurants"/>
    <n v="2"/>
    <n v="52.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x v="2956"/>
    <b v="0"/>
    <n v="13"/>
    <b v="1"/>
    <x v="5"/>
    <s v="shorts"/>
    <n v="103"/>
    <n v="15.77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x v="2957"/>
    <b v="0"/>
    <n v="3"/>
    <b v="0"/>
    <x v="5"/>
    <s v="animation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x v="2958"/>
    <b v="0"/>
    <n v="3"/>
    <b v="0"/>
    <x v="0"/>
    <s v="wearables"/>
    <n v="0"/>
    <n v="68.33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x v="2959"/>
    <b v="0"/>
    <n v="7"/>
    <b v="0"/>
    <x v="7"/>
    <s v="indie rock"/>
    <n v="41"/>
    <n v="29.2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x v="2960"/>
    <b v="0"/>
    <n v="4"/>
    <b v="0"/>
    <x v="1"/>
    <s v="art books"/>
    <n v="11"/>
    <n v="51.25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x v="2961"/>
    <b v="0"/>
    <n v="10"/>
    <b v="0"/>
    <x v="2"/>
    <s v="places"/>
    <n v="21"/>
    <n v="20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x v="2962"/>
    <b v="0"/>
    <n v="8"/>
    <b v="0"/>
    <x v="6"/>
    <s v="plays"/>
    <n v="13"/>
    <n v="25.5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x v="2963"/>
    <b v="0"/>
    <n v="5"/>
    <b v="0"/>
    <x v="5"/>
    <s v="animation"/>
    <n v="7"/>
    <n v="40.78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x v="2964"/>
    <b v="0"/>
    <n v="12"/>
    <b v="0"/>
    <x v="4"/>
    <s v="food trucks"/>
    <n v="17"/>
    <n v="16.829999999999998"/>
    <x v="1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x v="2965"/>
    <b v="0"/>
    <n v="1"/>
    <b v="0"/>
    <x v="6"/>
    <s v="plays"/>
    <n v="2"/>
    <n v="20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x v="2966"/>
    <b v="0"/>
    <n v="9"/>
    <b v="0"/>
    <x v="4"/>
    <s v="food trucks"/>
    <n v="1"/>
    <n v="22.33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x v="2967"/>
    <b v="0"/>
    <n v="11"/>
    <b v="1"/>
    <x v="6"/>
    <s v="plays"/>
    <n v="101"/>
    <n v="18.2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x v="2968"/>
    <b v="0"/>
    <n v="2"/>
    <b v="0"/>
    <x v="6"/>
    <s v="plays"/>
    <n v="10"/>
    <n v="100.5"/>
    <x v="4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x v="2969"/>
    <b v="0"/>
    <n v="2"/>
    <b v="0"/>
    <x v="5"/>
    <s v="drama"/>
    <n v="20"/>
    <n v="100"/>
    <x v="1"/>
  </r>
  <r>
    <n v="556"/>
    <s v="Braille Academy"/>
    <s v="An educational platform for learning Unified English Braille Code"/>
    <n v="8000"/>
    <n v="200"/>
    <x v="2"/>
    <s v="US"/>
    <s v="USD"/>
    <d v="2016-01-06T20:38:37"/>
    <x v="2970"/>
    <b v="0"/>
    <n v="1"/>
    <b v="0"/>
    <x v="0"/>
    <s v="web"/>
    <n v="3"/>
    <n v="2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x v="2971"/>
    <b v="0"/>
    <n v="5"/>
    <b v="0"/>
    <x v="7"/>
    <s v="indie rock"/>
    <n v="10"/>
    <n v="4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x v="2972"/>
    <b v="0"/>
    <n v="5"/>
    <b v="1"/>
    <x v="1"/>
    <s v="nonfiction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x v="2973"/>
    <b v="0"/>
    <n v="2"/>
    <b v="0"/>
    <x v="1"/>
    <s v="translations"/>
    <n v="0"/>
    <n v="1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x v="2974"/>
    <b v="0"/>
    <n v="1"/>
    <b v="0"/>
    <x v="6"/>
    <s v="spaces"/>
    <n v="3"/>
    <n v="2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x v="2975"/>
    <b v="0"/>
    <n v="9"/>
    <b v="1"/>
    <x v="6"/>
    <s v="plays"/>
    <n v="100"/>
    <n v="22.2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x v="2976"/>
    <b v="0"/>
    <n v="2"/>
    <b v="0"/>
    <x v="6"/>
    <s v="plays"/>
    <n v="1"/>
    <n v="10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x v="2977"/>
    <b v="0"/>
    <n v="1"/>
    <b v="0"/>
    <x v="0"/>
    <s v="wearables"/>
    <n v="1"/>
    <n v="199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x v="2978"/>
    <b v="0"/>
    <n v="6"/>
    <b v="0"/>
    <x v="7"/>
    <s v="jazz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x v="2979"/>
    <b v="0"/>
    <n v="10"/>
    <b v="0"/>
    <x v="7"/>
    <s v="jazz"/>
    <n v="5"/>
    <n v="19.6000000000000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x v="2980"/>
    <b v="0"/>
    <n v="7"/>
    <b v="0"/>
    <x v="7"/>
    <s v="indie rock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x v="2981"/>
    <b v="0"/>
    <n v="12"/>
    <b v="1"/>
    <x v="6"/>
    <s v="plays"/>
    <n v="130"/>
    <n v="16.2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x v="2982"/>
    <b v="0"/>
    <n v="5"/>
    <b v="0"/>
    <x v="6"/>
    <s v="plays"/>
    <n v="3"/>
    <n v="39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x v="2983"/>
    <b v="0"/>
    <n v="10"/>
    <b v="0"/>
    <x v="0"/>
    <s v="wearables"/>
    <n v="1"/>
    <n v="19.39999999999999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x v="2984"/>
    <b v="0"/>
    <n v="4"/>
    <b v="0"/>
    <x v="5"/>
    <s v="science fiction"/>
    <n v="2"/>
    <n v="47.5"/>
    <x v="4"/>
  </r>
  <r>
    <n v="1062"/>
    <s v="RETURNING AT A LATER DATE"/>
    <s v="SEE US ON PATREON www.badgirlartwork.com"/>
    <n v="199"/>
    <n v="190"/>
    <x v="1"/>
    <s v="US"/>
    <s v="USD"/>
    <d v="2016-07-12T19:22:21"/>
    <x v="2985"/>
    <b v="0"/>
    <n v="4"/>
    <b v="0"/>
    <x v="8"/>
    <s v="audio"/>
    <n v="95"/>
    <n v="47.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x v="2986"/>
    <b v="1"/>
    <n v="8"/>
    <b v="0"/>
    <x v="6"/>
    <s v="plays"/>
    <n v="3"/>
    <n v="23.6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x v="2987"/>
    <b v="0"/>
    <n v="8"/>
    <b v="0"/>
    <x v="4"/>
    <s v="food trucks"/>
    <n v="1"/>
    <n v="23.5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x v="2988"/>
    <b v="1"/>
    <n v="15"/>
    <b v="0"/>
    <x v="2"/>
    <s v="photobooks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x v="2989"/>
    <b v="0"/>
    <n v="8"/>
    <b v="0"/>
    <x v="3"/>
    <s v="mobile games"/>
    <n v="0"/>
    <n v="23.25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x v="2990"/>
    <b v="0"/>
    <n v="4"/>
    <b v="0"/>
    <x v="6"/>
    <s v="plays"/>
    <n v="0"/>
    <n v="46.2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x v="2991"/>
    <b v="0"/>
    <n v="3"/>
    <b v="0"/>
    <x v="6"/>
    <s v="plays"/>
    <n v="3"/>
    <n v="61.67"/>
    <x v="4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x v="2992"/>
    <b v="0"/>
    <n v="7"/>
    <b v="0"/>
    <x v="5"/>
    <s v="drama"/>
    <n v="40"/>
    <n v="25.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x v="2993"/>
    <b v="0"/>
    <n v="6"/>
    <b v="0"/>
    <x v="1"/>
    <s v="translations"/>
    <n v="7"/>
    <n v="3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x v="2994"/>
    <b v="0"/>
    <n v="8"/>
    <b v="1"/>
    <x v="7"/>
    <s v="rock"/>
    <n v="120"/>
    <n v="22.5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x v="2995"/>
    <b v="0"/>
    <n v="6"/>
    <b v="0"/>
    <x v="0"/>
    <s v="web"/>
    <n v="3"/>
    <n v="30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x v="2996"/>
    <b v="0"/>
    <n v="15"/>
    <b v="1"/>
    <x v="6"/>
    <s v="plays"/>
    <n v="180"/>
    <n v="12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x v="2997"/>
    <b v="0"/>
    <n v="10"/>
    <b v="0"/>
    <x v="3"/>
    <s v="video games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x v="2998"/>
    <b v="0"/>
    <n v="3"/>
    <b v="0"/>
    <x v="7"/>
    <s v="world music"/>
    <n v="18"/>
    <n v="59.3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x v="2999"/>
    <b v="0"/>
    <n v="3"/>
    <b v="0"/>
    <x v="1"/>
    <s v="fiction"/>
    <n v="4"/>
    <n v="5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x v="3000"/>
    <b v="0"/>
    <n v="5"/>
    <b v="0"/>
    <x v="6"/>
    <s v="plays"/>
    <n v="1"/>
    <n v="35.4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x v="3001"/>
    <b v="0"/>
    <n v="5"/>
    <b v="0"/>
    <x v="0"/>
    <s v="web"/>
    <n v="1"/>
    <n v="35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x v="3002"/>
    <b v="0"/>
    <n v="2"/>
    <b v="0"/>
    <x v="6"/>
    <s v="spaces"/>
    <n v="0"/>
    <n v="87.5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x v="3003"/>
    <b v="0"/>
    <n v="7"/>
    <b v="0"/>
    <x v="6"/>
    <s v="plays"/>
    <n v="12"/>
    <n v="24.7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x v="3004"/>
    <b v="0"/>
    <n v="5"/>
    <b v="0"/>
    <x v="1"/>
    <s v="fiction"/>
    <n v="2"/>
    <n v="3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x v="3005"/>
    <b v="0"/>
    <n v="4"/>
    <b v="0"/>
    <x v="7"/>
    <s v="jazz"/>
    <n v="0"/>
    <n v="42.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x v="3006"/>
    <b v="0"/>
    <n v="6"/>
    <b v="0"/>
    <x v="2"/>
    <s v="nature"/>
    <n v="34"/>
    <n v="28.33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x v="3007"/>
    <b v="0"/>
    <n v="4"/>
    <b v="0"/>
    <x v="6"/>
    <s v="plays"/>
    <n v="11"/>
    <n v="42.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x v="3008"/>
    <b v="0"/>
    <n v="5"/>
    <b v="0"/>
    <x v="6"/>
    <s v="plays"/>
    <n v="20"/>
    <n v="34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x v="3009"/>
    <b v="0"/>
    <n v="7"/>
    <b v="0"/>
    <x v="3"/>
    <s v="video games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x v="3010"/>
    <b v="0"/>
    <n v="6"/>
    <b v="0"/>
    <x v="6"/>
    <s v="plays"/>
    <n v="17"/>
    <n v="27.5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x v="3011"/>
    <b v="0"/>
    <n v="7"/>
    <b v="0"/>
    <x v="6"/>
    <s v="plays"/>
    <n v="21"/>
    <n v="23.14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x v="3012"/>
    <b v="0"/>
    <n v="4"/>
    <b v="0"/>
    <x v="7"/>
    <s v="jazz"/>
    <n v="3"/>
    <n v="4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x v="3013"/>
    <b v="0"/>
    <n v="5"/>
    <b v="0"/>
    <x v="7"/>
    <s v="jazz"/>
    <n v="3"/>
    <n v="3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x v="3014"/>
    <b v="0"/>
    <n v="4"/>
    <b v="0"/>
    <x v="0"/>
    <s v="wearables"/>
    <n v="0"/>
    <n v="39"/>
    <x v="2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x v="3015"/>
    <b v="0"/>
    <n v="3"/>
    <b v="1"/>
    <x v="2"/>
    <s v="photobooks"/>
    <n v="155"/>
    <n v="51.6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x v="3016"/>
    <b v="0"/>
    <n v="13"/>
    <b v="0"/>
    <x v="5"/>
    <s v="animation"/>
    <n v="1"/>
    <n v="11.7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x v="3017"/>
    <b v="0"/>
    <n v="7"/>
    <b v="1"/>
    <x v="7"/>
    <s v="rock"/>
    <n v="100"/>
    <n v="21.8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x v="3018"/>
    <b v="0"/>
    <n v="4"/>
    <b v="0"/>
    <x v="6"/>
    <s v="plays"/>
    <n v="15"/>
    <n v="38.25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x v="3019"/>
    <b v="0"/>
    <n v="6"/>
    <b v="0"/>
    <x v="5"/>
    <s v="science fiction"/>
    <n v="0"/>
    <n v="25.17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x v="3020"/>
    <b v="0"/>
    <n v="3"/>
    <b v="0"/>
    <x v="7"/>
    <s v="jazz"/>
    <n v="0"/>
    <n v="50.33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x v="3021"/>
    <b v="0"/>
    <n v="3"/>
    <b v="0"/>
    <x v="4"/>
    <s v="food trucks"/>
    <n v="2"/>
    <n v="50.33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x v="3022"/>
    <b v="0"/>
    <n v="3"/>
    <b v="0"/>
    <x v="4"/>
    <s v="food trucks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x v="3023"/>
    <b v="0"/>
    <n v="4"/>
    <b v="0"/>
    <x v="6"/>
    <s v="musical"/>
    <n v="4"/>
    <n v="37.75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x v="3024"/>
    <b v="0"/>
    <n v="13"/>
    <b v="0"/>
    <x v="6"/>
    <s v="plays"/>
    <n v="38"/>
    <n v="11.6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x v="3025"/>
    <b v="0"/>
    <n v="5"/>
    <b v="0"/>
    <x v="5"/>
    <s v="animation"/>
    <n v="3"/>
    <n v="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x v="3026"/>
    <b v="0"/>
    <n v="3"/>
    <b v="0"/>
    <x v="1"/>
    <s v="fiction"/>
    <n v="2"/>
    <n v="5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x v="3027"/>
    <b v="0"/>
    <n v="3"/>
    <b v="0"/>
    <x v="7"/>
    <s v="faith"/>
    <n v="8"/>
    <n v="5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x v="3028"/>
    <b v="0"/>
    <n v="2"/>
    <b v="0"/>
    <x v="1"/>
    <s v="children's books"/>
    <n v="3"/>
    <n v="75"/>
    <x v="6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x v="3029"/>
    <b v="0"/>
    <n v="4"/>
    <b v="0"/>
    <x v="6"/>
    <s v="plays"/>
    <n v="21"/>
    <n v="37.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x v="3030"/>
    <b v="0"/>
    <n v="11"/>
    <b v="0"/>
    <x v="5"/>
    <s v="animation"/>
    <n v="0"/>
    <n v="13.55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x v="3031"/>
    <b v="0"/>
    <n v="6"/>
    <b v="0"/>
    <x v="6"/>
    <s v="plays"/>
    <n v="5"/>
    <n v="24.33"/>
    <x v="4"/>
  </r>
  <r>
    <n v="1456"/>
    <s v="Sometimes you don't need love (Canceled)"/>
    <s v="English Version of my auto-published novel"/>
    <n v="5000"/>
    <n v="145"/>
    <x v="1"/>
    <s v="IT"/>
    <s v="EUR"/>
    <d v="2017-01-03T16:02:45"/>
    <x v="3032"/>
    <b v="0"/>
    <n v="3"/>
    <b v="0"/>
    <x v="1"/>
    <s v="translations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x v="3033"/>
    <b v="0"/>
    <n v="2"/>
    <b v="0"/>
    <x v="4"/>
    <s v="food trucks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x v="3034"/>
    <b v="0"/>
    <n v="7"/>
    <b v="0"/>
    <x v="6"/>
    <s v="plays"/>
    <n v="8"/>
    <n v="20.71"/>
    <x v="2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x v="3035"/>
    <b v="0"/>
    <n v="1"/>
    <b v="0"/>
    <x v="0"/>
    <s v="web"/>
    <n v="0"/>
    <n v="142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x v="3036"/>
    <b v="0"/>
    <n v="5"/>
    <b v="0"/>
    <x v="5"/>
    <s v="animation"/>
    <n v="18"/>
    <n v="28.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x v="3037"/>
    <b v="0"/>
    <n v="7"/>
    <b v="0"/>
    <x v="6"/>
    <s v="spaces"/>
    <n v="14"/>
    <n v="20.1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x v="3038"/>
    <b v="0"/>
    <n v="5"/>
    <b v="0"/>
    <x v="5"/>
    <s v="science fiction"/>
    <n v="0"/>
    <n v="2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x v="3039"/>
    <b v="0"/>
    <n v="6"/>
    <b v="0"/>
    <x v="0"/>
    <s v="web"/>
    <n v="1"/>
    <n v="23.33"/>
    <x v="2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x v="3040"/>
    <b v="0"/>
    <n v="3"/>
    <b v="0"/>
    <x v="2"/>
    <s v="people"/>
    <n v="7"/>
    <n v="46.67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x v="3041"/>
    <b v="0"/>
    <n v="4"/>
    <b v="0"/>
    <x v="1"/>
    <s v="children's books"/>
    <n v="28"/>
    <n v="35"/>
    <x v="3"/>
  </r>
  <r>
    <n v="465"/>
    <s v="&quot;Amp&quot; A Story About a Robot"/>
    <s v="&quot;Amp&quot; is a short film about a robot with needs."/>
    <n v="512"/>
    <n v="138"/>
    <x v="2"/>
    <s v="US"/>
    <s v="USD"/>
    <d v="2014-06-27T02:52:54"/>
    <x v="3042"/>
    <b v="0"/>
    <n v="8"/>
    <b v="0"/>
    <x v="5"/>
    <s v="animation"/>
    <n v="27"/>
    <n v="17.25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x v="3043"/>
    <b v="0"/>
    <n v="6"/>
    <b v="0"/>
    <x v="6"/>
    <s v="plays"/>
    <n v="27"/>
    <n v="22.8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x v="3044"/>
    <b v="0"/>
    <n v="6"/>
    <b v="0"/>
    <x v="6"/>
    <s v="plays"/>
    <n v="1"/>
    <n v="22.67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x v="3045"/>
    <b v="0"/>
    <n v="5"/>
    <b v="0"/>
    <x v="6"/>
    <s v="plays"/>
    <n v="5"/>
    <n v="27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x v="3046"/>
    <b v="0"/>
    <n v="4"/>
    <b v="0"/>
    <x v="6"/>
    <s v="plays"/>
    <n v="0"/>
    <n v="33.7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x v="3047"/>
    <b v="0"/>
    <n v="3"/>
    <b v="0"/>
    <x v="6"/>
    <s v="plays"/>
    <n v="5"/>
    <n v="4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x v="3048"/>
    <b v="0"/>
    <n v="9"/>
    <b v="0"/>
    <x v="6"/>
    <s v="plays"/>
    <n v="1"/>
    <n v="1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x v="3049"/>
    <b v="0"/>
    <n v="8"/>
    <b v="0"/>
    <x v="5"/>
    <s v="animation"/>
    <n v="1"/>
    <n v="16.63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x v="3050"/>
    <b v="0"/>
    <n v="3"/>
    <b v="0"/>
    <x v="7"/>
    <s v="world music"/>
    <n v="4"/>
    <n v="4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x v="3051"/>
    <b v="0"/>
    <n v="3"/>
    <b v="0"/>
    <x v="0"/>
    <s v="makerspaces"/>
    <n v="0"/>
    <n v="44"/>
    <x v="4"/>
  </r>
  <r>
    <n v="605"/>
    <s v="Teach Your Parents iPad (Canceled)"/>
    <s v="An iPad support care package for your parents / seniors."/>
    <n v="5000"/>
    <n v="131"/>
    <x v="1"/>
    <s v="US"/>
    <s v="USD"/>
    <d v="2015-08-23T08:35:08"/>
    <x v="3052"/>
    <b v="0"/>
    <n v="8"/>
    <b v="0"/>
    <x v="0"/>
    <s v="web"/>
    <n v="3"/>
    <n v="16.3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x v="3053"/>
    <b v="0"/>
    <n v="7"/>
    <b v="0"/>
    <x v="7"/>
    <s v="jazz"/>
    <n v="7"/>
    <n v="18.71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x v="3054"/>
    <b v="0"/>
    <n v="4"/>
    <b v="0"/>
    <x v="6"/>
    <s v="plays"/>
    <n v="15"/>
    <n v="32.75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x v="3055"/>
    <b v="0"/>
    <n v="2"/>
    <b v="0"/>
    <x v="5"/>
    <s v="drama"/>
    <n v="13"/>
    <n v="6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x v="3056"/>
    <b v="0"/>
    <n v="10"/>
    <b v="0"/>
    <x v="3"/>
    <s v="video games"/>
    <n v="26"/>
    <n v="13"/>
    <x v="0"/>
  </r>
  <r>
    <n v="2885"/>
    <s v="The Wedding"/>
    <s v="An historic and proud work of Polish nationalistic literature performed on stage."/>
    <n v="400"/>
    <n v="130"/>
    <x v="2"/>
    <s v="US"/>
    <s v="USD"/>
    <d v="2015-03-14T00:50:01"/>
    <x v="3057"/>
    <b v="0"/>
    <n v="5"/>
    <b v="0"/>
    <x v="6"/>
    <s v="plays"/>
    <n v="33"/>
    <n v="2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x v="3058"/>
    <b v="0"/>
    <n v="9"/>
    <b v="0"/>
    <x v="6"/>
    <s v="musical"/>
    <n v="65"/>
    <n v="14.44"/>
    <x v="4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x v="3059"/>
    <b v="0"/>
    <n v="4"/>
    <b v="0"/>
    <x v="6"/>
    <s v="plays"/>
    <n v="9"/>
    <n v="32.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x v="3060"/>
    <b v="0"/>
    <n v="3"/>
    <b v="1"/>
    <x v="6"/>
    <s v="musical"/>
    <n v="129"/>
    <n v="43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x v="3061"/>
    <b v="0"/>
    <n v="12"/>
    <b v="0"/>
    <x v="3"/>
    <s v="video games"/>
    <n v="13"/>
    <n v="10.67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x v="3062"/>
    <b v="0"/>
    <n v="10"/>
    <b v="0"/>
    <x v="6"/>
    <s v="spaces"/>
    <n v="0"/>
    <n v="12.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x v="3063"/>
    <b v="0"/>
    <n v="5"/>
    <b v="0"/>
    <x v="0"/>
    <s v="wearables"/>
    <n v="1"/>
    <n v="25.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x v="3064"/>
    <b v="0"/>
    <n v="3"/>
    <b v="0"/>
    <x v="6"/>
    <s v="spaces"/>
    <n v="0"/>
    <n v="42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x v="3065"/>
    <b v="0"/>
    <n v="3"/>
    <b v="0"/>
    <x v="6"/>
    <s v="plays"/>
    <n v="6"/>
    <n v="4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x v="3066"/>
    <b v="0"/>
    <n v="2"/>
    <b v="0"/>
    <x v="5"/>
    <s v="animation"/>
    <n v="5"/>
    <n v="62.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x v="3067"/>
    <b v="0"/>
    <n v="4"/>
    <b v="0"/>
    <x v="7"/>
    <s v="indie rock"/>
    <n v="4"/>
    <n v="31.25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x v="3068"/>
    <b v="0"/>
    <n v="4"/>
    <b v="0"/>
    <x v="3"/>
    <s v="mobile games"/>
    <n v="0"/>
    <n v="31.2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x v="3069"/>
    <b v="0"/>
    <n v="3"/>
    <b v="0"/>
    <x v="1"/>
    <s v="art books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x v="3070"/>
    <b v="0"/>
    <n v="2"/>
    <b v="0"/>
    <x v="3"/>
    <s v="mobile games"/>
    <n v="1"/>
    <n v="62.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x v="3071"/>
    <b v="0"/>
    <n v="2"/>
    <b v="0"/>
    <x v="6"/>
    <s v="spaces"/>
    <n v="1"/>
    <n v="62.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x v="3072"/>
    <b v="0"/>
    <n v="2"/>
    <b v="0"/>
    <x v="6"/>
    <s v="plays"/>
    <n v="1"/>
    <n v="62.5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x v="3073"/>
    <b v="0"/>
    <n v="2"/>
    <b v="0"/>
    <x v="6"/>
    <s v="plays"/>
    <n v="1"/>
    <n v="62.5"/>
    <x v="2"/>
  </r>
  <r>
    <n v="2649"/>
    <s v="The Mission - Please Check Back Soon (Canceled)"/>
    <s v="They have launched a Kickstarter."/>
    <n v="125000"/>
    <n v="124"/>
    <x v="1"/>
    <s v="US"/>
    <s v="USD"/>
    <d v="2016-02-01T23:55:41"/>
    <x v="3074"/>
    <b v="0"/>
    <n v="3"/>
    <b v="0"/>
    <x v="0"/>
    <s v="space exploration"/>
    <n v="0"/>
    <n v="41.3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x v="3075"/>
    <b v="0"/>
    <n v="14"/>
    <b v="1"/>
    <x v="6"/>
    <s v="plays"/>
    <n v="124"/>
    <n v="8.8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x v="3076"/>
    <b v="0"/>
    <n v="6"/>
    <b v="0"/>
    <x v="0"/>
    <s v="web"/>
    <n v="0"/>
    <n v="20.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x v="3077"/>
    <b v="0"/>
    <n v="5"/>
    <b v="0"/>
    <x v="7"/>
    <s v="jazz"/>
    <n v="22"/>
    <n v="24.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x v="3078"/>
    <b v="0"/>
    <n v="2"/>
    <b v="0"/>
    <x v="7"/>
    <s v="jazz"/>
    <n v="6"/>
    <n v="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x v="3079"/>
    <b v="0"/>
    <n v="4"/>
    <b v="0"/>
    <x v="4"/>
    <s v="small batch"/>
    <n v="48"/>
    <n v="30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x v="3080"/>
    <b v="0"/>
    <n v="2"/>
    <b v="0"/>
    <x v="0"/>
    <s v="web"/>
    <n v="29"/>
    <n v="6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x v="3081"/>
    <b v="0"/>
    <n v="2"/>
    <b v="0"/>
    <x v="4"/>
    <s v="food trucks"/>
    <n v="0"/>
    <n v="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x v="3082"/>
    <b v="0"/>
    <n v="14"/>
    <b v="1"/>
    <x v="6"/>
    <s v="plays"/>
    <n v="171"/>
    <n v="8.5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x v="3083"/>
    <b v="0"/>
    <n v="3"/>
    <b v="0"/>
    <x v="6"/>
    <s v="plays"/>
    <n v="0"/>
    <n v="4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x v="3084"/>
    <b v="0"/>
    <n v="6"/>
    <b v="0"/>
    <x v="3"/>
    <s v="video games"/>
    <n v="0"/>
    <n v="19.67000000000000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x v="3085"/>
    <b v="0"/>
    <n v="9"/>
    <b v="0"/>
    <x v="6"/>
    <s v="plays"/>
    <n v="1"/>
    <n v="13.1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x v="3086"/>
    <b v="0"/>
    <n v="6"/>
    <b v="0"/>
    <x v="7"/>
    <s v="world music"/>
    <n v="12"/>
    <n v="19.329999999999998"/>
    <x v="3"/>
  </r>
  <r>
    <n v="3122"/>
    <s v="be back soon (Canceled)"/>
    <s v="cancelled until further notice"/>
    <n v="199"/>
    <n v="116"/>
    <x v="1"/>
    <s v="US"/>
    <s v="USD"/>
    <d v="2016-11-09T23:22:12"/>
    <x v="3087"/>
    <b v="0"/>
    <n v="2"/>
    <b v="0"/>
    <x v="6"/>
    <s v="spaces"/>
    <n v="58"/>
    <n v="5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x v="3088"/>
    <b v="0"/>
    <n v="4"/>
    <b v="0"/>
    <x v="6"/>
    <s v="musical"/>
    <n v="3"/>
    <n v="29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x v="3089"/>
    <b v="0"/>
    <n v="3"/>
    <b v="0"/>
    <x v="5"/>
    <s v="science fiction"/>
    <n v="1"/>
    <n v="38.3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x v="3090"/>
    <b v="0"/>
    <n v="7"/>
    <b v="0"/>
    <x v="0"/>
    <s v="web"/>
    <n v="23"/>
    <n v="16.43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x v="3091"/>
    <b v="0"/>
    <n v="5"/>
    <b v="0"/>
    <x v="3"/>
    <s v="video games"/>
    <n v="10"/>
    <n v="23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x v="3092"/>
    <b v="0"/>
    <n v="5"/>
    <b v="0"/>
    <x v="3"/>
    <s v="video games"/>
    <n v="2"/>
    <n v="23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x v="3093"/>
    <b v="0"/>
    <n v="9"/>
    <b v="0"/>
    <x v="5"/>
    <s v="animation"/>
    <n v="2"/>
    <n v="12.6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x v="3094"/>
    <b v="0"/>
    <n v="8"/>
    <b v="0"/>
    <x v="7"/>
    <s v="indie rock"/>
    <n v="3"/>
    <n v="14.1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x v="3095"/>
    <b v="0"/>
    <n v="7"/>
    <b v="0"/>
    <x v="5"/>
    <s v="drama"/>
    <n v="3"/>
    <n v="15.7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x v="3096"/>
    <b v="0"/>
    <n v="2"/>
    <b v="0"/>
    <x v="7"/>
    <s v="faith"/>
    <n v="11"/>
    <n v="55"/>
    <x v="1"/>
  </r>
  <r>
    <n v="2749"/>
    <s v="A Tree is a Tree, no matter what you see.  CHILDREN'S BOOK"/>
    <s v="Self-publishing my children's book."/>
    <n v="10000"/>
    <n v="110"/>
    <x v="2"/>
    <s v="US"/>
    <s v="USD"/>
    <d v="2015-04-04T18:10:37"/>
    <x v="3097"/>
    <b v="0"/>
    <n v="2"/>
    <b v="0"/>
    <x v="1"/>
    <s v="children's books"/>
    <n v="1"/>
    <n v="55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x v="3098"/>
    <b v="0"/>
    <n v="3"/>
    <b v="0"/>
    <x v="6"/>
    <s v="musical"/>
    <n v="0"/>
    <n v="36.6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x v="3099"/>
    <b v="0"/>
    <n v="6"/>
    <b v="0"/>
    <x v="6"/>
    <s v="plays"/>
    <n v="2"/>
    <n v="18.32999999999999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x v="3100"/>
    <b v="0"/>
    <n v="4"/>
    <b v="0"/>
    <x v="6"/>
    <s v="plays"/>
    <n v="2"/>
    <n v="27.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x v="3101"/>
    <b v="0"/>
    <n v="2"/>
    <b v="0"/>
    <x v="6"/>
    <s v="plays"/>
    <n v="22"/>
    <n v="5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x v="3102"/>
    <b v="0"/>
    <n v="3"/>
    <b v="0"/>
    <x v="3"/>
    <s v="video games"/>
    <n v="2"/>
    <n v="36.33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x v="3103"/>
    <b v="0"/>
    <n v="1"/>
    <b v="0"/>
    <x v="4"/>
    <s v="small batch"/>
    <n v="1"/>
    <n v="108"/>
    <x v="5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x v="3104"/>
    <b v="0"/>
    <n v="7"/>
    <b v="0"/>
    <x v="0"/>
    <s v="web"/>
    <n v="1"/>
    <n v="15.43"/>
    <x v="4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x v="3105"/>
    <b v="1"/>
    <n v="4"/>
    <b v="0"/>
    <x v="2"/>
    <s v="photobooks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x v="3106"/>
    <b v="0"/>
    <n v="2"/>
    <b v="0"/>
    <x v="0"/>
    <s v="web"/>
    <n v="0"/>
    <n v="53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x v="3107"/>
    <b v="0"/>
    <n v="4"/>
    <b v="0"/>
    <x v="0"/>
    <s v="wearables"/>
    <n v="1"/>
    <n v="26.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x v="3108"/>
    <b v="0"/>
    <n v="3"/>
    <b v="0"/>
    <x v="0"/>
    <s v="wearables"/>
    <n v="1"/>
    <n v="35.33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x v="3109"/>
    <b v="0"/>
    <n v="4"/>
    <b v="0"/>
    <x v="0"/>
    <s v="wearables"/>
    <n v="0"/>
    <n v="26.5"/>
    <x v="4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x v="3110"/>
    <b v="0"/>
    <n v="5"/>
    <b v="1"/>
    <x v="7"/>
    <s v="rock"/>
    <n v="424"/>
    <n v="21.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x v="3111"/>
    <b v="0"/>
    <n v="6"/>
    <b v="0"/>
    <x v="0"/>
    <s v="space exploration"/>
    <n v="1"/>
    <n v="17.67000000000000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x v="3112"/>
    <b v="0"/>
    <n v="4"/>
    <b v="0"/>
    <x v="0"/>
    <s v="wearables"/>
    <n v="0"/>
    <n v="26.25"/>
    <x v="1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x v="3113"/>
    <b v="1"/>
    <n v="17"/>
    <b v="0"/>
    <x v="1"/>
    <s v="translations"/>
    <n v="0"/>
    <n v="6.18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x v="3114"/>
    <b v="0"/>
    <n v="6"/>
    <b v="0"/>
    <x v="1"/>
    <s v="fiction"/>
    <n v="2"/>
    <n v="17.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x v="3115"/>
    <b v="0"/>
    <n v="2"/>
    <b v="0"/>
    <x v="1"/>
    <s v="children's books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x v="3116"/>
    <b v="0"/>
    <n v="2"/>
    <b v="0"/>
    <x v="6"/>
    <s v="spaces"/>
    <n v="0"/>
    <n v="52.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x v="3117"/>
    <b v="0"/>
    <n v="2"/>
    <b v="0"/>
    <x v="6"/>
    <s v="plays"/>
    <n v="1"/>
    <n v="52.5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x v="3118"/>
    <b v="0"/>
    <n v="3"/>
    <b v="0"/>
    <x v="3"/>
    <s v="video games"/>
    <n v="2"/>
    <n v="34.6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x v="3119"/>
    <b v="0"/>
    <n v="6"/>
    <b v="0"/>
    <x v="0"/>
    <s v="gadgets"/>
    <n v="1"/>
    <n v="17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x v="3120"/>
    <b v="0"/>
    <n v="8"/>
    <b v="0"/>
    <x v="6"/>
    <s v="musical"/>
    <n v="1"/>
    <n v="12.75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x v="3121"/>
    <b v="0"/>
    <n v="2"/>
    <b v="1"/>
    <x v="0"/>
    <s v="wearables"/>
    <n v="144"/>
    <n v="50.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x v="3122"/>
    <b v="0"/>
    <n v="2"/>
    <b v="0"/>
    <x v="7"/>
    <s v="jazz"/>
    <n v="2"/>
    <n v="50.5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x v="3123"/>
    <b v="0"/>
    <n v="7"/>
    <b v="0"/>
    <x v="2"/>
    <s v="nature"/>
    <n v="13"/>
    <n v="14.4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x v="3124"/>
    <b v="0"/>
    <n v="2"/>
    <b v="0"/>
    <x v="6"/>
    <s v="plays"/>
    <n v="3"/>
    <n v="50.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x v="3125"/>
    <b v="0"/>
    <n v="1"/>
    <b v="0"/>
    <x v="5"/>
    <s v="drama"/>
    <n v="2"/>
    <n v="10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x v="3126"/>
    <b v="0"/>
    <n v="1"/>
    <b v="0"/>
    <x v="0"/>
    <s v="web"/>
    <n v="2"/>
    <n v="100"/>
    <x v="4"/>
  </r>
  <r>
    <n v="919"/>
    <s v="Jazz CD:  Out of The Blue"/>
    <s v="Cool jazz with a New Orleans flavor."/>
    <n v="20000"/>
    <n v="100"/>
    <x v="2"/>
    <s v="US"/>
    <s v="USD"/>
    <d v="2012-12-19T15:24:05"/>
    <x v="3127"/>
    <b v="0"/>
    <n v="1"/>
    <b v="0"/>
    <x v="7"/>
    <s v="jazz"/>
    <n v="1"/>
    <n v="100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x v="3128"/>
    <b v="0"/>
    <n v="10"/>
    <b v="0"/>
    <x v="3"/>
    <s v="video games"/>
    <n v="3"/>
    <n v="1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x v="3129"/>
    <b v="0"/>
    <n v="1"/>
    <b v="0"/>
    <x v="4"/>
    <s v="food trucks"/>
    <n v="0"/>
    <n v="100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x v="3130"/>
    <b v="0"/>
    <n v="2"/>
    <b v="0"/>
    <x v="4"/>
    <s v="food trucks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x v="3131"/>
    <b v="0"/>
    <n v="3"/>
    <b v="0"/>
    <x v="4"/>
    <s v="food trucks"/>
    <n v="4"/>
    <n v="33.33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x v="3132"/>
    <b v="0"/>
    <n v="1"/>
    <b v="0"/>
    <x v="0"/>
    <s v="wearables"/>
    <n v="0"/>
    <n v="10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x v="3133"/>
    <b v="0"/>
    <n v="1"/>
    <b v="0"/>
    <x v="1"/>
    <s v="translations"/>
    <n v="5"/>
    <n v="10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x v="3134"/>
    <b v="0"/>
    <n v="1"/>
    <b v="0"/>
    <x v="1"/>
    <s v="translations"/>
    <n v="0"/>
    <n v="1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x v="3135"/>
    <b v="0"/>
    <n v="1"/>
    <b v="0"/>
    <x v="1"/>
    <s v="fiction"/>
    <n v="8"/>
    <n v="1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x v="3136"/>
    <b v="0"/>
    <n v="1"/>
    <b v="0"/>
    <x v="2"/>
    <s v="nature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x v="3137"/>
    <b v="0"/>
    <n v="1"/>
    <b v="0"/>
    <x v="1"/>
    <s v="art books"/>
    <n v="3"/>
    <n v="10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x v="3138"/>
    <b v="0"/>
    <n v="2"/>
    <b v="0"/>
    <x v="0"/>
    <s v="web"/>
    <n v="0"/>
    <n v="50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x v="3139"/>
    <b v="0"/>
    <n v="1"/>
    <b v="0"/>
    <x v="4"/>
    <s v="food trucks"/>
    <n v="1"/>
    <n v="1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x v="3140"/>
    <b v="0"/>
    <n v="4"/>
    <b v="0"/>
    <x v="1"/>
    <s v="children's books"/>
    <n v="2"/>
    <n v="25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x v="3141"/>
    <b v="0"/>
    <n v="1"/>
    <b v="0"/>
    <x v="6"/>
    <s v="spaces"/>
    <n v="1"/>
    <n v="1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x v="3142"/>
    <b v="0"/>
    <n v="5"/>
    <b v="1"/>
    <x v="6"/>
    <s v="plays"/>
    <n v="100"/>
    <n v="2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x v="3143"/>
    <b v="0"/>
    <n v="1"/>
    <b v="0"/>
    <x v="6"/>
    <s v="musical"/>
    <n v="20"/>
    <n v="1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x v="3144"/>
    <b v="0"/>
    <n v="1"/>
    <b v="0"/>
    <x v="6"/>
    <s v="plays"/>
    <n v="10"/>
    <n v="1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x v="3145"/>
    <b v="0"/>
    <n v="4"/>
    <b v="0"/>
    <x v="6"/>
    <s v="plays"/>
    <n v="2"/>
    <n v="25"/>
    <x v="2"/>
  </r>
  <r>
    <n v="3861"/>
    <s v="READY OR NOT HERE I COME"/>
    <s v="THE COMING OF THE LORD!"/>
    <n v="2000"/>
    <n v="100"/>
    <x v="2"/>
    <s v="US"/>
    <s v="USD"/>
    <d v="2014-11-12T21:47:00"/>
    <x v="3146"/>
    <b v="0"/>
    <n v="1"/>
    <b v="0"/>
    <x v="6"/>
    <s v="plays"/>
    <n v="5"/>
    <n v="1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x v="3147"/>
    <b v="0"/>
    <n v="1"/>
    <b v="0"/>
    <x v="6"/>
    <s v="plays"/>
    <n v="20"/>
    <n v="1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x v="3148"/>
    <b v="0"/>
    <n v="3"/>
    <b v="0"/>
    <x v="6"/>
    <s v="plays"/>
    <n v="17"/>
    <n v="33.3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x v="3149"/>
    <b v="0"/>
    <n v="6"/>
    <b v="0"/>
    <x v="6"/>
    <s v="plays"/>
    <n v="10"/>
    <n v="16.670000000000002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x v="3150"/>
    <b v="0"/>
    <n v="4"/>
    <b v="0"/>
    <x v="6"/>
    <s v="plays"/>
    <n v="1"/>
    <n v="24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x v="3151"/>
    <b v="0"/>
    <n v="9"/>
    <b v="0"/>
    <x v="0"/>
    <s v="wearables"/>
    <n v="1"/>
    <n v="10.56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x v="3152"/>
    <b v="0"/>
    <n v="6"/>
    <b v="0"/>
    <x v="6"/>
    <s v="plays"/>
    <n v="2"/>
    <n v="15.8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x v="3153"/>
    <b v="0"/>
    <n v="10"/>
    <b v="0"/>
    <x v="6"/>
    <s v="plays"/>
    <n v="6"/>
    <n v="9.5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x v="3154"/>
    <b v="0"/>
    <n v="4"/>
    <b v="0"/>
    <x v="6"/>
    <s v="plays"/>
    <n v="3"/>
    <n v="23.75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x v="3155"/>
    <b v="0"/>
    <n v="4"/>
    <b v="0"/>
    <x v="2"/>
    <s v="nature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x v="3156"/>
    <b v="0"/>
    <n v="6"/>
    <b v="0"/>
    <x v="6"/>
    <s v="plays"/>
    <n v="3"/>
    <n v="15.67"/>
    <x v="4"/>
  </r>
  <r>
    <n v="1582"/>
    <s v="Scenes from New Orleans"/>
    <s v="I create canvas prints of images from in and around New Orleans"/>
    <n v="1000"/>
    <n v="93"/>
    <x v="2"/>
    <s v="US"/>
    <s v="USD"/>
    <d v="2015-10-26T21:20:00"/>
    <x v="3157"/>
    <b v="0"/>
    <n v="3"/>
    <b v="0"/>
    <x v="2"/>
    <s v="places"/>
    <n v="9"/>
    <n v="31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x v="3158"/>
    <b v="0"/>
    <n v="6"/>
    <b v="0"/>
    <x v="5"/>
    <s v="science fiction"/>
    <n v="1"/>
    <n v="15.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x v="3159"/>
    <b v="0"/>
    <n v="4"/>
    <b v="0"/>
    <x v="0"/>
    <s v="space exploration"/>
    <n v="0"/>
    <n v="22.75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x v="3160"/>
    <b v="0"/>
    <n v="1"/>
    <b v="0"/>
    <x v="0"/>
    <s v="web"/>
    <n v="0"/>
    <n v="9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x v="3161"/>
    <b v="0"/>
    <n v="4"/>
    <b v="0"/>
    <x v="0"/>
    <s v="wearables"/>
    <n v="1"/>
    <n v="22.5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x v="3162"/>
    <b v="0"/>
    <n v="5"/>
    <b v="0"/>
    <x v="7"/>
    <s v="jazz"/>
    <n v="5"/>
    <n v="18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x v="3163"/>
    <b v="0"/>
    <n v="3"/>
    <b v="0"/>
    <x v="7"/>
    <s v="jazz"/>
    <n v="0"/>
    <n v="3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x v="3164"/>
    <b v="0"/>
    <n v="5"/>
    <b v="0"/>
    <x v="4"/>
    <s v="food trucks"/>
    <n v="1"/>
    <n v="18"/>
    <x v="2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x v="3165"/>
    <b v="0"/>
    <n v="3"/>
    <b v="0"/>
    <x v="1"/>
    <s v="children's books"/>
    <n v="0"/>
    <n v="3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x v="3166"/>
    <b v="0"/>
    <n v="3"/>
    <b v="0"/>
    <x v="6"/>
    <s v="plays"/>
    <n v="2"/>
    <n v="3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x v="3167"/>
    <b v="0"/>
    <n v="5"/>
    <b v="0"/>
    <x v="4"/>
    <s v="restaurants"/>
    <n v="0"/>
    <n v="17.2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x v="3168"/>
    <b v="0"/>
    <n v="6"/>
    <b v="0"/>
    <x v="6"/>
    <s v="plays"/>
    <n v="29"/>
    <n v="14.33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x v="3169"/>
    <b v="0"/>
    <n v="2"/>
    <b v="0"/>
    <x v="1"/>
    <s v="art books"/>
    <n v="1"/>
    <n v="42.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x v="3170"/>
    <b v="0"/>
    <n v="4"/>
    <b v="0"/>
    <x v="7"/>
    <s v="faith"/>
    <n v="5"/>
    <n v="21.2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x v="3171"/>
    <b v="0"/>
    <n v="4"/>
    <b v="0"/>
    <x v="0"/>
    <s v="gadgets"/>
    <n v="0"/>
    <n v="21.25"/>
    <x v="2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x v="3172"/>
    <b v="0"/>
    <n v="4"/>
    <b v="0"/>
    <x v="3"/>
    <s v="video games"/>
    <n v="0"/>
    <n v="21.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x v="3173"/>
    <b v="0"/>
    <n v="16"/>
    <b v="0"/>
    <x v="3"/>
    <s v="video games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x v="3174"/>
    <b v="0"/>
    <n v="4"/>
    <b v="0"/>
    <x v="4"/>
    <s v="small batch"/>
    <n v="3"/>
    <n v="21.25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x v="3175"/>
    <b v="0"/>
    <n v="7"/>
    <b v="0"/>
    <x v="4"/>
    <s v="food trucks"/>
    <n v="6"/>
    <n v="12.14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x v="3176"/>
    <b v="0"/>
    <n v="8"/>
    <b v="0"/>
    <x v="3"/>
    <s v="video games"/>
    <n v="8"/>
    <n v="10.38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x v="3177"/>
    <b v="0"/>
    <n v="4"/>
    <b v="0"/>
    <x v="5"/>
    <s v="animation"/>
    <n v="3"/>
    <n v="20.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x v="3178"/>
    <b v="0"/>
    <n v="5"/>
    <b v="0"/>
    <x v="5"/>
    <s v="animation"/>
    <n v="1"/>
    <n v="16.39999999999999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x v="3179"/>
    <b v="0"/>
    <n v="4"/>
    <b v="0"/>
    <x v="0"/>
    <s v="web"/>
    <n v="0"/>
    <n v="20.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x v="3180"/>
    <b v="0"/>
    <n v="4"/>
    <b v="0"/>
    <x v="5"/>
    <s v="science fiction"/>
    <n v="0"/>
    <n v="20.2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x v="3181"/>
    <b v="0"/>
    <n v="5"/>
    <b v="0"/>
    <x v="3"/>
    <s v="video games"/>
    <n v="3"/>
    <n v="16.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x v="3182"/>
    <b v="0"/>
    <n v="4"/>
    <b v="0"/>
    <x v="0"/>
    <s v="web"/>
    <n v="1"/>
    <n v="2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x v="3183"/>
    <b v="0"/>
    <n v="4"/>
    <b v="0"/>
    <x v="1"/>
    <s v="art books"/>
    <n v="1"/>
    <n v="2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x v="3184"/>
    <b v="0"/>
    <n v="7"/>
    <b v="0"/>
    <x v="4"/>
    <s v="small batch"/>
    <n v="8"/>
    <n v="11.43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x v="3185"/>
    <b v="0"/>
    <n v="3"/>
    <b v="0"/>
    <x v="6"/>
    <s v="plays"/>
    <n v="32"/>
    <n v="26.67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x v="3186"/>
    <b v="0"/>
    <n v="2"/>
    <b v="0"/>
    <x v="6"/>
    <s v="plays"/>
    <n v="11"/>
    <n v="4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x v="3187"/>
    <b v="0"/>
    <n v="3"/>
    <b v="0"/>
    <x v="2"/>
    <s v="people"/>
    <n v="8"/>
    <n v="2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x v="3188"/>
    <b v="0"/>
    <n v="2"/>
    <b v="0"/>
    <x v="1"/>
    <s v="translations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x v="3189"/>
    <b v="0"/>
    <n v="5"/>
    <b v="0"/>
    <x v="5"/>
    <s v="animation"/>
    <n v="1"/>
    <n v="15.2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x v="3190"/>
    <b v="1"/>
    <n v="4"/>
    <b v="0"/>
    <x v="2"/>
    <s v="photobooks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x v="3191"/>
    <b v="0"/>
    <n v="1"/>
    <b v="0"/>
    <x v="0"/>
    <s v="wearables"/>
    <n v="0"/>
    <n v="75"/>
    <x v="2"/>
  </r>
  <r>
    <n v="1149"/>
    <s v="The Floridian Food Truck"/>
    <s v="Bringing culturally diverse Floridian cuisine to the people!"/>
    <n v="50000"/>
    <n v="75"/>
    <x v="2"/>
    <s v="US"/>
    <s v="USD"/>
    <d v="2016-06-16T17:02:46"/>
    <x v="3192"/>
    <b v="0"/>
    <n v="2"/>
    <b v="0"/>
    <x v="4"/>
    <s v="food trucks"/>
    <n v="0"/>
    <n v="37.5"/>
    <x v="1"/>
  </r>
  <r>
    <n v="1447"/>
    <s v="Indian Language Dictionary"/>
    <s v="I'm creating a dictionary of multiple Indian languages."/>
    <n v="500000"/>
    <n v="75"/>
    <x v="2"/>
    <s v="US"/>
    <s v="USD"/>
    <d v="2016-07-08T17:32:14"/>
    <x v="3193"/>
    <b v="0"/>
    <n v="3"/>
    <b v="0"/>
    <x v="1"/>
    <s v="translations"/>
    <n v="0"/>
    <n v="2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x v="3194"/>
    <b v="0"/>
    <n v="3"/>
    <b v="0"/>
    <x v="2"/>
    <s v="places"/>
    <n v="2"/>
    <n v="25"/>
    <x v="2"/>
  </r>
  <r>
    <n v="1718"/>
    <s v="The Prodigal Son"/>
    <s v="A melody for the galaxy."/>
    <n v="35000"/>
    <n v="75"/>
    <x v="2"/>
    <s v="US"/>
    <s v="USD"/>
    <d v="2016-05-14T04:59:00"/>
    <x v="3195"/>
    <b v="0"/>
    <n v="2"/>
    <b v="0"/>
    <x v="7"/>
    <s v="faith"/>
    <n v="0"/>
    <n v="37.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x v="3196"/>
    <b v="0"/>
    <n v="2"/>
    <b v="0"/>
    <x v="0"/>
    <s v="web"/>
    <n v="3"/>
    <n v="37.5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x v="3197"/>
    <b v="0"/>
    <n v="2"/>
    <b v="0"/>
    <x v="4"/>
    <s v="restaurants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x v="3198"/>
    <b v="0"/>
    <n v="3"/>
    <b v="0"/>
    <x v="4"/>
    <s v="food trucks"/>
    <n v="1"/>
    <n v="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x v="3199"/>
    <b v="0"/>
    <n v="3"/>
    <b v="1"/>
    <x v="6"/>
    <s v="plays"/>
    <n v="150"/>
    <n v="2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x v="3200"/>
    <b v="0"/>
    <n v="4"/>
    <b v="0"/>
    <x v="6"/>
    <s v="plays"/>
    <n v="5"/>
    <n v="18.7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x v="3201"/>
    <b v="0"/>
    <n v="2"/>
    <b v="0"/>
    <x v="6"/>
    <s v="spaces"/>
    <n v="0"/>
    <n v="37.5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x v="3202"/>
    <b v="0"/>
    <n v="3"/>
    <b v="0"/>
    <x v="6"/>
    <s v="plays"/>
    <n v="4"/>
    <n v="25"/>
    <x v="2"/>
  </r>
  <r>
    <n v="2688"/>
    <s v="Mac N Cheez Food Truck"/>
    <s v="The amazing gourmet Mac N Cheez Food Truck Campaigne!"/>
    <n v="50000"/>
    <n v="74"/>
    <x v="2"/>
    <s v="US"/>
    <s v="USD"/>
    <d v="2015-02-24T03:00:00"/>
    <x v="3203"/>
    <b v="0"/>
    <n v="14"/>
    <b v="0"/>
    <x v="4"/>
    <s v="food trucks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x v="3204"/>
    <b v="0"/>
    <n v="3"/>
    <b v="0"/>
    <x v="4"/>
    <s v="food trucks"/>
    <n v="0"/>
    <n v="24.33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x v="3205"/>
    <b v="0"/>
    <n v="4"/>
    <b v="0"/>
    <x v="7"/>
    <s v="indie rock"/>
    <n v="7"/>
    <n v="18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x v="3206"/>
    <b v="0"/>
    <n v="6"/>
    <b v="0"/>
    <x v="1"/>
    <s v="translations"/>
    <n v="7"/>
    <n v="12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x v="3207"/>
    <b v="0"/>
    <n v="3"/>
    <b v="0"/>
    <x v="4"/>
    <s v="food trucks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x v="3208"/>
    <b v="0"/>
    <n v="3"/>
    <b v="0"/>
    <x v="6"/>
    <s v="spaces"/>
    <n v="0"/>
    <n v="23.67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x v="3209"/>
    <b v="0"/>
    <n v="6"/>
    <b v="0"/>
    <x v="5"/>
    <s v="science fiction"/>
    <n v="14"/>
    <n v="11.6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x v="3210"/>
    <b v="0"/>
    <n v="2"/>
    <b v="0"/>
    <x v="0"/>
    <s v="web"/>
    <n v="0"/>
    <n v="35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x v="3211"/>
    <b v="0"/>
    <n v="2"/>
    <b v="0"/>
    <x v="7"/>
    <s v="indie rock"/>
    <n v="3"/>
    <n v="3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x v="3212"/>
    <b v="0"/>
    <n v="2"/>
    <b v="0"/>
    <x v="3"/>
    <s v="video games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x v="3213"/>
    <b v="0"/>
    <n v="4"/>
    <b v="0"/>
    <x v="4"/>
    <s v="food trucks"/>
    <n v="1"/>
    <n v="17.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x v="3214"/>
    <b v="0"/>
    <n v="3"/>
    <b v="0"/>
    <x v="6"/>
    <s v="plays"/>
    <n v="0"/>
    <n v="23.3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x v="3215"/>
    <b v="0"/>
    <n v="3"/>
    <b v="1"/>
    <x v="6"/>
    <s v="plays"/>
    <n v="140"/>
    <n v="23.3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x v="3216"/>
    <b v="0"/>
    <n v="4"/>
    <b v="0"/>
    <x v="6"/>
    <s v="plays"/>
    <n v="35"/>
    <n v="17.5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x v="3217"/>
    <b v="0"/>
    <n v="7"/>
    <b v="0"/>
    <x v="6"/>
    <s v="plays"/>
    <n v="14"/>
    <n v="10"/>
    <x v="2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x v="3218"/>
    <b v="1"/>
    <n v="6"/>
    <b v="0"/>
    <x v="2"/>
    <s v="photobooks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x v="3219"/>
    <b v="0"/>
    <n v="3"/>
    <b v="0"/>
    <x v="6"/>
    <s v="plays"/>
    <n v="4"/>
    <n v="2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x v="3220"/>
    <b v="0"/>
    <n v="8"/>
    <b v="0"/>
    <x v="0"/>
    <s v="web"/>
    <n v="3"/>
    <n v="8.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x v="3221"/>
    <b v="0"/>
    <n v="2"/>
    <b v="0"/>
    <x v="0"/>
    <s v="web"/>
    <n v="0"/>
    <n v="34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x v="3222"/>
    <b v="0"/>
    <n v="1"/>
    <b v="0"/>
    <x v="1"/>
    <s v="art books"/>
    <n v="1"/>
    <n v="6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x v="3223"/>
    <b v="0"/>
    <n v="2"/>
    <b v="0"/>
    <x v="7"/>
    <s v="jazz"/>
    <n v="1"/>
    <n v="32.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x v="3224"/>
    <b v="0"/>
    <n v="2"/>
    <b v="0"/>
    <x v="7"/>
    <s v="jazz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x v="3225"/>
    <b v="0"/>
    <n v="5"/>
    <b v="0"/>
    <x v="0"/>
    <s v="wearables"/>
    <n v="2"/>
    <n v="13"/>
    <x v="2"/>
  </r>
  <r>
    <n v="997"/>
    <s v="iPhanny"/>
    <s v="The iPhanny keeps your iPhone 6 safe from bending in those dangerous pants pockets."/>
    <n v="5000"/>
    <n v="65"/>
    <x v="2"/>
    <s v="US"/>
    <s v="USD"/>
    <d v="2014-11-28T03:28:17"/>
    <x v="3226"/>
    <b v="0"/>
    <n v="8"/>
    <b v="0"/>
    <x v="0"/>
    <s v="wearables"/>
    <n v="1"/>
    <n v="8.1300000000000008"/>
    <x v="2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x v="3227"/>
    <b v="0"/>
    <n v="4"/>
    <b v="0"/>
    <x v="4"/>
    <s v="restaurants"/>
    <n v="0"/>
    <n v="16.2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x v="3228"/>
    <b v="0"/>
    <n v="3"/>
    <b v="1"/>
    <x v="6"/>
    <s v="plays"/>
    <n v="6500"/>
    <n v="21.6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x v="3229"/>
    <b v="0"/>
    <n v="4"/>
    <b v="0"/>
    <x v="6"/>
    <s v="plays"/>
    <n v="9"/>
    <n v="16.25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x v="3230"/>
    <b v="0"/>
    <n v="13"/>
    <b v="1"/>
    <x v="1"/>
    <s v="nonfiction"/>
    <n v="160"/>
    <n v="4.92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x v="3231"/>
    <b v="0"/>
    <n v="4"/>
    <b v="0"/>
    <x v="6"/>
    <s v="plays"/>
    <n v="2"/>
    <n v="15.7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x v="3232"/>
    <b v="0"/>
    <n v="5"/>
    <b v="0"/>
    <x v="7"/>
    <s v="jazz"/>
    <n v="0"/>
    <n v="12.4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x v="3233"/>
    <b v="0"/>
    <n v="3"/>
    <b v="0"/>
    <x v="5"/>
    <s v="animation"/>
    <n v="1"/>
    <n v="20.329999999999998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x v="3234"/>
    <b v="0"/>
    <n v="2"/>
    <b v="0"/>
    <x v="0"/>
    <s v="web"/>
    <n v="0"/>
    <n v="30.5"/>
    <x v="4"/>
  </r>
  <r>
    <n v="709"/>
    <s v="lumiglove"/>
    <s v="A &quot;handheld&quot; light, which eases the way you illuminate objects and/or paths."/>
    <n v="15000"/>
    <n v="61"/>
    <x v="2"/>
    <s v="US"/>
    <s v="USD"/>
    <d v="2014-12-05T00:59:19"/>
    <x v="3235"/>
    <b v="0"/>
    <n v="2"/>
    <b v="0"/>
    <x v="0"/>
    <s v="wearables"/>
    <n v="0"/>
    <n v="30.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x v="3236"/>
    <b v="0"/>
    <n v="6"/>
    <b v="0"/>
    <x v="6"/>
    <s v="plays"/>
    <n v="8"/>
    <n v="10.1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x v="3237"/>
    <b v="0"/>
    <n v="2"/>
    <b v="0"/>
    <x v="5"/>
    <s v="drama"/>
    <n v="0"/>
    <n v="3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x v="3238"/>
    <b v="0"/>
    <n v="3"/>
    <b v="0"/>
    <x v="0"/>
    <s v="web"/>
    <n v="3"/>
    <n v="20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x v="3239"/>
    <b v="0"/>
    <n v="1"/>
    <b v="0"/>
    <x v="2"/>
    <s v="nature"/>
    <n v="9"/>
    <n v="6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x v="3240"/>
    <b v="0"/>
    <n v="2"/>
    <b v="0"/>
    <x v="0"/>
    <s v="gadgets"/>
    <n v="9"/>
    <n v="3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x v="3241"/>
    <b v="0"/>
    <n v="3"/>
    <b v="0"/>
    <x v="6"/>
    <s v="plays"/>
    <n v="1"/>
    <n v="2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x v="3242"/>
    <b v="0"/>
    <n v="4"/>
    <b v="0"/>
    <x v="6"/>
    <s v="plays"/>
    <n v="6"/>
    <n v="1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x v="3243"/>
    <b v="0"/>
    <n v="4"/>
    <b v="0"/>
    <x v="6"/>
    <s v="plays"/>
    <n v="2"/>
    <n v="15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x v="3244"/>
    <b v="0"/>
    <n v="2"/>
    <b v="0"/>
    <x v="4"/>
    <s v="food trucks"/>
    <n v="1"/>
    <n v="29.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x v="3245"/>
    <b v="0"/>
    <n v="1"/>
    <b v="0"/>
    <x v="6"/>
    <s v="plays"/>
    <n v="2"/>
    <n v="5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x v="3246"/>
    <b v="0"/>
    <n v="3"/>
    <b v="0"/>
    <x v="1"/>
    <s v="fiction"/>
    <n v="2"/>
    <n v="19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x v="3247"/>
    <b v="0"/>
    <n v="4"/>
    <b v="0"/>
    <x v="0"/>
    <s v="web"/>
    <n v="1"/>
    <n v="14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x v="3248"/>
    <b v="0"/>
    <n v="3"/>
    <b v="0"/>
    <x v="3"/>
    <s v="video games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x v="3249"/>
    <b v="0"/>
    <n v="3"/>
    <b v="0"/>
    <x v="6"/>
    <s v="spaces"/>
    <n v="0"/>
    <n v="18.670000000000002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x v="3250"/>
    <b v="0"/>
    <n v="2"/>
    <b v="0"/>
    <x v="0"/>
    <s v="web"/>
    <n v="0"/>
    <n v="27.5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x v="3251"/>
    <b v="0"/>
    <n v="2"/>
    <b v="0"/>
    <x v="1"/>
    <s v="translations"/>
    <n v="1"/>
    <n v="27.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x v="3252"/>
    <b v="0"/>
    <n v="2"/>
    <b v="0"/>
    <x v="1"/>
    <s v="art books"/>
    <n v="1"/>
    <n v="27.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x v="3253"/>
    <b v="0"/>
    <n v="2"/>
    <b v="0"/>
    <x v="0"/>
    <s v="web"/>
    <n v="1"/>
    <n v="27.5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x v="3254"/>
    <b v="0"/>
    <n v="3"/>
    <b v="0"/>
    <x v="0"/>
    <s v="web"/>
    <n v="0"/>
    <n v="18.329999999999998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x v="3255"/>
    <b v="0"/>
    <n v="2"/>
    <b v="0"/>
    <x v="4"/>
    <s v="food trucks"/>
    <n v="1"/>
    <n v="27.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x v="3256"/>
    <b v="0"/>
    <n v="3"/>
    <b v="0"/>
    <x v="6"/>
    <s v="plays"/>
    <n v="0"/>
    <n v="18.32999999999999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x v="3257"/>
    <b v="0"/>
    <n v="3"/>
    <b v="0"/>
    <x v="6"/>
    <s v="musical"/>
    <n v="6"/>
    <n v="18.329999999999998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x v="3258"/>
    <b v="0"/>
    <n v="4"/>
    <b v="0"/>
    <x v="0"/>
    <s v="wearables"/>
    <n v="0"/>
    <n v="13.2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x v="3259"/>
    <b v="0"/>
    <n v="4"/>
    <b v="0"/>
    <x v="3"/>
    <s v="video games"/>
    <n v="0"/>
    <n v="13.2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x v="3260"/>
    <b v="0"/>
    <n v="4"/>
    <b v="0"/>
    <x v="1"/>
    <s v="children's books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x v="3261"/>
    <b v="0"/>
    <n v="1"/>
    <b v="0"/>
    <x v="1"/>
    <s v="children's books"/>
    <n v="2"/>
    <n v="53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x v="3262"/>
    <b v="0"/>
    <n v="14"/>
    <b v="0"/>
    <x v="5"/>
    <s v="animation"/>
    <n v="0"/>
    <n v="3.7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x v="3263"/>
    <b v="0"/>
    <n v="2"/>
    <b v="0"/>
    <x v="0"/>
    <s v="web"/>
    <n v="0"/>
    <n v="26"/>
    <x v="4"/>
  </r>
  <r>
    <n v="2402"/>
    <s v="Cupcake Truck Unite"/>
    <s v="Small town, delicious treats, and a mobile truck"/>
    <n v="12000"/>
    <n v="52"/>
    <x v="2"/>
    <s v="US"/>
    <s v="USD"/>
    <d v="2015-05-13T16:18:51"/>
    <x v="3264"/>
    <b v="0"/>
    <n v="1"/>
    <b v="0"/>
    <x v="4"/>
    <s v="food trucks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x v="3265"/>
    <b v="0"/>
    <n v="2"/>
    <b v="0"/>
    <x v="5"/>
    <s v="drama"/>
    <n v="3"/>
    <n v="25.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x v="3266"/>
    <b v="0"/>
    <n v="2"/>
    <b v="0"/>
    <x v="5"/>
    <s v="animation"/>
    <n v="1"/>
    <n v="25.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x v="3267"/>
    <b v="0"/>
    <n v="4"/>
    <b v="0"/>
    <x v="3"/>
    <s v="video games"/>
    <n v="0"/>
    <n v="12.7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x v="3268"/>
    <b v="0"/>
    <n v="2"/>
    <b v="0"/>
    <x v="7"/>
    <s v="faith"/>
    <n v="1"/>
    <n v="25.5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x v="3269"/>
    <b v="0"/>
    <n v="3"/>
    <b v="0"/>
    <x v="3"/>
    <s v="mobile games"/>
    <n v="1"/>
    <n v="1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x v="3270"/>
    <b v="0"/>
    <n v="4"/>
    <b v="0"/>
    <x v="2"/>
    <s v="people"/>
    <n v="3"/>
    <n v="12.7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x v="3271"/>
    <b v="0"/>
    <n v="2"/>
    <b v="0"/>
    <x v="4"/>
    <s v="food trucks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x v="3272"/>
    <b v="0"/>
    <n v="6"/>
    <b v="0"/>
    <x v="0"/>
    <s v="space exploration"/>
    <n v="0"/>
    <n v="8.5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x v="3273"/>
    <b v="0"/>
    <n v="6"/>
    <b v="0"/>
    <x v="6"/>
    <s v="plays"/>
    <n v="9"/>
    <n v="8.5"/>
    <x v="2"/>
  </r>
  <r>
    <n v="190"/>
    <s v="REGIONRAT, the movie"/>
    <s v="Because hope can be a 4 letter word"/>
    <n v="12000"/>
    <n v="50"/>
    <x v="2"/>
    <s v="US"/>
    <s v="USD"/>
    <d v="2016-06-16T15:37:26"/>
    <x v="3274"/>
    <b v="0"/>
    <n v="1"/>
    <b v="0"/>
    <x v="5"/>
    <s v="drama"/>
    <n v="0"/>
    <n v="50"/>
    <x v="1"/>
  </r>
  <r>
    <n v="237"/>
    <s v="Making The Choice"/>
    <s v="Making The Choice is a christian short film series."/>
    <n v="15000"/>
    <n v="50"/>
    <x v="2"/>
    <s v="US"/>
    <s v="USD"/>
    <d v="2016-03-08T13:51:09"/>
    <x v="3275"/>
    <b v="0"/>
    <n v="1"/>
    <b v="0"/>
    <x v="5"/>
    <s v="drama"/>
    <n v="0"/>
    <n v="5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x v="3276"/>
    <b v="0"/>
    <n v="1"/>
    <b v="0"/>
    <x v="5"/>
    <s v="animation"/>
    <n v="5"/>
    <n v="5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x v="3277"/>
    <b v="0"/>
    <n v="1"/>
    <b v="0"/>
    <x v="5"/>
    <s v="animation"/>
    <n v="0"/>
    <n v="5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x v="3278"/>
    <b v="0"/>
    <n v="3"/>
    <b v="0"/>
    <x v="5"/>
    <s v="animation"/>
    <n v="3"/>
    <n v="16.67000000000000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x v="3279"/>
    <b v="0"/>
    <n v="1"/>
    <b v="0"/>
    <x v="0"/>
    <s v="web"/>
    <n v="0"/>
    <n v="5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x v="3280"/>
    <b v="0"/>
    <n v="1"/>
    <b v="0"/>
    <x v="1"/>
    <s v="fiction"/>
    <n v="3"/>
    <n v="5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x v="3281"/>
    <b v="0"/>
    <n v="1"/>
    <b v="0"/>
    <x v="7"/>
    <s v="jazz"/>
    <n v="0"/>
    <n v="5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x v="3282"/>
    <b v="0"/>
    <n v="2"/>
    <b v="0"/>
    <x v="7"/>
    <s v="jazz"/>
    <n v="1"/>
    <n v="2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x v="3283"/>
    <b v="0"/>
    <n v="1"/>
    <b v="0"/>
    <x v="8"/>
    <s v="audio"/>
    <n v="1"/>
    <n v="5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x v="3284"/>
    <b v="0"/>
    <n v="1"/>
    <b v="0"/>
    <x v="3"/>
    <s v="mobile games"/>
    <n v="5"/>
    <n v="50"/>
    <x v="1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x v="3285"/>
    <b v="0"/>
    <n v="1"/>
    <b v="0"/>
    <x v="4"/>
    <s v="food trucks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x v="3286"/>
    <b v="0"/>
    <n v="2"/>
    <b v="0"/>
    <x v="1"/>
    <s v="fiction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x v="3287"/>
    <b v="0"/>
    <n v="1"/>
    <b v="0"/>
    <x v="2"/>
    <s v="nature"/>
    <n v="0"/>
    <n v="5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x v="3288"/>
    <b v="0"/>
    <n v="1"/>
    <b v="0"/>
    <x v="7"/>
    <s v="faith"/>
    <n v="2"/>
    <n v="5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x v="3289"/>
    <b v="0"/>
    <n v="2"/>
    <b v="0"/>
    <x v="0"/>
    <s v="gadgets"/>
    <n v="0"/>
    <n v="25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x v="3290"/>
    <b v="0"/>
    <n v="1"/>
    <b v="0"/>
    <x v="2"/>
    <s v="people"/>
    <n v="1"/>
    <n v="5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x v="3291"/>
    <b v="0"/>
    <n v="5"/>
    <b v="0"/>
    <x v="3"/>
    <s v="video games"/>
    <n v="10"/>
    <n v="1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x v="3292"/>
    <b v="0"/>
    <n v="4"/>
    <b v="0"/>
    <x v="3"/>
    <s v="video games"/>
    <n v="0"/>
    <n v="12.5"/>
    <x v="2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x v="3293"/>
    <b v="0"/>
    <n v="1"/>
    <b v="0"/>
    <x v="0"/>
    <s v="web"/>
    <n v="0"/>
    <n v="5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x v="3294"/>
    <b v="0"/>
    <n v="1"/>
    <b v="0"/>
    <x v="0"/>
    <s v="web"/>
    <n v="0"/>
    <n v="5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x v="3295"/>
    <b v="0"/>
    <n v="1"/>
    <b v="0"/>
    <x v="4"/>
    <s v="food trucks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x v="3296"/>
    <b v="0"/>
    <n v="1"/>
    <b v="0"/>
    <x v="4"/>
    <s v="food trucks"/>
    <n v="1"/>
    <n v="5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x v="3297"/>
    <b v="0"/>
    <n v="1"/>
    <b v="0"/>
    <x v="4"/>
    <s v="food trucks"/>
    <n v="0"/>
    <n v="5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x v="3298"/>
    <b v="0"/>
    <n v="1"/>
    <b v="0"/>
    <x v="4"/>
    <s v="food trucks"/>
    <n v="0"/>
    <n v="5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x v="3299"/>
    <b v="0"/>
    <n v="3"/>
    <b v="0"/>
    <x v="6"/>
    <s v="spaces"/>
    <n v="0"/>
    <n v="16.67000000000000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x v="3300"/>
    <b v="0"/>
    <n v="1"/>
    <b v="0"/>
    <x v="6"/>
    <s v="spaces"/>
    <n v="0"/>
    <n v="5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x v="3301"/>
    <b v="0"/>
    <n v="1"/>
    <b v="0"/>
    <x v="6"/>
    <s v="plays"/>
    <n v="3"/>
    <n v="5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x v="3302"/>
    <b v="0"/>
    <n v="1"/>
    <b v="0"/>
    <x v="6"/>
    <s v="musical"/>
    <n v="1"/>
    <n v="5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x v="3303"/>
    <b v="0"/>
    <n v="1"/>
    <b v="0"/>
    <x v="6"/>
    <s v="plays"/>
    <n v="5"/>
    <n v="5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x v="3304"/>
    <b v="0"/>
    <n v="2"/>
    <b v="0"/>
    <x v="6"/>
    <s v="plays"/>
    <n v="1"/>
    <n v="2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x v="3305"/>
    <b v="0"/>
    <n v="1"/>
    <b v="0"/>
    <x v="6"/>
    <s v="plays"/>
    <n v="1"/>
    <n v="5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x v="3306"/>
    <b v="0"/>
    <n v="3"/>
    <b v="0"/>
    <x v="1"/>
    <s v="fiction"/>
    <n v="0"/>
    <n v="1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x v="3307"/>
    <b v="0"/>
    <n v="4"/>
    <b v="0"/>
    <x v="3"/>
    <s v="video games"/>
    <n v="0"/>
    <n v="11.92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x v="3308"/>
    <b v="0"/>
    <n v="7"/>
    <b v="0"/>
    <x v="3"/>
    <s v="video games"/>
    <n v="0"/>
    <n v="6.7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x v="3309"/>
    <b v="0"/>
    <n v="5"/>
    <b v="0"/>
    <x v="6"/>
    <s v="plays"/>
    <n v="5"/>
    <n v="9.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x v="3310"/>
    <b v="0"/>
    <n v="5"/>
    <b v="0"/>
    <x v="5"/>
    <s v="animation"/>
    <n v="2"/>
    <n v="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x v="3311"/>
    <b v="0"/>
    <n v="2"/>
    <b v="0"/>
    <x v="5"/>
    <s v="animation"/>
    <n v="0"/>
    <n v="22.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x v="3312"/>
    <b v="0"/>
    <n v="2"/>
    <b v="0"/>
    <x v="7"/>
    <s v="jazz"/>
    <n v="2"/>
    <n v="22.5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x v="3313"/>
    <b v="0"/>
    <n v="5"/>
    <b v="0"/>
    <x v="7"/>
    <s v="jazz"/>
    <n v="1"/>
    <n v="9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x v="3314"/>
    <b v="0"/>
    <n v="4"/>
    <b v="0"/>
    <x v="3"/>
    <s v="video games"/>
    <n v="0"/>
    <n v="11.25"/>
    <x v="1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x v="3315"/>
    <b v="0"/>
    <n v="3"/>
    <b v="0"/>
    <x v="3"/>
    <s v="video games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x v="3316"/>
    <b v="0"/>
    <n v="5"/>
    <b v="0"/>
    <x v="3"/>
    <s v="video games"/>
    <n v="8"/>
    <n v="9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x v="3317"/>
    <b v="0"/>
    <n v="3"/>
    <b v="0"/>
    <x v="3"/>
    <s v="video games"/>
    <n v="0"/>
    <n v="1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x v="3318"/>
    <b v="0"/>
    <n v="3"/>
    <b v="0"/>
    <x v="1"/>
    <s v="translations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x v="3319"/>
    <b v="0"/>
    <n v="2"/>
    <b v="0"/>
    <x v="4"/>
    <s v="food trucks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x v="3320"/>
    <b v="0"/>
    <n v="4"/>
    <b v="0"/>
    <x v="1"/>
    <s v="children's books"/>
    <n v="1"/>
    <n v="11.2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x v="3321"/>
    <b v="0"/>
    <n v="2"/>
    <b v="0"/>
    <x v="6"/>
    <s v="plays"/>
    <n v="1"/>
    <n v="22.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x v="3322"/>
    <b v="0"/>
    <n v="3"/>
    <b v="0"/>
    <x v="6"/>
    <s v="plays"/>
    <n v="2"/>
    <n v="15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x v="3323"/>
    <b v="0"/>
    <n v="4"/>
    <b v="0"/>
    <x v="6"/>
    <s v="plays"/>
    <n v="2"/>
    <n v="11.25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x v="3324"/>
    <b v="0"/>
    <n v="3"/>
    <b v="0"/>
    <x v="6"/>
    <s v="plays"/>
    <n v="3"/>
    <n v="15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x v="3325"/>
    <b v="0"/>
    <n v="2"/>
    <b v="0"/>
    <x v="6"/>
    <s v="plays"/>
    <n v="1"/>
    <n v="22.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x v="3326"/>
    <b v="0"/>
    <n v="4"/>
    <b v="0"/>
    <x v="3"/>
    <s v="video games"/>
    <n v="14"/>
    <n v="10.5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x v="3327"/>
    <b v="0"/>
    <n v="4"/>
    <b v="0"/>
    <x v="4"/>
    <s v="food trucks"/>
    <n v="4"/>
    <n v="10.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x v="3328"/>
    <b v="0"/>
    <n v="4"/>
    <b v="0"/>
    <x v="0"/>
    <s v="gadgets"/>
    <n v="0"/>
    <n v="10.5"/>
    <x v="2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x v="3329"/>
    <b v="0"/>
    <n v="6"/>
    <b v="0"/>
    <x v="3"/>
    <s v="video games"/>
    <n v="0"/>
    <n v="6.8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x v="3330"/>
    <b v="0"/>
    <n v="4"/>
    <b v="0"/>
    <x v="6"/>
    <s v="spaces"/>
    <n v="4"/>
    <n v="10.25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x v="3331"/>
    <b v="0"/>
    <n v="4"/>
    <b v="0"/>
    <x v="6"/>
    <s v="plays"/>
    <n v="2"/>
    <n v="10.2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x v="3332"/>
    <b v="0"/>
    <n v="2"/>
    <b v="0"/>
    <x v="5"/>
    <s v="science fiction"/>
    <n v="0"/>
    <n v="2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x v="3333"/>
    <b v="0"/>
    <n v="3"/>
    <b v="0"/>
    <x v="5"/>
    <s v="science fiction"/>
    <n v="3"/>
    <n v="13.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x v="3334"/>
    <b v="0"/>
    <n v="2"/>
    <b v="0"/>
    <x v="7"/>
    <s v="jazz"/>
    <n v="1"/>
    <n v="2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x v="3335"/>
    <b v="0"/>
    <n v="2"/>
    <b v="0"/>
    <x v="7"/>
    <s v="jazz"/>
    <n v="1"/>
    <n v="2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x v="3336"/>
    <b v="0"/>
    <n v="1"/>
    <b v="0"/>
    <x v="7"/>
    <s v="world music"/>
    <n v="1"/>
    <n v="4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x v="3337"/>
    <b v="1"/>
    <n v="4"/>
    <b v="0"/>
    <x v="2"/>
    <s v="photobooks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x v="3338"/>
    <b v="1"/>
    <n v="2"/>
    <b v="0"/>
    <x v="2"/>
    <s v="photobooks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x v="3339"/>
    <b v="0"/>
    <n v="26"/>
    <b v="0"/>
    <x v="2"/>
    <s v="photobooks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x v="3340"/>
    <b v="0"/>
    <n v="3"/>
    <b v="0"/>
    <x v="4"/>
    <s v="food trucks"/>
    <n v="1"/>
    <n v="13.33"/>
    <x v="2"/>
  </r>
  <r>
    <n v="2864"/>
    <s v="'Haunting Julia' by Alan Ayckbourn"/>
    <s v="Accessible, original theatre for all!"/>
    <n v="2500"/>
    <n v="40"/>
    <x v="2"/>
    <s v="GB"/>
    <s v="GBP"/>
    <d v="2015-07-17T13:18:00"/>
    <x v="3341"/>
    <b v="0"/>
    <n v="3"/>
    <b v="0"/>
    <x v="6"/>
    <s v="plays"/>
    <n v="2"/>
    <n v="13.33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x v="3342"/>
    <b v="0"/>
    <n v="3"/>
    <b v="0"/>
    <x v="6"/>
    <s v="spaces"/>
    <n v="0"/>
    <n v="13.33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x v="3343"/>
    <b v="0"/>
    <n v="3"/>
    <b v="0"/>
    <x v="6"/>
    <s v="musical"/>
    <n v="3"/>
    <n v="13.3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x v="3344"/>
    <b v="0"/>
    <n v="2"/>
    <b v="0"/>
    <x v="6"/>
    <s v="plays"/>
    <n v="1"/>
    <n v="2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x v="3345"/>
    <b v="0"/>
    <n v="3"/>
    <b v="0"/>
    <x v="0"/>
    <s v="web"/>
    <n v="0"/>
    <n v="1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x v="3346"/>
    <b v="0"/>
    <n v="4"/>
    <b v="0"/>
    <x v="6"/>
    <s v="plays"/>
    <n v="1"/>
    <n v="9.75"/>
    <x v="4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x v="3347"/>
    <b v="1"/>
    <n v="4"/>
    <b v="0"/>
    <x v="6"/>
    <s v="plays"/>
    <n v="4"/>
    <n v="9.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x v="3348"/>
    <b v="0"/>
    <n v="2"/>
    <b v="0"/>
    <x v="6"/>
    <s v="plays"/>
    <n v="1"/>
    <n v="18.5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x v="3349"/>
    <b v="0"/>
    <n v="2"/>
    <b v="0"/>
    <x v="3"/>
    <s v="mobile games"/>
    <n v="0"/>
    <n v="18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x v="3350"/>
    <b v="0"/>
    <n v="3"/>
    <b v="0"/>
    <x v="0"/>
    <s v="space exploration"/>
    <n v="1"/>
    <n v="1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x v="3351"/>
    <b v="0"/>
    <n v="3"/>
    <b v="0"/>
    <x v="4"/>
    <s v="food trucks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x v="3352"/>
    <b v="0"/>
    <n v="4"/>
    <b v="0"/>
    <x v="1"/>
    <s v="children's books"/>
    <n v="1"/>
    <n v="9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x v="3353"/>
    <b v="0"/>
    <n v="4"/>
    <b v="0"/>
    <x v="0"/>
    <s v="web"/>
    <n v="1"/>
    <n v="8.75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x v="3354"/>
    <b v="0"/>
    <n v="3"/>
    <b v="0"/>
    <x v="4"/>
    <s v="food trucks"/>
    <n v="0"/>
    <n v="11.67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x v="3355"/>
    <b v="0"/>
    <n v="2"/>
    <b v="0"/>
    <x v="4"/>
    <s v="food trucks"/>
    <n v="0"/>
    <n v="17.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x v="3356"/>
    <b v="0"/>
    <n v="3"/>
    <b v="0"/>
    <x v="2"/>
    <s v="nature"/>
    <n v="5"/>
    <n v="11.6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x v="3357"/>
    <b v="0"/>
    <n v="3"/>
    <b v="0"/>
    <x v="7"/>
    <s v="faith"/>
    <n v="1"/>
    <n v="11.6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x v="3358"/>
    <b v="0"/>
    <n v="4"/>
    <b v="0"/>
    <x v="7"/>
    <s v="faith"/>
    <n v="1"/>
    <n v="8.75"/>
    <x v="2"/>
  </r>
  <r>
    <n v="2691"/>
    <s v="Cook"/>
    <s v="A Great New local Food Truck serving up ethnic fusion inspired eats in Ottawa."/>
    <n v="65000"/>
    <n v="35"/>
    <x v="2"/>
    <s v="CA"/>
    <s v="CAD"/>
    <d v="2015-05-10T17:22:37"/>
    <x v="3359"/>
    <b v="0"/>
    <n v="2"/>
    <b v="0"/>
    <x v="4"/>
    <s v="food trucks"/>
    <n v="0"/>
    <n v="17.5"/>
    <x v="4"/>
  </r>
  <r>
    <n v="2741"/>
    <s v="Mrs. Brown and Her Lost Puppy."/>
    <s v="Help me publish my 1st children's book as an aspiring author!"/>
    <n v="8000"/>
    <n v="35"/>
    <x v="2"/>
    <s v="US"/>
    <s v="USD"/>
    <d v="2014-10-20T02:07:00"/>
    <x v="3360"/>
    <b v="0"/>
    <n v="4"/>
    <b v="0"/>
    <x v="1"/>
    <s v="children's books"/>
    <n v="0"/>
    <n v="8.75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x v="3361"/>
    <b v="0"/>
    <n v="1"/>
    <b v="0"/>
    <x v="6"/>
    <s v="plays"/>
    <n v="2"/>
    <n v="35"/>
    <x v="4"/>
  </r>
  <r>
    <n v="3792"/>
    <s v="BorikÃ©n: The Show"/>
    <s v="A cultural and historic journey through Puerto Rico's music and dance!"/>
    <n v="12500"/>
    <n v="35"/>
    <x v="2"/>
    <s v="US"/>
    <s v="USD"/>
    <d v="2015-07-15T10:43:42"/>
    <x v="3362"/>
    <b v="0"/>
    <n v="2"/>
    <b v="0"/>
    <x v="6"/>
    <s v="musical"/>
    <n v="0"/>
    <n v="17.5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x v="3363"/>
    <b v="0"/>
    <n v="2"/>
    <b v="0"/>
    <x v="6"/>
    <s v="musical"/>
    <n v="2"/>
    <n v="17.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x v="3364"/>
    <b v="0"/>
    <n v="1"/>
    <b v="0"/>
    <x v="6"/>
    <s v="plays"/>
    <n v="1"/>
    <n v="34.950000000000003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x v="3365"/>
    <b v="0"/>
    <n v="1"/>
    <b v="0"/>
    <x v="7"/>
    <s v="faith"/>
    <n v="1"/>
    <n v="34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x v="3366"/>
    <b v="0"/>
    <n v="4"/>
    <b v="0"/>
    <x v="3"/>
    <s v="video games"/>
    <n v="0"/>
    <n v="8.5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x v="3367"/>
    <b v="0"/>
    <n v="3"/>
    <b v="0"/>
    <x v="1"/>
    <s v="children's books"/>
    <n v="1"/>
    <n v="11.3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x v="3368"/>
    <b v="0"/>
    <n v="2"/>
    <b v="0"/>
    <x v="1"/>
    <s v="fiction"/>
    <n v="1"/>
    <n v="16"/>
    <x v="4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x v="3369"/>
    <b v="0"/>
    <n v="4"/>
    <b v="0"/>
    <x v="6"/>
    <s v="plays"/>
    <n v="2"/>
    <n v="8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x v="3370"/>
    <b v="0"/>
    <n v="3"/>
    <b v="0"/>
    <x v="6"/>
    <s v="plays"/>
    <n v="3"/>
    <n v="10.6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x v="3371"/>
    <b v="0"/>
    <n v="3"/>
    <b v="0"/>
    <x v="5"/>
    <s v="animation"/>
    <n v="0"/>
    <n v="10.33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x v="3372"/>
    <b v="0"/>
    <n v="2"/>
    <b v="0"/>
    <x v="0"/>
    <s v="web"/>
    <n v="0"/>
    <n v="15.5"/>
    <x v="4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x v="3373"/>
    <b v="0"/>
    <n v="2"/>
    <b v="0"/>
    <x v="5"/>
    <s v="science fiction"/>
    <n v="0"/>
    <n v="15"/>
    <x v="2"/>
  </r>
  <r>
    <n v="497"/>
    <s v="Galaxy Probe Kids"/>
    <s v="live-action/animated series pilot."/>
    <n v="4480"/>
    <n v="30"/>
    <x v="2"/>
    <s v="US"/>
    <s v="USD"/>
    <d v="2014-12-25T05:00:00"/>
    <x v="3374"/>
    <b v="0"/>
    <n v="3"/>
    <b v="0"/>
    <x v="5"/>
    <s v="animation"/>
    <n v="1"/>
    <n v="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x v="3375"/>
    <b v="0"/>
    <n v="1"/>
    <b v="0"/>
    <x v="7"/>
    <s v="indie rock"/>
    <n v="1"/>
    <n v="30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x v="3376"/>
    <b v="0"/>
    <n v="2"/>
    <b v="0"/>
    <x v="7"/>
    <s v="jazz"/>
    <n v="1"/>
    <n v="15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x v="3377"/>
    <b v="0"/>
    <n v="1"/>
    <b v="0"/>
    <x v="7"/>
    <s v="jazz"/>
    <n v="1"/>
    <n v="3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x v="3378"/>
    <b v="0"/>
    <n v="1"/>
    <b v="0"/>
    <x v="4"/>
    <s v="food trucks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x v="3379"/>
    <b v="0"/>
    <n v="2"/>
    <b v="0"/>
    <x v="1"/>
    <s v="fiction"/>
    <n v="1"/>
    <n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x v="3380"/>
    <b v="0"/>
    <n v="4"/>
    <b v="1"/>
    <x v="2"/>
    <s v="photobooks"/>
    <n v="120"/>
    <n v="7.5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x v="3381"/>
    <b v="0"/>
    <n v="1"/>
    <b v="0"/>
    <x v="0"/>
    <s v="web"/>
    <n v="0"/>
    <n v="30"/>
    <x v="4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x v="3382"/>
    <b v="0"/>
    <n v="2"/>
    <b v="0"/>
    <x v="4"/>
    <s v="food trucks"/>
    <n v="0"/>
    <n v="1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x v="3383"/>
    <b v="0"/>
    <n v="2"/>
    <b v="0"/>
    <x v="4"/>
    <s v="restaurants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x v="3384"/>
    <b v="0"/>
    <n v="1"/>
    <b v="0"/>
    <x v="6"/>
    <s v="plays"/>
    <n v="5"/>
    <n v="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x v="3385"/>
    <b v="0"/>
    <n v="2"/>
    <b v="0"/>
    <x v="6"/>
    <s v="musical"/>
    <n v="6"/>
    <n v="1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x v="3386"/>
    <b v="0"/>
    <n v="5"/>
    <b v="0"/>
    <x v="3"/>
    <s v="video games"/>
    <n v="0"/>
    <n v="5.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x v="3387"/>
    <b v="0"/>
    <n v="4"/>
    <b v="1"/>
    <x v="7"/>
    <s v="classical music"/>
    <n v="116"/>
    <n v="7.2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x v="3388"/>
    <b v="0"/>
    <n v="1"/>
    <b v="0"/>
    <x v="6"/>
    <s v="plays"/>
    <n v="0"/>
    <n v="29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x v="3389"/>
    <b v="0"/>
    <n v="4"/>
    <b v="0"/>
    <x v="6"/>
    <s v="plays"/>
    <n v="1"/>
    <n v="7.25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x v="3390"/>
    <b v="0"/>
    <n v="1"/>
    <b v="0"/>
    <x v="0"/>
    <s v="wearables"/>
    <n v="1"/>
    <n v="2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x v="3391"/>
    <b v="0"/>
    <n v="2"/>
    <b v="0"/>
    <x v="1"/>
    <s v="art books"/>
    <n v="1"/>
    <n v="1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x v="3392"/>
    <b v="0"/>
    <n v="4"/>
    <b v="0"/>
    <x v="6"/>
    <s v="plays"/>
    <n v="1"/>
    <n v="6.75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x v="3393"/>
    <b v="0"/>
    <n v="2"/>
    <b v="0"/>
    <x v="4"/>
    <s v="food trucks"/>
    <n v="0"/>
    <n v="13.0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x v="3394"/>
    <b v="0"/>
    <n v="2"/>
    <b v="0"/>
    <x v="5"/>
    <s v="animation"/>
    <n v="0"/>
    <n v="13"/>
    <x v="4"/>
  </r>
  <r>
    <n v="594"/>
    <s v="Unleashed Fitness"/>
    <s v="Creating a fitness site that will change the fitness game forever!"/>
    <n v="25000"/>
    <n v="26"/>
    <x v="2"/>
    <s v="US"/>
    <s v="USD"/>
    <d v="2016-04-16T18:43:26"/>
    <x v="3395"/>
    <b v="0"/>
    <n v="2"/>
    <b v="0"/>
    <x v="0"/>
    <s v="web"/>
    <n v="0"/>
    <n v="1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x v="3396"/>
    <b v="0"/>
    <n v="2"/>
    <b v="0"/>
    <x v="0"/>
    <s v="wearables"/>
    <n v="0"/>
    <n v="13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x v="3397"/>
    <b v="0"/>
    <n v="2"/>
    <b v="0"/>
    <x v="1"/>
    <s v="translations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x v="3398"/>
    <b v="0"/>
    <n v="2"/>
    <b v="0"/>
    <x v="3"/>
    <s v="mobile games"/>
    <n v="0"/>
    <n v="1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x v="3399"/>
    <b v="0"/>
    <n v="2"/>
    <b v="0"/>
    <x v="3"/>
    <s v="video games"/>
    <n v="1"/>
    <n v="13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x v="3400"/>
    <b v="0"/>
    <n v="2"/>
    <b v="0"/>
    <x v="4"/>
    <s v="food trucks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x v="3401"/>
    <b v="0"/>
    <n v="2"/>
    <b v="0"/>
    <x v="4"/>
    <s v="food trucks"/>
    <n v="2"/>
    <n v="13"/>
    <x v="1"/>
  </r>
  <r>
    <n v="3108"/>
    <s v="Funding a home for our Children's Theater"/>
    <s v="We need a permanent home for the theater!"/>
    <n v="50000"/>
    <n v="26"/>
    <x v="2"/>
    <s v="US"/>
    <s v="USD"/>
    <d v="2015-04-28T15:19:54"/>
    <x v="3402"/>
    <b v="0"/>
    <n v="2"/>
    <b v="0"/>
    <x v="6"/>
    <s v="spaces"/>
    <n v="0"/>
    <n v="13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x v="3403"/>
    <b v="0"/>
    <n v="4"/>
    <b v="0"/>
    <x v="6"/>
    <s v="spaces"/>
    <n v="0"/>
    <n v="6.5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x v="3404"/>
    <b v="0"/>
    <n v="2"/>
    <b v="0"/>
    <x v="6"/>
    <s v="plays"/>
    <n v="0"/>
    <n v="13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x v="3405"/>
    <b v="0"/>
    <n v="2"/>
    <b v="0"/>
    <x v="6"/>
    <s v="plays"/>
    <n v="1"/>
    <n v="1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x v="3406"/>
    <b v="0"/>
    <n v="1"/>
    <b v="0"/>
    <x v="5"/>
    <s v="animation"/>
    <n v="0"/>
    <n v="25"/>
    <x v="6"/>
  </r>
  <r>
    <n v="460"/>
    <s v="Darwin's Kiss"/>
    <s v="An animated web series about biological evolution gone haywire."/>
    <n v="8500"/>
    <n v="25"/>
    <x v="2"/>
    <s v="US"/>
    <s v="USD"/>
    <d v="2014-06-01T04:00:00"/>
    <x v="3407"/>
    <b v="0"/>
    <n v="2"/>
    <b v="0"/>
    <x v="5"/>
    <s v="animation"/>
    <n v="0"/>
    <n v="12.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x v="3408"/>
    <b v="0"/>
    <n v="1"/>
    <b v="0"/>
    <x v="0"/>
    <s v="web"/>
    <n v="1"/>
    <n v="25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x v="3409"/>
    <b v="0"/>
    <n v="1"/>
    <b v="0"/>
    <x v="7"/>
    <s v="jazz"/>
    <n v="0"/>
    <n v="25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x v="3410"/>
    <b v="0"/>
    <n v="2"/>
    <b v="0"/>
    <x v="3"/>
    <s v="video games"/>
    <n v="13"/>
    <n v="12.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x v="3411"/>
    <b v="0"/>
    <n v="1"/>
    <b v="0"/>
    <x v="3"/>
    <s v="video games"/>
    <n v="1"/>
    <n v="25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x v="3412"/>
    <b v="0"/>
    <n v="1"/>
    <b v="0"/>
    <x v="4"/>
    <s v="food trucks"/>
    <n v="0"/>
    <n v="25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x v="3413"/>
    <b v="0"/>
    <n v="1"/>
    <b v="0"/>
    <x v="7"/>
    <s v="world music"/>
    <n v="1"/>
    <n v="25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x v="3414"/>
    <b v="0"/>
    <n v="4"/>
    <b v="0"/>
    <x v="2"/>
    <s v="photobooks"/>
    <n v="2"/>
    <n v="6.25"/>
    <x v="2"/>
  </r>
  <r>
    <n v="1988"/>
    <s v="Phillip Michael Photography"/>
    <s v="Expressing art in an image!"/>
    <n v="6000"/>
    <n v="25"/>
    <x v="2"/>
    <s v="US"/>
    <s v="USD"/>
    <d v="2015-08-20T18:19:02"/>
    <x v="3415"/>
    <b v="0"/>
    <n v="1"/>
    <b v="0"/>
    <x v="2"/>
    <s v="people"/>
    <n v="0"/>
    <n v="2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x v="3416"/>
    <b v="0"/>
    <n v="1"/>
    <b v="0"/>
    <x v="3"/>
    <s v="video games"/>
    <n v="0"/>
    <n v="25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x v="3417"/>
    <b v="0"/>
    <n v="3"/>
    <b v="0"/>
    <x v="3"/>
    <s v="video games"/>
    <n v="5"/>
    <n v="8.33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x v="3418"/>
    <b v="0"/>
    <n v="1"/>
    <b v="0"/>
    <x v="0"/>
    <s v="web"/>
    <n v="0"/>
    <n v="25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x v="3419"/>
    <b v="0"/>
    <n v="1"/>
    <b v="0"/>
    <x v="0"/>
    <s v="web"/>
    <n v="0"/>
    <n v="25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x v="3420"/>
    <b v="0"/>
    <n v="3"/>
    <b v="0"/>
    <x v="4"/>
    <s v="food trucks"/>
    <n v="1"/>
    <n v="8.33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x v="3421"/>
    <b v="0"/>
    <n v="1"/>
    <b v="0"/>
    <x v="4"/>
    <s v="food trucks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x v="3422"/>
    <b v="0"/>
    <n v="1"/>
    <b v="0"/>
    <x v="1"/>
    <s v="children's books"/>
    <n v="1"/>
    <n v="25"/>
    <x v="3"/>
  </r>
  <r>
    <n v="2893"/>
    <s v="REDISCOVERING KIA THE PLAY"/>
    <s v="Fundraising for REDISCOVERING KIA THE PLAY"/>
    <n v="5000"/>
    <n v="25"/>
    <x v="2"/>
    <s v="US"/>
    <s v="USD"/>
    <d v="2015-01-09T02:00:00"/>
    <x v="3423"/>
    <b v="0"/>
    <n v="2"/>
    <b v="0"/>
    <x v="6"/>
    <s v="plays"/>
    <n v="1"/>
    <n v="12.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x v="3424"/>
    <b v="0"/>
    <n v="1"/>
    <b v="0"/>
    <x v="6"/>
    <s v="plays"/>
    <n v="0"/>
    <n v="25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x v="3425"/>
    <b v="0"/>
    <n v="2"/>
    <b v="0"/>
    <x v="6"/>
    <s v="spaces"/>
    <n v="3"/>
    <n v="12.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x v="3426"/>
    <b v="0"/>
    <n v="1"/>
    <b v="0"/>
    <x v="6"/>
    <s v="spaces"/>
    <n v="0"/>
    <n v="25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x v="3427"/>
    <b v="0"/>
    <n v="2"/>
    <b v="0"/>
    <x v="6"/>
    <s v="musical"/>
    <n v="1"/>
    <n v="12.5"/>
    <x v="2"/>
  </r>
  <r>
    <n v="3747"/>
    <s v="Counting Stars"/>
    <s v="The world premiere of an astonishing new play by acclaimed writer Atiha Sen Gupta."/>
    <n v="2500"/>
    <n v="25"/>
    <x v="2"/>
    <s v="GB"/>
    <s v="GBP"/>
    <d v="2015-07-05T22:59:00"/>
    <x v="3428"/>
    <b v="0"/>
    <n v="1"/>
    <b v="0"/>
    <x v="6"/>
    <s v="plays"/>
    <n v="1"/>
    <n v="25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x v="3429"/>
    <b v="0"/>
    <n v="1"/>
    <b v="0"/>
    <x v="6"/>
    <s v="plays"/>
    <n v="3"/>
    <n v="25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x v="3430"/>
    <b v="0"/>
    <n v="1"/>
    <b v="0"/>
    <x v="6"/>
    <s v="musical"/>
    <n v="5"/>
    <n v="2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x v="3431"/>
    <b v="0"/>
    <n v="1"/>
    <b v="0"/>
    <x v="6"/>
    <s v="plays"/>
    <n v="1"/>
    <n v="2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x v="3432"/>
    <b v="0"/>
    <n v="2"/>
    <b v="0"/>
    <x v="6"/>
    <s v="plays"/>
    <n v="1"/>
    <n v="12.5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x v="3433"/>
    <b v="0"/>
    <n v="1"/>
    <b v="0"/>
    <x v="6"/>
    <s v="plays"/>
    <n v="1"/>
    <n v="25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x v="3434"/>
    <b v="0"/>
    <n v="1"/>
    <b v="0"/>
    <x v="6"/>
    <s v="plays"/>
    <n v="0"/>
    <n v="25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x v="3435"/>
    <b v="0"/>
    <n v="1"/>
    <b v="0"/>
    <x v="6"/>
    <s v="plays"/>
    <n v="0"/>
    <n v="2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x v="3436"/>
    <b v="0"/>
    <n v="5"/>
    <b v="0"/>
    <x v="5"/>
    <s v="animation"/>
    <n v="2"/>
    <n v="4.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x v="3437"/>
    <b v="0"/>
    <n v="9"/>
    <b v="0"/>
    <x v="6"/>
    <s v="spaces"/>
    <n v="0"/>
    <n v="2.6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x v="3438"/>
    <b v="0"/>
    <n v="4"/>
    <b v="0"/>
    <x v="6"/>
    <s v="plays"/>
    <n v="5"/>
    <n v="5.75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x v="3439"/>
    <b v="0"/>
    <n v="4"/>
    <b v="0"/>
    <x v="6"/>
    <s v="plays"/>
    <n v="2"/>
    <n v="5.75"/>
    <x v="2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x v="3440"/>
    <b v="0"/>
    <n v="1"/>
    <b v="0"/>
    <x v="7"/>
    <s v="faith"/>
    <n v="1"/>
    <n v="22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x v="3441"/>
    <b v="0"/>
    <n v="3"/>
    <b v="0"/>
    <x v="6"/>
    <s v="spaces"/>
    <n v="0"/>
    <n v="7.33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x v="3442"/>
    <b v="0"/>
    <n v="3"/>
    <b v="0"/>
    <x v="1"/>
    <s v="fiction"/>
    <n v="1"/>
    <n v="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x v="3443"/>
    <b v="0"/>
    <n v="2"/>
    <b v="0"/>
    <x v="7"/>
    <s v="jazz"/>
    <n v="0"/>
    <n v="10.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x v="3444"/>
    <b v="0"/>
    <n v="7"/>
    <b v="0"/>
    <x v="3"/>
    <s v="video games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x v="3445"/>
    <b v="0"/>
    <n v="2"/>
    <b v="0"/>
    <x v="3"/>
    <s v="mobile games"/>
    <n v="0"/>
    <n v="10.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x v="3446"/>
    <b v="0"/>
    <n v="2"/>
    <b v="0"/>
    <x v="4"/>
    <s v="food trucks"/>
    <n v="1"/>
    <n v="10.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x v="3447"/>
    <b v="0"/>
    <n v="3"/>
    <b v="0"/>
    <x v="6"/>
    <s v="plays"/>
    <n v="1"/>
    <n v="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x v="3448"/>
    <b v="0"/>
    <n v="2"/>
    <b v="0"/>
    <x v="6"/>
    <s v="plays"/>
    <n v="0"/>
    <n v="10.5"/>
    <x v="2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x v="3449"/>
    <b v="0"/>
    <n v="2"/>
    <b v="0"/>
    <x v="6"/>
    <s v="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x v="3450"/>
    <b v="0"/>
    <n v="3"/>
    <b v="0"/>
    <x v="6"/>
    <s v="plays"/>
    <n v="0"/>
    <n v="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x v="3451"/>
    <b v="0"/>
    <n v="1"/>
    <b v="0"/>
    <x v="5"/>
    <s v="drama"/>
    <n v="0"/>
    <n v="2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x v="3452"/>
    <b v="0"/>
    <n v="1"/>
    <b v="0"/>
    <x v="0"/>
    <s v="web"/>
    <n v="1"/>
    <n v="2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x v="3453"/>
    <b v="0"/>
    <n v="2"/>
    <b v="0"/>
    <x v="0"/>
    <s v="web"/>
    <n v="0"/>
    <n v="1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x v="3454"/>
    <b v="0"/>
    <n v="2"/>
    <b v="0"/>
    <x v="7"/>
    <s v="indie rock"/>
    <n v="1"/>
    <n v="1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x v="3455"/>
    <b v="0"/>
    <n v="1"/>
    <b v="0"/>
    <x v="3"/>
    <s v="mobile games"/>
    <n v="1"/>
    <n v="2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x v="3456"/>
    <b v="0"/>
    <n v="1"/>
    <b v="0"/>
    <x v="2"/>
    <s v="nature"/>
    <n v="4"/>
    <n v="20"/>
    <x v="4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x v="3457"/>
    <b v="0"/>
    <n v="1"/>
    <b v="0"/>
    <x v="7"/>
    <s v="faith"/>
    <n v="0"/>
    <n v="20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x v="3458"/>
    <b v="0"/>
    <n v="1"/>
    <b v="0"/>
    <x v="6"/>
    <s v="plays"/>
    <n v="0"/>
    <n v="2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x v="3459"/>
    <b v="0"/>
    <n v="1"/>
    <b v="0"/>
    <x v="6"/>
    <s v="plays"/>
    <n v="0"/>
    <n v="20"/>
    <x v="2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x v="3460"/>
    <b v="0"/>
    <n v="2"/>
    <b v="0"/>
    <x v="6"/>
    <s v="plays"/>
    <n v="13"/>
    <n v="1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x v="3461"/>
    <b v="0"/>
    <n v="2"/>
    <b v="0"/>
    <x v="6"/>
    <s v="plays"/>
    <n v="0"/>
    <n v="10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x v="3462"/>
    <b v="0"/>
    <n v="1"/>
    <b v="0"/>
    <x v="6"/>
    <s v="plays"/>
    <n v="0"/>
    <n v="2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x v="3463"/>
    <b v="0"/>
    <n v="5"/>
    <b v="0"/>
    <x v="0"/>
    <s v="space exploration"/>
    <n v="0"/>
    <n v="3.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x v="3464"/>
    <b v="0"/>
    <n v="4"/>
    <b v="0"/>
    <x v="6"/>
    <s v="plays"/>
    <n v="8"/>
    <n v="4.75"/>
    <x v="2"/>
  </r>
  <r>
    <n v="638"/>
    <s v="W (Canceled)"/>
    <s v="O0"/>
    <n v="200000"/>
    <n v="18"/>
    <x v="1"/>
    <s v="DE"/>
    <s v="EUR"/>
    <d v="2017-03-25T13:14:22"/>
    <x v="3465"/>
    <b v="0"/>
    <n v="6"/>
    <b v="0"/>
    <x v="0"/>
    <s v="web"/>
    <n v="0"/>
    <n v="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x v="3466"/>
    <b v="0"/>
    <n v="1"/>
    <b v="0"/>
    <x v="7"/>
    <s v="faith"/>
    <n v="0"/>
    <n v="18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x v="3467"/>
    <b v="0"/>
    <n v="3"/>
    <b v="0"/>
    <x v="5"/>
    <s v="drama"/>
    <n v="0"/>
    <n v="5.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x v="3468"/>
    <b v="0"/>
    <n v="3"/>
    <b v="0"/>
    <x v="4"/>
    <s v="food trucks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x v="3469"/>
    <b v="0"/>
    <n v="3"/>
    <b v="0"/>
    <x v="3"/>
    <s v="video games"/>
    <n v="2"/>
    <n v="5.33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x v="3470"/>
    <b v="0"/>
    <n v="1"/>
    <b v="0"/>
    <x v="6"/>
    <s v="plays"/>
    <n v="0"/>
    <n v="16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x v="3471"/>
    <b v="0"/>
    <n v="2"/>
    <b v="0"/>
    <x v="0"/>
    <s v="wearables"/>
    <n v="0"/>
    <n v="7.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x v="3472"/>
    <b v="0"/>
    <n v="1"/>
    <b v="0"/>
    <x v="8"/>
    <s v="audio"/>
    <n v="1"/>
    <n v="15"/>
    <x v="5"/>
  </r>
  <r>
    <n v="1086"/>
    <s v="Cyber Universe Online"/>
    <s v="Humanity's future in the Galaxy"/>
    <n v="18000"/>
    <n v="15"/>
    <x v="2"/>
    <s v="US"/>
    <s v="USD"/>
    <d v="2014-08-24T20:48:11"/>
    <x v="3473"/>
    <b v="0"/>
    <n v="2"/>
    <b v="0"/>
    <x v="3"/>
    <s v="video games"/>
    <n v="0"/>
    <n v="7.5"/>
    <x v="2"/>
  </r>
  <r>
    <n v="1406"/>
    <s v="Man Down! Translation project"/>
    <s v="The White coat and the battle dress uniform"/>
    <n v="12000"/>
    <n v="15"/>
    <x v="2"/>
    <s v="IT"/>
    <s v="EUR"/>
    <d v="2015-12-12T10:00:00"/>
    <x v="3474"/>
    <b v="0"/>
    <n v="3"/>
    <b v="0"/>
    <x v="1"/>
    <s v="translations"/>
    <n v="0"/>
    <n v="5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x v="3475"/>
    <b v="0"/>
    <n v="2"/>
    <b v="0"/>
    <x v="1"/>
    <s v="translations"/>
    <n v="1"/>
    <n v="7.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x v="3476"/>
    <b v="0"/>
    <n v="2"/>
    <b v="0"/>
    <x v="1"/>
    <s v="translations"/>
    <n v="0"/>
    <n v="7.5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x v="3477"/>
    <b v="0"/>
    <n v="1"/>
    <b v="0"/>
    <x v="1"/>
    <s v="translations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x v="3478"/>
    <b v="0"/>
    <n v="1"/>
    <b v="0"/>
    <x v="2"/>
    <s v="places"/>
    <n v="0"/>
    <n v="15"/>
    <x v="2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x v="3479"/>
    <b v="0"/>
    <n v="2"/>
    <b v="0"/>
    <x v="2"/>
    <s v="photobooks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x v="3480"/>
    <b v="0"/>
    <n v="1"/>
    <b v="0"/>
    <x v="0"/>
    <s v="web"/>
    <n v="2"/>
    <n v="15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x v="3481"/>
    <b v="0"/>
    <n v="1"/>
    <b v="0"/>
    <x v="0"/>
    <s v="space exploration"/>
    <n v="1"/>
    <n v="15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x v="3482"/>
    <b v="0"/>
    <n v="2"/>
    <b v="0"/>
    <x v="6"/>
    <s v="musical"/>
    <n v="2"/>
    <n v="7.5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x v="3483"/>
    <b v="0"/>
    <n v="3"/>
    <b v="0"/>
    <x v="6"/>
    <s v="plays"/>
    <n v="10"/>
    <n v="5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x v="3484"/>
    <b v="0"/>
    <n v="1"/>
    <b v="0"/>
    <x v="6"/>
    <s v="plays"/>
    <n v="0"/>
    <n v="15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x v="3485"/>
    <b v="0"/>
    <n v="3"/>
    <b v="0"/>
    <x v="5"/>
    <s v="animation"/>
    <n v="0"/>
    <n v="4.83"/>
    <x v="2"/>
  </r>
  <r>
    <n v="578"/>
    <s v="weBuy Crowdsourced Shopping"/>
    <s v="weBuy trade built on technology and Crowd Sourced Power"/>
    <n v="125000"/>
    <n v="14"/>
    <x v="2"/>
    <s v="GB"/>
    <s v="GBP"/>
    <d v="2015-09-07T13:53:13"/>
    <x v="3486"/>
    <b v="0"/>
    <n v="7"/>
    <b v="0"/>
    <x v="0"/>
    <s v="web"/>
    <n v="0"/>
    <n v="2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x v="3487"/>
    <b v="0"/>
    <n v="1"/>
    <b v="1"/>
    <x v="5"/>
    <s v="television"/>
    <n v="100"/>
    <n v="13"/>
    <x v="1"/>
  </r>
  <r>
    <n v="3600"/>
    <s v="Pariah"/>
    <s v="The First Play From The Man Who Brought You The Black James Bond!"/>
    <n v="10"/>
    <n v="13"/>
    <x v="0"/>
    <s v="US"/>
    <s v="USD"/>
    <d v="2016-10-13T20:22:44"/>
    <x v="3488"/>
    <b v="0"/>
    <n v="4"/>
    <b v="1"/>
    <x v="6"/>
    <s v="plays"/>
    <n v="130"/>
    <n v="3.2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x v="3489"/>
    <b v="0"/>
    <n v="3"/>
    <b v="0"/>
    <x v="0"/>
    <s v="web"/>
    <n v="0"/>
    <n v="4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x v="3490"/>
    <b v="0"/>
    <n v="4"/>
    <b v="0"/>
    <x v="3"/>
    <s v="video games"/>
    <n v="0"/>
    <n v="3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x v="3491"/>
    <b v="0"/>
    <n v="3"/>
    <b v="0"/>
    <x v="0"/>
    <s v="gadgets"/>
    <n v="1"/>
    <n v="4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x v="3492"/>
    <b v="0"/>
    <n v="2"/>
    <b v="0"/>
    <x v="5"/>
    <s v="drama"/>
    <n v="0"/>
    <n v="5.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x v="3493"/>
    <b v="0"/>
    <n v="2"/>
    <b v="0"/>
    <x v="5"/>
    <s v="animation"/>
    <n v="0"/>
    <n v="5.5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x v="3494"/>
    <b v="0"/>
    <n v="4"/>
    <b v="0"/>
    <x v="0"/>
    <s v="wearables"/>
    <n v="0"/>
    <n v="2.75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x v="3495"/>
    <b v="0"/>
    <n v="3"/>
    <b v="0"/>
    <x v="3"/>
    <s v="video games"/>
    <n v="0"/>
    <n v="3.67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x v="3496"/>
    <b v="0"/>
    <n v="3"/>
    <b v="0"/>
    <x v="3"/>
    <s v="mobile games"/>
    <n v="0"/>
    <n v="3.6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x v="3497"/>
    <b v="0"/>
    <n v="2"/>
    <b v="0"/>
    <x v="7"/>
    <s v="faith"/>
    <n v="0"/>
    <n v="5.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x v="3498"/>
    <b v="0"/>
    <n v="2"/>
    <b v="0"/>
    <x v="6"/>
    <s v="spaces"/>
    <n v="0"/>
    <n v="5.5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x v="3499"/>
    <b v="0"/>
    <n v="2"/>
    <b v="0"/>
    <x v="6"/>
    <s v="plays"/>
    <n v="1"/>
    <n v="5.5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x v="3500"/>
    <b v="0"/>
    <n v="2"/>
    <b v="0"/>
    <x v="6"/>
    <s v="plays"/>
    <n v="0"/>
    <n v="5.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x v="3501"/>
    <b v="0"/>
    <n v="2"/>
    <b v="0"/>
    <x v="6"/>
    <s v="plays"/>
    <n v="0"/>
    <n v="5.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x v="3502"/>
    <b v="0"/>
    <n v="1"/>
    <b v="0"/>
    <x v="5"/>
    <s v="science fiction"/>
    <n v="0"/>
    <n v="1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x v="3503"/>
    <b v="0"/>
    <n v="1"/>
    <b v="0"/>
    <x v="5"/>
    <s v="science fiction"/>
    <n v="0"/>
    <n v="1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x v="3504"/>
    <b v="0"/>
    <n v="1"/>
    <b v="0"/>
    <x v="5"/>
    <s v="science fiction"/>
    <n v="0"/>
    <n v="1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x v="3505"/>
    <b v="0"/>
    <n v="1"/>
    <b v="0"/>
    <x v="5"/>
    <s v="drama"/>
    <n v="0"/>
    <n v="1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x v="3506"/>
    <b v="0"/>
    <n v="2"/>
    <b v="0"/>
    <x v="5"/>
    <s v="animation"/>
    <n v="0"/>
    <n v="5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x v="3507"/>
    <b v="0"/>
    <n v="1"/>
    <b v="0"/>
    <x v="5"/>
    <s v="animation"/>
    <n v="0"/>
    <n v="1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x v="3508"/>
    <b v="0"/>
    <n v="1"/>
    <b v="0"/>
    <x v="5"/>
    <s v="animation"/>
    <n v="0"/>
    <n v="1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x v="3509"/>
    <b v="0"/>
    <n v="1"/>
    <b v="0"/>
    <x v="0"/>
    <s v="web"/>
    <n v="0"/>
    <n v="1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x v="3510"/>
    <b v="0"/>
    <n v="2"/>
    <b v="0"/>
    <x v="0"/>
    <s v="web"/>
    <n v="1"/>
    <n v="5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x v="3511"/>
    <b v="0"/>
    <n v="1"/>
    <b v="0"/>
    <x v="0"/>
    <s v="web"/>
    <n v="0"/>
    <n v="1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x v="3512"/>
    <b v="0"/>
    <n v="1"/>
    <b v="0"/>
    <x v="0"/>
    <s v="web"/>
    <n v="0"/>
    <n v="1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x v="3513"/>
    <b v="0"/>
    <n v="1"/>
    <b v="0"/>
    <x v="1"/>
    <s v="fiction"/>
    <n v="0"/>
    <n v="10"/>
    <x v="4"/>
  </r>
  <r>
    <n v="847"/>
    <s v="CENTROPYMUSIC"/>
    <s v="MUSIC WITH MEANING!  MUSIC THAT MATTERS!!!"/>
    <n v="10"/>
    <n v="10"/>
    <x v="0"/>
    <s v="US"/>
    <s v="USD"/>
    <d v="2015-07-10T19:09:36"/>
    <x v="3514"/>
    <b v="0"/>
    <n v="1"/>
    <b v="1"/>
    <x v="7"/>
    <s v="metal"/>
    <n v="100"/>
    <n v="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x v="3515"/>
    <b v="0"/>
    <n v="1"/>
    <b v="0"/>
    <x v="8"/>
    <s v="audio"/>
    <n v="2"/>
    <n v="1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x v="3516"/>
    <b v="0"/>
    <n v="1"/>
    <b v="0"/>
    <x v="3"/>
    <s v="video games"/>
    <n v="1"/>
    <n v="1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x v="3517"/>
    <b v="0"/>
    <n v="3"/>
    <b v="0"/>
    <x v="3"/>
    <s v="video games"/>
    <n v="0"/>
    <n v="3.3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x v="3518"/>
    <b v="0"/>
    <n v="2"/>
    <b v="0"/>
    <x v="3"/>
    <s v="mobile games"/>
    <n v="1"/>
    <n v="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x v="3519"/>
    <b v="0"/>
    <n v="1"/>
    <b v="0"/>
    <x v="4"/>
    <s v="food trucks"/>
    <n v="0"/>
    <n v="1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x v="3520"/>
    <b v="0"/>
    <n v="1"/>
    <b v="0"/>
    <x v="2"/>
    <s v="nature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x v="3521"/>
    <b v="0"/>
    <n v="1"/>
    <b v="0"/>
    <x v="1"/>
    <s v="art books"/>
    <n v="0"/>
    <n v="1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x v="3522"/>
    <b v="0"/>
    <n v="2"/>
    <b v="0"/>
    <x v="7"/>
    <s v="faith"/>
    <n v="0"/>
    <n v="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x v="3523"/>
    <b v="0"/>
    <n v="2"/>
    <b v="0"/>
    <x v="3"/>
    <s v="mobile games"/>
    <n v="0"/>
    <n v="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x v="3524"/>
    <b v="0"/>
    <n v="1"/>
    <b v="0"/>
    <x v="3"/>
    <s v="mobile games"/>
    <n v="0"/>
    <n v="1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x v="3525"/>
    <b v="0"/>
    <n v="1"/>
    <b v="0"/>
    <x v="0"/>
    <s v="gadgets"/>
    <n v="0"/>
    <n v="10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x v="3526"/>
    <b v="0"/>
    <n v="2"/>
    <b v="0"/>
    <x v="3"/>
    <s v="video games"/>
    <n v="0"/>
    <n v="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x v="3527"/>
    <b v="0"/>
    <n v="1"/>
    <b v="1"/>
    <x v="7"/>
    <s v="electronic music"/>
    <n v="200"/>
    <n v="1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x v="3528"/>
    <b v="0"/>
    <n v="1"/>
    <b v="0"/>
    <x v="0"/>
    <s v="web"/>
    <n v="0"/>
    <n v="1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x v="3529"/>
    <b v="0"/>
    <n v="1"/>
    <b v="0"/>
    <x v="0"/>
    <s v="web"/>
    <n v="0"/>
    <n v="10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x v="3530"/>
    <b v="0"/>
    <n v="2"/>
    <b v="0"/>
    <x v="4"/>
    <s v="food trucks"/>
    <n v="0"/>
    <n v="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x v="3531"/>
    <b v="0"/>
    <n v="1"/>
    <b v="0"/>
    <x v="4"/>
    <s v="food trucks"/>
    <n v="0"/>
    <n v="10"/>
    <x v="4"/>
  </r>
  <r>
    <n v="2757"/>
    <s v="C is for Crooked"/>
    <s v="A children's letter book that Lampoons Hillary Clinton"/>
    <n v="1500"/>
    <n v="10"/>
    <x v="2"/>
    <s v="US"/>
    <s v="USD"/>
    <d v="2016-08-06T15:45:32"/>
    <x v="3532"/>
    <b v="0"/>
    <n v="2"/>
    <b v="0"/>
    <x v="1"/>
    <s v="children's books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x v="3533"/>
    <b v="0"/>
    <n v="1"/>
    <b v="0"/>
    <x v="1"/>
    <s v="children's books"/>
    <n v="0"/>
    <n v="1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x v="3534"/>
    <b v="0"/>
    <n v="1"/>
    <b v="0"/>
    <x v="6"/>
    <s v="plays"/>
    <n v="1"/>
    <n v="1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x v="3535"/>
    <b v="0"/>
    <n v="1"/>
    <b v="0"/>
    <x v="6"/>
    <s v="plays"/>
    <n v="5"/>
    <n v="1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x v="3536"/>
    <b v="0"/>
    <n v="2"/>
    <b v="0"/>
    <x v="6"/>
    <s v="spaces"/>
    <n v="0"/>
    <n v="5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x v="3537"/>
    <b v="0"/>
    <n v="1"/>
    <b v="0"/>
    <x v="6"/>
    <s v="spaces"/>
    <n v="0"/>
    <n v="10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x v="3538"/>
    <b v="0"/>
    <n v="1"/>
    <b v="0"/>
    <x v="6"/>
    <s v="spaces"/>
    <n v="1"/>
    <n v="1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x v="3539"/>
    <b v="0"/>
    <n v="1"/>
    <b v="0"/>
    <x v="6"/>
    <s v="plays"/>
    <n v="1"/>
    <n v="10"/>
    <x v="5"/>
  </r>
  <r>
    <n v="3132"/>
    <s v="A Bite of a Snake Play"/>
    <s v="Smells Like Money, Drips Like Honey, Taste Like Mocha, Better Run AWAY"/>
    <n v="30000"/>
    <n v="10"/>
    <x v="3"/>
    <s v="US"/>
    <s v="USD"/>
    <d v="2017-04-21T07:24:20"/>
    <x v="3540"/>
    <b v="0"/>
    <n v="1"/>
    <b v="0"/>
    <x v="6"/>
    <s v="plays"/>
    <n v="0"/>
    <n v="1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x v="3541"/>
    <b v="0"/>
    <n v="1"/>
    <b v="0"/>
    <x v="6"/>
    <s v="plays"/>
    <n v="1"/>
    <n v="1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x v="3542"/>
    <b v="0"/>
    <n v="1"/>
    <b v="0"/>
    <x v="6"/>
    <s v="plays"/>
    <n v="10"/>
    <n v="1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x v="3543"/>
    <b v="0"/>
    <n v="2"/>
    <b v="0"/>
    <x v="6"/>
    <s v="musical"/>
    <n v="2"/>
    <n v="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x v="3544"/>
    <b v="0"/>
    <n v="1"/>
    <b v="0"/>
    <x v="6"/>
    <s v="plays"/>
    <n v="2"/>
    <n v="10"/>
    <x v="4"/>
  </r>
  <r>
    <n v="3868"/>
    <s v="1000 words (Canceled)"/>
    <s v="New collection of music by Scott Evan Davis!"/>
    <n v="5000"/>
    <n v="10"/>
    <x v="1"/>
    <s v="GB"/>
    <s v="GBP"/>
    <d v="2014-09-08T15:50:05"/>
    <x v="3545"/>
    <b v="0"/>
    <n v="1"/>
    <b v="0"/>
    <x v="6"/>
    <s v="musical"/>
    <n v="0"/>
    <n v="1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x v="3546"/>
    <b v="0"/>
    <n v="1"/>
    <b v="0"/>
    <x v="6"/>
    <s v="musical"/>
    <n v="0"/>
    <n v="1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x v="3547"/>
    <b v="0"/>
    <n v="1"/>
    <b v="0"/>
    <x v="6"/>
    <s v="plays"/>
    <n v="0"/>
    <n v="10"/>
    <x v="2"/>
  </r>
  <r>
    <n v="4000"/>
    <s v="The Escorts"/>
    <s v="An Enticing Trip into the World of Assisted Dying"/>
    <n v="8000"/>
    <n v="10"/>
    <x v="2"/>
    <s v="US"/>
    <s v="USD"/>
    <d v="2016-05-07T14:29:18"/>
    <x v="3548"/>
    <b v="0"/>
    <n v="1"/>
    <b v="0"/>
    <x v="6"/>
    <s v="plays"/>
    <n v="0"/>
    <n v="1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x v="3549"/>
    <b v="0"/>
    <n v="1"/>
    <b v="0"/>
    <x v="6"/>
    <s v="plays"/>
    <n v="1"/>
    <n v="10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x v="3550"/>
    <b v="0"/>
    <n v="1"/>
    <b v="0"/>
    <x v="6"/>
    <s v="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x v="3551"/>
    <b v="0"/>
    <n v="1"/>
    <b v="0"/>
    <x v="6"/>
    <s v="plays"/>
    <n v="0"/>
    <n v="1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x v="3552"/>
    <b v="0"/>
    <n v="1"/>
    <b v="0"/>
    <x v="0"/>
    <s v="web"/>
    <n v="0"/>
    <n v="9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x v="3553"/>
    <b v="0"/>
    <n v="2"/>
    <b v="0"/>
    <x v="5"/>
    <s v="science fiction"/>
    <n v="0"/>
    <n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x v="3554"/>
    <b v="0"/>
    <n v="4"/>
    <b v="0"/>
    <x v="0"/>
    <s v="wearables"/>
    <n v="0"/>
    <n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x v="3555"/>
    <b v="0"/>
    <n v="4"/>
    <b v="0"/>
    <x v="0"/>
    <s v="gadgets"/>
    <n v="2"/>
    <n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x v="3556"/>
    <b v="0"/>
    <n v="8"/>
    <b v="0"/>
    <x v="0"/>
    <s v="web"/>
    <n v="1"/>
    <n v="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x v="3557"/>
    <b v="0"/>
    <n v="1"/>
    <b v="0"/>
    <x v="4"/>
    <s v="food trucks"/>
    <n v="0"/>
    <n v="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x v="3558"/>
    <b v="0"/>
    <n v="3"/>
    <b v="0"/>
    <x v="1"/>
    <s v="translations"/>
    <n v="0"/>
    <n v="2.33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x v="3559"/>
    <b v="0"/>
    <n v="3"/>
    <b v="0"/>
    <x v="6"/>
    <s v="plays"/>
    <n v="0"/>
    <n v="2.3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x v="3560"/>
    <b v="0"/>
    <n v="1"/>
    <b v="0"/>
    <x v="6"/>
    <s v="plays"/>
    <n v="0"/>
    <n v="7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x v="3561"/>
    <b v="0"/>
    <n v="2"/>
    <b v="0"/>
    <x v="5"/>
    <s v="animation"/>
    <n v="0"/>
    <n v="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x v="3562"/>
    <b v="0"/>
    <n v="2"/>
    <b v="0"/>
    <x v="0"/>
    <s v="web"/>
    <n v="1"/>
    <n v="3"/>
    <x v="1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x v="3563"/>
    <b v="0"/>
    <n v="2"/>
    <b v="0"/>
    <x v="0"/>
    <s v="web"/>
    <n v="0"/>
    <n v="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x v="3564"/>
    <b v="0"/>
    <n v="2"/>
    <b v="0"/>
    <x v="8"/>
    <s v="audio"/>
    <n v="0"/>
    <n v="3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x v="3565"/>
    <b v="0"/>
    <n v="1"/>
    <b v="0"/>
    <x v="1"/>
    <s v="translations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x v="3566"/>
    <b v="0"/>
    <n v="2"/>
    <b v="0"/>
    <x v="2"/>
    <s v="nature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x v="3567"/>
    <b v="0"/>
    <n v="2"/>
    <b v="0"/>
    <x v="3"/>
    <s v="mobile games"/>
    <n v="0"/>
    <n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x v="3568"/>
    <b v="0"/>
    <n v="2"/>
    <b v="0"/>
    <x v="6"/>
    <s v="plays"/>
    <n v="1"/>
    <n v="3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x v="3569"/>
    <b v="0"/>
    <n v="1"/>
    <b v="0"/>
    <x v="5"/>
    <s v="drama"/>
    <n v="0"/>
    <n v="5"/>
    <x v="2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x v="3570"/>
    <b v="0"/>
    <n v="1"/>
    <b v="0"/>
    <x v="5"/>
    <s v="animation"/>
    <n v="0"/>
    <n v="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x v="3571"/>
    <b v="0"/>
    <n v="1"/>
    <b v="0"/>
    <x v="5"/>
    <s v="animation"/>
    <n v="0"/>
    <n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x v="3572"/>
    <b v="0"/>
    <n v="1"/>
    <b v="0"/>
    <x v="0"/>
    <s v="web"/>
    <n v="1"/>
    <n v="5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x v="3573"/>
    <b v="0"/>
    <n v="1"/>
    <b v="0"/>
    <x v="1"/>
    <s v="fiction"/>
    <n v="0"/>
    <n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x v="3574"/>
    <b v="0"/>
    <n v="1"/>
    <b v="0"/>
    <x v="3"/>
    <s v="video games"/>
    <n v="0"/>
    <n v="5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x v="3575"/>
    <b v="0"/>
    <n v="1"/>
    <b v="0"/>
    <x v="3"/>
    <s v="video games"/>
    <n v="1"/>
    <n v="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x v="3576"/>
    <b v="0"/>
    <n v="1"/>
    <b v="0"/>
    <x v="3"/>
    <s v="video games"/>
    <n v="0"/>
    <n v="5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x v="3577"/>
    <b v="0"/>
    <n v="1"/>
    <b v="0"/>
    <x v="3"/>
    <s v="mobile games"/>
    <n v="0"/>
    <n v="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x v="3578"/>
    <b v="0"/>
    <n v="1"/>
    <b v="0"/>
    <x v="4"/>
    <s v="food trucks"/>
    <n v="0"/>
    <n v="5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x v="3579"/>
    <b v="0"/>
    <n v="1"/>
    <b v="0"/>
    <x v="7"/>
    <s v="world music"/>
    <n v="1"/>
    <n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x v="3580"/>
    <b v="0"/>
    <n v="1"/>
    <b v="0"/>
    <x v="1"/>
    <s v="fiction"/>
    <n v="0"/>
    <n v="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x v="3581"/>
    <b v="0"/>
    <n v="1"/>
    <b v="0"/>
    <x v="1"/>
    <s v="fiction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x v="3582"/>
    <b v="0"/>
    <n v="1"/>
    <b v="0"/>
    <x v="2"/>
    <s v="places"/>
    <n v="1"/>
    <n v="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x v="3583"/>
    <b v="0"/>
    <n v="1"/>
    <b v="0"/>
    <x v="7"/>
    <s v="faith"/>
    <n v="0"/>
    <n v="5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x v="3584"/>
    <b v="0"/>
    <n v="1"/>
    <b v="0"/>
    <x v="4"/>
    <s v="food trucks"/>
    <n v="0"/>
    <n v="5"/>
    <x v="4"/>
  </r>
  <r>
    <n v="2418"/>
    <s v="Mexican food truck"/>
    <s v="I want to start my food truck business."/>
    <n v="25000"/>
    <n v="5"/>
    <x v="2"/>
    <s v="US"/>
    <s v="USD"/>
    <d v="2015-03-24T19:34:04"/>
    <x v="3585"/>
    <b v="0"/>
    <n v="5"/>
    <b v="0"/>
    <x v="4"/>
    <s v="food trucks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x v="3586"/>
    <b v="0"/>
    <n v="5"/>
    <b v="0"/>
    <x v="4"/>
    <s v="food trucks"/>
    <n v="1"/>
    <n v="1"/>
    <x v="4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x v="3587"/>
    <b v="0"/>
    <n v="1"/>
    <b v="0"/>
    <x v="4"/>
    <s v="food trucks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x v="3588"/>
    <b v="0"/>
    <n v="1"/>
    <b v="0"/>
    <x v="4"/>
    <s v="food trucks"/>
    <n v="0"/>
    <n v="5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x v="3589"/>
    <b v="0"/>
    <n v="1"/>
    <b v="0"/>
    <x v="6"/>
    <s v="plays"/>
    <n v="1"/>
    <n v="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x v="3590"/>
    <b v="0"/>
    <n v="1"/>
    <b v="0"/>
    <x v="6"/>
    <s v="plays"/>
    <n v="0"/>
    <n v="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x v="3591"/>
    <b v="0"/>
    <n v="1"/>
    <b v="0"/>
    <x v="6"/>
    <s v="spaces"/>
    <n v="0"/>
    <n v="5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x v="3592"/>
    <b v="0"/>
    <n v="1"/>
    <b v="0"/>
    <x v="6"/>
    <s v="musical"/>
    <n v="0"/>
    <n v="5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x v="3593"/>
    <b v="0"/>
    <n v="1"/>
    <b v="0"/>
    <x v="6"/>
    <s v="plays"/>
    <n v="0"/>
    <n v="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x v="3594"/>
    <b v="0"/>
    <n v="1"/>
    <b v="0"/>
    <x v="6"/>
    <s v="plays"/>
    <n v="0"/>
    <n v="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x v="3595"/>
    <b v="0"/>
    <n v="1"/>
    <b v="0"/>
    <x v="6"/>
    <s v="plays"/>
    <n v="0"/>
    <n v="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x v="3596"/>
    <b v="0"/>
    <n v="1"/>
    <b v="0"/>
    <x v="6"/>
    <s v="plays"/>
    <n v="0"/>
    <n v="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x v="3597"/>
    <b v="0"/>
    <n v="1"/>
    <b v="0"/>
    <x v="6"/>
    <s v="plays"/>
    <n v="0"/>
    <n v="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x v="3598"/>
    <b v="0"/>
    <n v="1"/>
    <b v="0"/>
    <x v="6"/>
    <s v="plays"/>
    <n v="0"/>
    <n v="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x v="3599"/>
    <b v="0"/>
    <n v="1"/>
    <b v="0"/>
    <x v="0"/>
    <s v="web"/>
    <n v="0"/>
    <n v="4"/>
    <x v="4"/>
  </r>
  <r>
    <n v="1181"/>
    <s v="Gringo Loco Tacos Food Truck"/>
    <s v="Bringing the best tacos to the streets of Chicago!"/>
    <n v="50000"/>
    <n v="4"/>
    <x v="2"/>
    <s v="US"/>
    <s v="USD"/>
    <d v="2015-03-01T08:08:41"/>
    <x v="3600"/>
    <b v="0"/>
    <n v="3"/>
    <b v="0"/>
    <x v="4"/>
    <s v="food trucks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x v="3601"/>
    <b v="0"/>
    <n v="2"/>
    <b v="0"/>
    <x v="3"/>
    <s v="mobile games"/>
    <n v="0"/>
    <n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x v="3602"/>
    <b v="0"/>
    <n v="2"/>
    <b v="0"/>
    <x v="6"/>
    <s v="plays"/>
    <n v="0"/>
    <n v="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x v="3603"/>
    <b v="0"/>
    <n v="3"/>
    <b v="0"/>
    <x v="5"/>
    <s v="drama"/>
    <n v="0"/>
    <n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x v="3604"/>
    <b v="0"/>
    <n v="3"/>
    <b v="0"/>
    <x v="5"/>
    <s v="animation"/>
    <n v="0"/>
    <n v="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x v="3605"/>
    <b v="0"/>
    <n v="3"/>
    <b v="0"/>
    <x v="0"/>
    <s v="wearables"/>
    <n v="0"/>
    <n v="1"/>
    <x v="1"/>
  </r>
  <r>
    <n v="1420"/>
    <s v="Shakespeare in the Hood - Romeo and Juliet"/>
    <s v="Help me butcher Shakespeare in a satirical fashion."/>
    <n v="110"/>
    <n v="3"/>
    <x v="2"/>
    <s v="US"/>
    <s v="USD"/>
    <d v="2016-06-28T16:01:26"/>
    <x v="3606"/>
    <b v="0"/>
    <n v="3"/>
    <b v="0"/>
    <x v="1"/>
    <s v="translations"/>
    <n v="3"/>
    <n v="1"/>
    <x v="1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x v="3607"/>
    <b v="0"/>
    <n v="3"/>
    <b v="0"/>
    <x v="2"/>
    <s v="places"/>
    <n v="0"/>
    <n v="1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x v="3608"/>
    <b v="0"/>
    <n v="2"/>
    <b v="0"/>
    <x v="0"/>
    <s v="web"/>
    <n v="0"/>
    <n v="1.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x v="3609"/>
    <b v="0"/>
    <n v="3"/>
    <b v="0"/>
    <x v="6"/>
    <s v="spaces"/>
    <n v="0"/>
    <n v="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x v="3610"/>
    <b v="0"/>
    <n v="2"/>
    <b v="0"/>
    <x v="6"/>
    <s v="musical"/>
    <n v="0"/>
    <n v="1.5"/>
    <x v="2"/>
  </r>
  <r>
    <n v="3904"/>
    <s v="Black America from Prophets to Pimps"/>
    <s v="A play that will cover 4000 years of black history."/>
    <n v="10000"/>
    <n v="3"/>
    <x v="2"/>
    <s v="US"/>
    <s v="USD"/>
    <d v="2015-04-15T05:04:00"/>
    <x v="3611"/>
    <b v="0"/>
    <n v="2"/>
    <b v="0"/>
    <x v="6"/>
    <s v="plays"/>
    <n v="0"/>
    <n v="1.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x v="3612"/>
    <b v="0"/>
    <n v="1"/>
    <b v="0"/>
    <x v="6"/>
    <s v="plays"/>
    <n v="0"/>
    <n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x v="3613"/>
    <b v="0"/>
    <n v="2"/>
    <b v="0"/>
    <x v="6"/>
    <s v="plays"/>
    <n v="2"/>
    <n v="1.5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x v="3614"/>
    <b v="0"/>
    <n v="3"/>
    <b v="0"/>
    <x v="6"/>
    <s v="plays"/>
    <n v="0"/>
    <n v="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x v="3615"/>
    <b v="0"/>
    <n v="2"/>
    <b v="0"/>
    <x v="5"/>
    <s v="animation"/>
    <n v="0"/>
    <n v="1"/>
    <x v="4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x v="3616"/>
    <b v="0"/>
    <n v="1"/>
    <b v="0"/>
    <x v="0"/>
    <s v="web"/>
    <n v="0"/>
    <n v="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x v="3617"/>
    <b v="0"/>
    <n v="1"/>
    <b v="0"/>
    <x v="1"/>
    <s v="fiction"/>
    <n v="0"/>
    <n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x v="3618"/>
    <b v="0"/>
    <n v="2"/>
    <b v="0"/>
    <x v="1"/>
    <s v="translations"/>
    <n v="0"/>
    <n v="1"/>
    <x v="2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x v="3619"/>
    <b v="0"/>
    <n v="2"/>
    <b v="0"/>
    <x v="2"/>
    <s v="people"/>
    <n v="0"/>
    <n v="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x v="3620"/>
    <b v="0"/>
    <n v="2"/>
    <b v="0"/>
    <x v="3"/>
    <s v="video games"/>
    <n v="2"/>
    <n v="1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x v="3621"/>
    <b v="0"/>
    <n v="2"/>
    <b v="0"/>
    <x v="3"/>
    <s v="video games"/>
    <n v="1"/>
    <n v="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x v="3622"/>
    <b v="0"/>
    <n v="1"/>
    <b v="0"/>
    <x v="0"/>
    <s v="web"/>
    <n v="0"/>
    <n v="2"/>
    <x v="1"/>
  </r>
  <r>
    <n v="2431"/>
    <s v="Murphy's good eatin'"/>
    <s v="Go to Colorado and run a food truck with homemade food of all kinds."/>
    <n v="100000"/>
    <n v="2"/>
    <x v="2"/>
    <s v="US"/>
    <s v="USD"/>
    <d v="2016-06-28T02:23:33"/>
    <x v="3623"/>
    <b v="0"/>
    <n v="2"/>
    <b v="0"/>
    <x v="4"/>
    <s v="food trucks"/>
    <n v="0"/>
    <n v="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x v="3624"/>
    <b v="0"/>
    <n v="2"/>
    <b v="0"/>
    <x v="4"/>
    <s v="food trucks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x v="3625"/>
    <b v="0"/>
    <n v="2"/>
    <b v="0"/>
    <x v="1"/>
    <s v="children's books"/>
    <n v="0"/>
    <n v="1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x v="3626"/>
    <b v="0"/>
    <n v="2"/>
    <b v="0"/>
    <x v="6"/>
    <s v="plays"/>
    <n v="0"/>
    <n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x v="3627"/>
    <b v="0"/>
    <n v="2"/>
    <b v="0"/>
    <x v="6"/>
    <s v="plays"/>
    <n v="0"/>
    <n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x v="3628"/>
    <b v="0"/>
    <n v="2"/>
    <b v="0"/>
    <x v="6"/>
    <s v="spaces"/>
    <n v="0"/>
    <n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x v="3629"/>
    <b v="0"/>
    <n v="2"/>
    <b v="0"/>
    <x v="6"/>
    <s v="spaces"/>
    <n v="0"/>
    <n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x v="3630"/>
    <b v="0"/>
    <n v="2"/>
    <b v="0"/>
    <x v="6"/>
    <s v="musical"/>
    <n v="0"/>
    <n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x v="3631"/>
    <b v="0"/>
    <n v="1"/>
    <b v="0"/>
    <x v="6"/>
    <s v="plays"/>
    <n v="0"/>
    <n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x v="3632"/>
    <b v="0"/>
    <n v="1"/>
    <b v="0"/>
    <x v="5"/>
    <s v="science fiction"/>
    <n v="0"/>
    <n v="1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x v="3633"/>
    <b v="0"/>
    <n v="1"/>
    <b v="0"/>
    <x v="5"/>
    <s v="drama"/>
    <n v="0"/>
    <n v="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x v="3634"/>
    <b v="0"/>
    <n v="1"/>
    <b v="0"/>
    <x v="5"/>
    <s v="drama"/>
    <n v="0"/>
    <n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x v="3635"/>
    <b v="0"/>
    <n v="1"/>
    <b v="0"/>
    <x v="5"/>
    <s v="drama"/>
    <n v="0"/>
    <n v="1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x v="3636"/>
    <b v="0"/>
    <n v="1"/>
    <b v="0"/>
    <x v="5"/>
    <s v="animation"/>
    <n v="0"/>
    <n v="1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x v="3637"/>
    <b v="0"/>
    <n v="1"/>
    <b v="0"/>
    <x v="5"/>
    <s v="animation"/>
    <n v="0"/>
    <n v="1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x v="3638"/>
    <b v="0"/>
    <n v="1"/>
    <b v="0"/>
    <x v="5"/>
    <s v="animation"/>
    <n v="0"/>
    <n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x v="3639"/>
    <b v="0"/>
    <n v="1"/>
    <b v="0"/>
    <x v="0"/>
    <s v="web"/>
    <n v="0"/>
    <n v="1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x v="3640"/>
    <b v="0"/>
    <n v="1"/>
    <b v="0"/>
    <x v="0"/>
    <s v="web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x v="3641"/>
    <b v="0"/>
    <n v="1"/>
    <b v="0"/>
    <x v="0"/>
    <s v="web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x v="3642"/>
    <b v="0"/>
    <n v="1"/>
    <b v="0"/>
    <x v="0"/>
    <s v="web"/>
    <n v="0"/>
    <n v="1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x v="3643"/>
    <b v="0"/>
    <n v="1"/>
    <b v="0"/>
    <x v="0"/>
    <s v="web"/>
    <n v="0"/>
    <n v="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x v="3644"/>
    <b v="0"/>
    <n v="1"/>
    <b v="0"/>
    <x v="0"/>
    <s v="web"/>
    <n v="0"/>
    <n v="1"/>
    <x v="1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x v="3645"/>
    <b v="0"/>
    <n v="1"/>
    <b v="0"/>
    <x v="0"/>
    <s v="web"/>
    <n v="0"/>
    <n v="1"/>
    <x v="4"/>
  </r>
  <r>
    <n v="589"/>
    <s v="Get Neighborly"/>
    <s v="Services closer than you think..."/>
    <n v="7500"/>
    <n v="1"/>
    <x v="2"/>
    <s v="US"/>
    <s v="USD"/>
    <d v="2015-07-08T14:44:59"/>
    <x v="3646"/>
    <b v="0"/>
    <n v="1"/>
    <b v="0"/>
    <x v="0"/>
    <s v="web"/>
    <n v="0"/>
    <n v="1"/>
    <x v="4"/>
  </r>
  <r>
    <n v="619"/>
    <s v="Big Data (Canceled)"/>
    <s v="Big Data Sets for researchers interested in improving the quality of life."/>
    <n v="2500000"/>
    <n v="1"/>
    <x v="1"/>
    <s v="US"/>
    <s v="USD"/>
    <d v="2014-11-25T16:36:30"/>
    <x v="3647"/>
    <b v="0"/>
    <n v="1"/>
    <b v="0"/>
    <x v="0"/>
    <s v="web"/>
    <n v="0"/>
    <n v="1"/>
    <x v="2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x v="3648"/>
    <b v="0"/>
    <n v="1"/>
    <b v="0"/>
    <x v="0"/>
    <s v="web"/>
    <n v="0"/>
    <n v="1"/>
    <x v="4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x v="3649"/>
    <b v="0"/>
    <n v="1"/>
    <b v="0"/>
    <x v="0"/>
    <s v="web"/>
    <n v="0"/>
    <n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x v="3650"/>
    <b v="0"/>
    <n v="1"/>
    <b v="0"/>
    <x v="0"/>
    <s v="wearables"/>
    <n v="0"/>
    <n v="1"/>
    <x v="1"/>
  </r>
  <r>
    <n v="696"/>
    <s v="trustee"/>
    <s v="Show your fidelity by wearing the Trustee rings! Show where you are (at)!"/>
    <n v="175000"/>
    <n v="1"/>
    <x v="2"/>
    <s v="NL"/>
    <s v="EUR"/>
    <d v="2014-07-25T22:15:02"/>
    <x v="3651"/>
    <b v="0"/>
    <n v="1"/>
    <b v="0"/>
    <x v="0"/>
    <s v="wearables"/>
    <n v="0"/>
    <n v="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x v="3652"/>
    <b v="0"/>
    <n v="1"/>
    <b v="0"/>
    <x v="8"/>
    <s v="audio"/>
    <n v="0"/>
    <n v="1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x v="3653"/>
    <b v="0"/>
    <n v="1"/>
    <b v="0"/>
    <x v="3"/>
    <s v="video games"/>
    <n v="0"/>
    <n v="1"/>
    <x v="4"/>
  </r>
  <r>
    <n v="1128"/>
    <s v="Flying Turds"/>
    <s v="#havingfunFTW"/>
    <n v="1000"/>
    <n v="1"/>
    <x v="2"/>
    <s v="GB"/>
    <s v="GBP"/>
    <d v="2014-08-07T15:35:17"/>
    <x v="3654"/>
    <b v="0"/>
    <n v="1"/>
    <b v="0"/>
    <x v="3"/>
    <s v="mobile games"/>
    <n v="0"/>
    <n v="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x v="3655"/>
    <b v="0"/>
    <n v="1"/>
    <b v="0"/>
    <x v="3"/>
    <s v="mobile games"/>
    <n v="0"/>
    <n v="1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x v="3656"/>
    <b v="0"/>
    <n v="1"/>
    <b v="0"/>
    <x v="0"/>
    <s v="wearables"/>
    <n v="0"/>
    <n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x v="3657"/>
    <b v="0"/>
    <n v="1"/>
    <b v="0"/>
    <x v="1"/>
    <s v="translations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x v="3658"/>
    <b v="0"/>
    <n v="1"/>
    <b v="0"/>
    <x v="1"/>
    <s v="translations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x v="3659"/>
    <b v="0"/>
    <n v="1"/>
    <b v="0"/>
    <x v="1"/>
    <s v="translations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x v="3660"/>
    <b v="0"/>
    <n v="1"/>
    <b v="0"/>
    <x v="1"/>
    <s v="translations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x v="3661"/>
    <b v="0"/>
    <n v="1"/>
    <b v="0"/>
    <x v="1"/>
    <s v="fiction"/>
    <n v="0"/>
    <n v="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x v="3662"/>
    <b v="0"/>
    <n v="1"/>
    <b v="0"/>
    <x v="2"/>
    <s v="nature"/>
    <n v="0"/>
    <n v="1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x v="3663"/>
    <b v="0"/>
    <n v="1"/>
    <b v="0"/>
    <x v="2"/>
    <s v="places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x v="3664"/>
    <b v="0"/>
    <n v="1"/>
    <b v="0"/>
    <x v="2"/>
    <s v="places"/>
    <n v="0"/>
    <n v="1"/>
    <x v="4"/>
  </r>
  <r>
    <n v="1702"/>
    <s v="lyndale lewis and new vision prosper cd release"/>
    <s v="I can do all things through christ jesus"/>
    <n v="16500"/>
    <n v="1"/>
    <x v="2"/>
    <s v="US"/>
    <s v="USD"/>
    <d v="2015-03-30T19:52:30"/>
    <x v="3665"/>
    <b v="0"/>
    <n v="1"/>
    <b v="0"/>
    <x v="7"/>
    <s v="faith"/>
    <n v="0"/>
    <n v="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x v="3666"/>
    <b v="0"/>
    <n v="1"/>
    <b v="0"/>
    <x v="7"/>
    <s v="faith"/>
    <n v="0"/>
    <n v="1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x v="3667"/>
    <b v="0"/>
    <n v="1"/>
    <b v="0"/>
    <x v="7"/>
    <s v="faith"/>
    <n v="0"/>
    <n v="1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x v="3668"/>
    <b v="0"/>
    <n v="1"/>
    <b v="0"/>
    <x v="7"/>
    <s v="faith"/>
    <n v="0"/>
    <n v="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x v="3669"/>
    <b v="0"/>
    <n v="1"/>
    <b v="0"/>
    <x v="7"/>
    <s v="faith"/>
    <n v="0"/>
    <n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x v="3670"/>
    <b v="0"/>
    <n v="1"/>
    <b v="0"/>
    <x v="2"/>
    <s v="people"/>
    <n v="0"/>
    <n v="1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x v="3671"/>
    <b v="0"/>
    <n v="1"/>
    <b v="0"/>
    <x v="3"/>
    <s v="video games"/>
    <n v="0"/>
    <n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x v="3672"/>
    <b v="0"/>
    <n v="1"/>
    <b v="0"/>
    <x v="0"/>
    <s v="web"/>
    <n v="0"/>
    <n v="1"/>
    <x v="1"/>
  </r>
  <r>
    <n v="2421"/>
    <s v="hot dog cart"/>
    <s v="help me start Merrill's first hot dog cart in this empty lot"/>
    <n v="6000"/>
    <n v="1"/>
    <x v="2"/>
    <s v="US"/>
    <s v="USD"/>
    <d v="2015-02-21T16:29:56"/>
    <x v="3673"/>
    <b v="0"/>
    <n v="1"/>
    <b v="0"/>
    <x v="4"/>
    <s v="food trucks"/>
    <n v="0"/>
    <n v="1"/>
    <x v="4"/>
  </r>
  <r>
    <n v="2422"/>
    <s v="Help starting a family owned food truck"/>
    <s v="Family owned business serving BBQ and seafood to the public"/>
    <n v="500"/>
    <n v="1"/>
    <x v="2"/>
    <s v="US"/>
    <s v="USD"/>
    <d v="2015-03-11T16:23:56"/>
    <x v="3674"/>
    <b v="0"/>
    <n v="1"/>
    <b v="0"/>
    <x v="4"/>
    <s v="food trucks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x v="3675"/>
    <b v="0"/>
    <n v="1"/>
    <b v="0"/>
    <x v="4"/>
    <s v="food trucks"/>
    <n v="0"/>
    <n v="1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x v="3676"/>
    <b v="0"/>
    <n v="1"/>
    <b v="0"/>
    <x v="4"/>
    <s v="food trucks"/>
    <n v="0"/>
    <n v="1"/>
    <x v="1"/>
  </r>
  <r>
    <n v="2428"/>
    <s v="Premium Burgers"/>
    <s v="From Moo 2 You! We want to offer premium burgers to a taco flooded environment."/>
    <n v="35000"/>
    <n v="1"/>
    <x v="2"/>
    <s v="US"/>
    <s v="USD"/>
    <d v="2015-03-12T17:49:11"/>
    <x v="3677"/>
    <b v="0"/>
    <n v="1"/>
    <b v="0"/>
    <x v="4"/>
    <s v="food trucks"/>
    <n v="0"/>
    <n v="1"/>
    <x v="4"/>
  </r>
  <r>
    <n v="2582"/>
    <s v="Drunken Wings"/>
    <s v="The place where chicken meets liquor for the first time!"/>
    <n v="90000"/>
    <n v="1"/>
    <x v="2"/>
    <s v="US"/>
    <s v="USD"/>
    <d v="2016-10-29T23:43:54"/>
    <x v="3678"/>
    <b v="0"/>
    <n v="1"/>
    <b v="0"/>
    <x v="4"/>
    <s v="food trucks"/>
    <n v="0"/>
    <n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x v="3679"/>
    <b v="0"/>
    <n v="1"/>
    <b v="0"/>
    <x v="4"/>
    <s v="food trucks"/>
    <n v="0"/>
    <n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x v="3680"/>
    <b v="0"/>
    <n v="1"/>
    <b v="0"/>
    <x v="4"/>
    <s v="food trucks"/>
    <n v="0"/>
    <n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x v="3681"/>
    <b v="0"/>
    <n v="1"/>
    <b v="0"/>
    <x v="4"/>
    <s v="food trucks"/>
    <n v="0"/>
    <n v="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x v="3682"/>
    <b v="0"/>
    <n v="1"/>
    <b v="0"/>
    <x v="1"/>
    <s v="children's books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x v="3683"/>
    <b v="0"/>
    <n v="1"/>
    <b v="0"/>
    <x v="6"/>
    <s v="plays"/>
    <n v="0"/>
    <n v="1"/>
    <x v="4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x v="3684"/>
    <b v="0"/>
    <n v="1"/>
    <b v="0"/>
    <x v="6"/>
    <s v="plays"/>
    <n v="0"/>
    <n v="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x v="3685"/>
    <b v="0"/>
    <n v="1"/>
    <b v="0"/>
    <x v="6"/>
    <s v="spaces"/>
    <n v="0"/>
    <n v="1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x v="3686"/>
    <b v="0"/>
    <n v="1"/>
    <b v="0"/>
    <x v="6"/>
    <s v="spaces"/>
    <n v="0"/>
    <n v="1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x v="3687"/>
    <b v="0"/>
    <n v="1"/>
    <b v="0"/>
    <x v="6"/>
    <s v="spaces"/>
    <n v="0"/>
    <n v="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x v="3688"/>
    <b v="0"/>
    <n v="1"/>
    <b v="0"/>
    <x v="6"/>
    <s v="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x v="3689"/>
    <b v="0"/>
    <n v="1"/>
    <b v="0"/>
    <x v="6"/>
    <s v="musical"/>
    <n v="0"/>
    <n v="1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x v="3690"/>
    <b v="0"/>
    <n v="1"/>
    <b v="0"/>
    <x v="6"/>
    <s v="musical"/>
    <n v="0"/>
    <n v="1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x v="3691"/>
    <b v="0"/>
    <n v="1"/>
    <b v="0"/>
    <x v="6"/>
    <s v="musical"/>
    <n v="0"/>
    <n v="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x v="3692"/>
    <b v="0"/>
    <n v="1"/>
    <b v="0"/>
    <x v="6"/>
    <s v="musical"/>
    <n v="0"/>
    <n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x v="3693"/>
    <b v="0"/>
    <n v="1"/>
    <b v="0"/>
    <x v="6"/>
    <s v="plays"/>
    <n v="0"/>
    <n v="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x v="3694"/>
    <b v="0"/>
    <n v="1"/>
    <b v="0"/>
    <x v="6"/>
    <s v="plays"/>
    <n v="0"/>
    <n v="1"/>
    <x v="2"/>
  </r>
  <r>
    <n v="3862"/>
    <s v="The Container Play"/>
    <s v="The hit immersive theatre experience of England comes to Corpus Christi!"/>
    <n v="7500"/>
    <n v="1"/>
    <x v="2"/>
    <s v="US"/>
    <s v="USD"/>
    <d v="2016-09-12T16:59:00"/>
    <x v="3695"/>
    <b v="0"/>
    <n v="1"/>
    <b v="0"/>
    <x v="6"/>
    <s v="plays"/>
    <n v="0"/>
    <n v="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x v="3696"/>
    <b v="0"/>
    <n v="1"/>
    <b v="0"/>
    <x v="6"/>
    <s v="plays"/>
    <n v="0"/>
    <n v="1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x v="3697"/>
    <b v="0"/>
    <n v="1"/>
    <b v="0"/>
    <x v="6"/>
    <s v="plays"/>
    <n v="0"/>
    <n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x v="3698"/>
    <b v="0"/>
    <n v="1"/>
    <b v="0"/>
    <x v="6"/>
    <s v="plays"/>
    <n v="0"/>
    <n v="1"/>
    <x v="1"/>
  </r>
  <r>
    <n v="4004"/>
    <s v="South Florida Tours"/>
    <s v="Help Launch The Queen Into South Florida!"/>
    <n v="500"/>
    <n v="1"/>
    <x v="2"/>
    <s v="US"/>
    <s v="USD"/>
    <d v="2014-10-08T03:54:17"/>
    <x v="3699"/>
    <b v="0"/>
    <n v="1"/>
    <b v="0"/>
    <x v="6"/>
    <s v="plays"/>
    <n v="0"/>
    <n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x v="3700"/>
    <b v="0"/>
    <n v="1"/>
    <b v="0"/>
    <x v="6"/>
    <s v="plays"/>
    <n v="0"/>
    <n v="1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x v="3701"/>
    <b v="0"/>
    <n v="1"/>
    <b v="0"/>
    <x v="6"/>
    <s v="plays"/>
    <n v="0"/>
    <n v="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x v="3702"/>
    <b v="0"/>
    <n v="1"/>
    <b v="0"/>
    <x v="6"/>
    <s v="plays"/>
    <n v="0"/>
    <n v="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x v="3703"/>
    <b v="0"/>
    <n v="1"/>
    <b v="0"/>
    <x v="6"/>
    <s v="plays"/>
    <n v="0"/>
    <n v="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x v="3704"/>
    <b v="0"/>
    <n v="0"/>
    <b v="0"/>
    <x v="5"/>
    <s v="science fiction"/>
    <n v="0"/>
    <n v="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x v="3705"/>
    <b v="0"/>
    <n v="0"/>
    <b v="0"/>
    <x v="5"/>
    <s v="science fiction"/>
    <n v="0"/>
    <n v="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x v="3706"/>
    <b v="0"/>
    <n v="0"/>
    <b v="0"/>
    <x v="5"/>
    <s v="science fiction"/>
    <n v="0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x v="3707"/>
    <b v="0"/>
    <n v="0"/>
    <b v="0"/>
    <x v="5"/>
    <s v="science fiction"/>
    <n v="0"/>
    <n v="0"/>
    <x v="2"/>
  </r>
  <r>
    <n v="131"/>
    <s v="I (Canceled)"/>
    <s v="I"/>
    <n v="1200"/>
    <n v="0"/>
    <x v="1"/>
    <s v="US"/>
    <s v="USD"/>
    <d v="2016-07-06T00:00:00"/>
    <x v="3708"/>
    <b v="0"/>
    <n v="0"/>
    <b v="0"/>
    <x v="5"/>
    <s v="science fiction"/>
    <n v="0"/>
    <n v="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x v="3709"/>
    <b v="0"/>
    <n v="0"/>
    <b v="0"/>
    <x v="5"/>
    <s v="science fiction"/>
    <n v="0"/>
    <n v="0"/>
    <x v="1"/>
  </r>
  <r>
    <n v="134"/>
    <s v="MARLEY'S GHOST (AMBASSADORS OF STEAM) (Canceled)"/>
    <s v="steampunk  remake of &quot;a Christmas carol&quot;"/>
    <n v="5000"/>
    <n v="0"/>
    <x v="1"/>
    <s v="US"/>
    <s v="USD"/>
    <d v="2015-09-04T17:00:00"/>
    <x v="3710"/>
    <b v="0"/>
    <n v="0"/>
    <b v="0"/>
    <x v="5"/>
    <s v="science fiction"/>
    <n v="0"/>
    <n v="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x v="3711"/>
    <b v="0"/>
    <n v="0"/>
    <b v="0"/>
    <x v="5"/>
    <s v="science fiction"/>
    <n v="0"/>
    <n v="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x v="3712"/>
    <b v="0"/>
    <n v="0"/>
    <b v="0"/>
    <x v="5"/>
    <s v="science fiction"/>
    <n v="0"/>
    <n v="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x v="3713"/>
    <b v="0"/>
    <n v="0"/>
    <b v="0"/>
    <x v="5"/>
    <s v="science fiction"/>
    <n v="0"/>
    <n v="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x v="3714"/>
    <b v="0"/>
    <n v="0"/>
    <b v="0"/>
    <x v="5"/>
    <s v="science fiction"/>
    <n v="0"/>
    <n v="0"/>
    <x v="1"/>
  </r>
  <r>
    <n v="147"/>
    <s v="Consumed (Static Air) (Canceled)"/>
    <s v="Film makers catch live footage beyond their wildest dreams."/>
    <n v="7000"/>
    <n v="0"/>
    <x v="1"/>
    <s v="GB"/>
    <s v="GBP"/>
    <d v="2015-01-08T18:18:00"/>
    <x v="3715"/>
    <b v="0"/>
    <n v="0"/>
    <b v="0"/>
    <x v="5"/>
    <s v="science fiction"/>
    <n v="0"/>
    <n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x v="3716"/>
    <b v="0"/>
    <n v="0"/>
    <b v="0"/>
    <x v="5"/>
    <s v="science fiction"/>
    <n v="0"/>
    <n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x v="3717"/>
    <b v="0"/>
    <n v="0"/>
    <b v="0"/>
    <x v="5"/>
    <s v="drama"/>
    <n v="0"/>
    <n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x v="3718"/>
    <b v="0"/>
    <n v="0"/>
    <b v="0"/>
    <x v="5"/>
    <s v="drama"/>
    <n v="0"/>
    <n v="0"/>
    <x v="4"/>
  </r>
  <r>
    <n v="165"/>
    <s v="NET"/>
    <s v="A teacher. A boy. The beach and a heatwave that drove them all insane."/>
    <n v="17000"/>
    <n v="0"/>
    <x v="2"/>
    <s v="GB"/>
    <s v="GBP"/>
    <d v="2016-01-12T15:48:44"/>
    <x v="3719"/>
    <b v="0"/>
    <n v="0"/>
    <b v="0"/>
    <x v="5"/>
    <s v="drama"/>
    <n v="0"/>
    <n v="0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x v="3720"/>
    <b v="0"/>
    <n v="0"/>
    <b v="0"/>
    <x v="5"/>
    <s v="drama"/>
    <n v="0"/>
    <n v="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x v="3721"/>
    <b v="0"/>
    <n v="0"/>
    <b v="0"/>
    <x v="5"/>
    <s v="drama"/>
    <n v="0"/>
    <n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x v="3722"/>
    <b v="0"/>
    <n v="0"/>
    <b v="0"/>
    <x v="5"/>
    <s v="drama"/>
    <n v="0"/>
    <n v="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x v="3723"/>
    <b v="0"/>
    <n v="0"/>
    <b v="0"/>
    <x v="5"/>
    <s v="drama"/>
    <n v="0"/>
    <n v="0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x v="3724"/>
    <b v="0"/>
    <n v="0"/>
    <b v="0"/>
    <x v="5"/>
    <s v="drama"/>
    <n v="0"/>
    <n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x v="3725"/>
    <b v="0"/>
    <n v="0"/>
    <b v="0"/>
    <x v="5"/>
    <s v="drama"/>
    <n v="0"/>
    <n v="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x v="3726"/>
    <b v="0"/>
    <n v="0"/>
    <b v="0"/>
    <x v="5"/>
    <s v="drama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x v="3727"/>
    <b v="0"/>
    <n v="0"/>
    <b v="0"/>
    <x v="5"/>
    <s v="drama"/>
    <n v="0"/>
    <n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x v="3728"/>
    <b v="0"/>
    <n v="0"/>
    <b v="0"/>
    <x v="5"/>
    <s v="drama"/>
    <n v="0"/>
    <n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x v="3729"/>
    <b v="0"/>
    <n v="0"/>
    <b v="0"/>
    <x v="5"/>
    <s v="drama"/>
    <n v="0"/>
    <n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x v="3730"/>
    <b v="0"/>
    <n v="0"/>
    <b v="0"/>
    <x v="5"/>
    <s v="drama"/>
    <n v="0"/>
    <n v="0"/>
    <x v="1"/>
  </r>
  <r>
    <n v="202"/>
    <s v="Modern Gangsters"/>
    <s v="new web series created by jonney terry"/>
    <n v="6000"/>
    <n v="0"/>
    <x v="2"/>
    <s v="US"/>
    <s v="USD"/>
    <d v="2015-10-08T20:59:00"/>
    <x v="3731"/>
    <b v="0"/>
    <n v="0"/>
    <b v="0"/>
    <x v="5"/>
    <s v="drama"/>
    <n v="0"/>
    <n v="0"/>
    <x v="4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x v="3732"/>
    <b v="0"/>
    <n v="0"/>
    <b v="0"/>
    <x v="5"/>
    <s v="drama"/>
    <n v="0"/>
    <n v="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x v="3733"/>
    <b v="0"/>
    <n v="0"/>
    <b v="0"/>
    <x v="5"/>
    <s v="drama"/>
    <n v="0"/>
    <n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x v="3734"/>
    <b v="0"/>
    <n v="0"/>
    <b v="0"/>
    <x v="5"/>
    <s v="drama"/>
    <n v="0"/>
    <n v="0"/>
    <x v="4"/>
  </r>
  <r>
    <n v="221"/>
    <s v="Archetypes"/>
    <s v="Film about Schizophrenia with Surreal Twists!"/>
    <n v="50000"/>
    <n v="0"/>
    <x v="2"/>
    <s v="US"/>
    <s v="USD"/>
    <d v="2015-03-28T19:06:04"/>
    <x v="3735"/>
    <b v="0"/>
    <n v="0"/>
    <b v="0"/>
    <x v="5"/>
    <s v="drama"/>
    <n v="0"/>
    <n v="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x v="3736"/>
    <b v="0"/>
    <n v="0"/>
    <b v="0"/>
    <x v="5"/>
    <s v="drama"/>
    <n v="0"/>
    <n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x v="3737"/>
    <b v="0"/>
    <n v="0"/>
    <b v="0"/>
    <x v="5"/>
    <s v="drama"/>
    <n v="0"/>
    <n v="0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x v="3738"/>
    <b v="0"/>
    <n v="0"/>
    <b v="0"/>
    <x v="5"/>
    <s v="drama"/>
    <n v="0"/>
    <n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x v="3739"/>
    <b v="0"/>
    <n v="0"/>
    <b v="0"/>
    <x v="5"/>
    <s v="drama"/>
    <n v="0"/>
    <n v="0"/>
    <x v="4"/>
  </r>
  <r>
    <n v="228"/>
    <s v="Facets of a Geek life"/>
    <s v="I am making a film from one one of my books called facets of a Geek life."/>
    <n v="8000"/>
    <n v="0"/>
    <x v="2"/>
    <s v="GB"/>
    <s v="GBP"/>
    <d v="2015-06-01T16:28:25"/>
    <x v="3740"/>
    <b v="0"/>
    <n v="0"/>
    <b v="0"/>
    <x v="5"/>
    <s v="drama"/>
    <n v="0"/>
    <n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x v="3741"/>
    <b v="0"/>
    <n v="0"/>
    <b v="0"/>
    <x v="5"/>
    <s v="drama"/>
    <n v="0"/>
    <n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x v="3742"/>
    <b v="0"/>
    <n v="0"/>
    <b v="0"/>
    <x v="5"/>
    <s v="drama"/>
    <n v="0"/>
    <n v="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x v="3743"/>
    <b v="0"/>
    <n v="0"/>
    <b v="0"/>
    <x v="5"/>
    <s v="drama"/>
    <n v="0"/>
    <n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x v="3744"/>
    <b v="0"/>
    <n v="0"/>
    <b v="0"/>
    <x v="5"/>
    <s v="drama"/>
    <n v="0"/>
    <n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x v="3745"/>
    <b v="0"/>
    <n v="0"/>
    <b v="0"/>
    <x v="5"/>
    <s v="drama"/>
    <n v="0"/>
    <n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x v="3746"/>
    <b v="0"/>
    <n v="0"/>
    <b v="0"/>
    <x v="5"/>
    <s v="drama"/>
    <n v="0"/>
    <n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x v="3747"/>
    <b v="0"/>
    <n v="0"/>
    <b v="0"/>
    <x v="5"/>
    <s v="animation"/>
    <n v="0"/>
    <n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x v="3748"/>
    <b v="0"/>
    <n v="0"/>
    <b v="0"/>
    <x v="5"/>
    <s v="animation"/>
    <n v="0"/>
    <n v="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x v="3749"/>
    <b v="0"/>
    <n v="0"/>
    <b v="0"/>
    <x v="5"/>
    <s v="animation"/>
    <n v="0"/>
    <n v="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x v="3750"/>
    <b v="0"/>
    <n v="0"/>
    <b v="0"/>
    <x v="5"/>
    <s v="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x v="3751"/>
    <b v="0"/>
    <n v="0"/>
    <b v="0"/>
    <x v="5"/>
    <s v="animation"/>
    <n v="0"/>
    <n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x v="3752"/>
    <b v="0"/>
    <n v="0"/>
    <b v="0"/>
    <x v="5"/>
    <s v="animation"/>
    <n v="0"/>
    <n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x v="3753"/>
    <b v="0"/>
    <n v="0"/>
    <b v="0"/>
    <x v="5"/>
    <s v="animation"/>
    <n v="0"/>
    <n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x v="3754"/>
    <b v="0"/>
    <n v="0"/>
    <b v="0"/>
    <x v="5"/>
    <s v="animation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x v="3755"/>
    <b v="0"/>
    <n v="0"/>
    <b v="0"/>
    <x v="5"/>
    <s v="animation"/>
    <n v="0"/>
    <n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x v="3756"/>
    <b v="0"/>
    <n v="0"/>
    <b v="0"/>
    <x v="5"/>
    <s v="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x v="3757"/>
    <b v="0"/>
    <n v="0"/>
    <b v="0"/>
    <x v="5"/>
    <s v="animation"/>
    <n v="0"/>
    <n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x v="3758"/>
    <b v="0"/>
    <n v="0"/>
    <b v="0"/>
    <x v="5"/>
    <s v="animation"/>
    <n v="0"/>
    <n v="0"/>
    <x v="3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x v="3759"/>
    <b v="0"/>
    <n v="0"/>
    <b v="0"/>
    <x v="5"/>
    <s v="animation"/>
    <n v="0"/>
    <n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x v="3760"/>
    <b v="0"/>
    <n v="0"/>
    <b v="0"/>
    <x v="5"/>
    <s v="animation"/>
    <n v="0"/>
    <n v="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x v="3761"/>
    <b v="0"/>
    <n v="0"/>
    <b v="0"/>
    <x v="5"/>
    <s v="animation"/>
    <n v="0"/>
    <n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x v="3762"/>
    <b v="0"/>
    <n v="0"/>
    <b v="0"/>
    <x v="5"/>
    <s v="animation"/>
    <n v="0"/>
    <n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x v="3763"/>
    <b v="0"/>
    <n v="0"/>
    <b v="0"/>
    <x v="5"/>
    <s v="animation"/>
    <n v="0"/>
    <n v="0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x v="3764"/>
    <b v="0"/>
    <n v="0"/>
    <b v="0"/>
    <x v="5"/>
    <s v="animation"/>
    <n v="0"/>
    <n v="0"/>
    <x v="1"/>
  </r>
  <r>
    <n v="490"/>
    <s v="PROJECT IS CANCELLED"/>
    <s v="Cancelled"/>
    <n v="1000"/>
    <n v="0"/>
    <x v="2"/>
    <s v="US"/>
    <s v="USD"/>
    <d v="2012-08-22T23:14:45"/>
    <x v="3765"/>
    <b v="0"/>
    <n v="0"/>
    <b v="0"/>
    <x v="5"/>
    <s v="animation"/>
    <n v="0"/>
    <n v="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x v="3766"/>
    <b v="0"/>
    <n v="0"/>
    <b v="0"/>
    <x v="5"/>
    <s v="animation"/>
    <n v="0"/>
    <n v="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x v="3767"/>
    <b v="0"/>
    <n v="0"/>
    <b v="0"/>
    <x v="5"/>
    <s v="animation"/>
    <n v="0"/>
    <n v="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x v="3768"/>
    <b v="0"/>
    <n v="0"/>
    <b v="0"/>
    <x v="5"/>
    <s v="animation"/>
    <n v="0"/>
    <n v="0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x v="3769"/>
    <b v="0"/>
    <n v="0"/>
    <b v="0"/>
    <x v="5"/>
    <s v="animation"/>
    <n v="0"/>
    <n v="0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x v="3770"/>
    <b v="0"/>
    <n v="0"/>
    <b v="0"/>
    <x v="5"/>
    <s v="animation"/>
    <n v="0"/>
    <n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x v="3771"/>
    <b v="0"/>
    <n v="0"/>
    <b v="0"/>
    <x v="5"/>
    <s v="animation"/>
    <n v="0"/>
    <n v="0"/>
    <x v="1"/>
  </r>
  <r>
    <n v="516"/>
    <s v="Shipmates"/>
    <s v="A big brother style comedy animation series starring famous seafarers"/>
    <n v="5000"/>
    <n v="0"/>
    <x v="2"/>
    <s v="GB"/>
    <s v="GBP"/>
    <d v="2015-05-27T18:41:20"/>
    <x v="3772"/>
    <b v="0"/>
    <n v="0"/>
    <b v="0"/>
    <x v="5"/>
    <s v="animation"/>
    <n v="0"/>
    <n v="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x v="3773"/>
    <b v="0"/>
    <n v="0"/>
    <b v="0"/>
    <x v="5"/>
    <s v="animation"/>
    <n v="0"/>
    <n v="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x v="3774"/>
    <b v="0"/>
    <n v="0"/>
    <b v="0"/>
    <x v="0"/>
    <s v="web"/>
    <n v="0"/>
    <n v="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x v="3775"/>
    <b v="0"/>
    <n v="0"/>
    <b v="0"/>
    <x v="0"/>
    <s v="web"/>
    <n v="0"/>
    <n v="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x v="3776"/>
    <b v="0"/>
    <n v="0"/>
    <b v="0"/>
    <x v="0"/>
    <s v="web"/>
    <n v="0"/>
    <n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x v="3777"/>
    <b v="0"/>
    <n v="0"/>
    <b v="0"/>
    <x v="0"/>
    <s v="web"/>
    <n v="0"/>
    <n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x v="3778"/>
    <b v="0"/>
    <n v="0"/>
    <b v="0"/>
    <x v="0"/>
    <s v="web"/>
    <n v="0"/>
    <n v="0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x v="3779"/>
    <b v="0"/>
    <n v="0"/>
    <b v="0"/>
    <x v="0"/>
    <s v="web"/>
    <n v="0"/>
    <n v="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x v="3780"/>
    <b v="0"/>
    <n v="0"/>
    <b v="0"/>
    <x v="0"/>
    <s v="web"/>
    <n v="0"/>
    <n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x v="3781"/>
    <b v="0"/>
    <n v="0"/>
    <b v="0"/>
    <x v="0"/>
    <s v="web"/>
    <n v="0"/>
    <n v="0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x v="3782"/>
    <b v="0"/>
    <n v="0"/>
    <b v="0"/>
    <x v="0"/>
    <s v="web"/>
    <n v="0"/>
    <n v="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x v="3783"/>
    <b v="0"/>
    <n v="0"/>
    <b v="0"/>
    <x v="0"/>
    <s v="web"/>
    <n v="0"/>
    <n v="0"/>
    <x v="4"/>
  </r>
  <r>
    <n v="585"/>
    <s v="Link Card"/>
    <s v="SAVE UP TO 40% WHEN YOU SPEND!_x000a__x000a_PRE-ORDER YOUR LINK CARD TODAY"/>
    <n v="9000"/>
    <n v="0"/>
    <x v="2"/>
    <s v="GB"/>
    <s v="GBP"/>
    <d v="2015-12-01T00:00:00"/>
    <x v="3784"/>
    <b v="0"/>
    <n v="0"/>
    <b v="0"/>
    <x v="0"/>
    <s v="web"/>
    <n v="0"/>
    <n v="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x v="3785"/>
    <b v="0"/>
    <n v="0"/>
    <b v="0"/>
    <x v="0"/>
    <s v="web"/>
    <n v="0"/>
    <n v="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x v="3786"/>
    <b v="0"/>
    <n v="0"/>
    <b v="0"/>
    <x v="0"/>
    <s v="web"/>
    <n v="0"/>
    <n v="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x v="3787"/>
    <b v="0"/>
    <n v="0"/>
    <b v="0"/>
    <x v="0"/>
    <s v="web"/>
    <n v="0"/>
    <n v="0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x v="3788"/>
    <b v="0"/>
    <n v="0"/>
    <b v="0"/>
    <x v="0"/>
    <s v="web"/>
    <n v="0"/>
    <n v="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x v="3789"/>
    <b v="0"/>
    <n v="0"/>
    <b v="0"/>
    <x v="0"/>
    <s v="web"/>
    <n v="0"/>
    <n v="0"/>
    <x v="4"/>
  </r>
  <r>
    <n v="612"/>
    <s v="Web Streaming 2.0 (Canceled)"/>
    <s v="A Fast and Reliable new Web platform to stream videos from Internet"/>
    <n v="10000"/>
    <n v="0"/>
    <x v="1"/>
    <s v="IT"/>
    <s v="EUR"/>
    <d v="2016-09-02T00:45:46"/>
    <x v="3790"/>
    <b v="0"/>
    <n v="0"/>
    <b v="0"/>
    <x v="0"/>
    <s v="web"/>
    <n v="0"/>
    <n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x v="3791"/>
    <b v="0"/>
    <n v="0"/>
    <b v="0"/>
    <x v="0"/>
    <s v="web"/>
    <n v="0"/>
    <n v="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x v="3792"/>
    <b v="0"/>
    <n v="0"/>
    <b v="0"/>
    <x v="0"/>
    <s v="web"/>
    <n v="0"/>
    <n v="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x v="3793"/>
    <b v="0"/>
    <n v="0"/>
    <b v="0"/>
    <x v="0"/>
    <s v="web"/>
    <n v="0"/>
    <n v="0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x v="3794"/>
    <b v="0"/>
    <n v="0"/>
    <b v="0"/>
    <x v="0"/>
    <s v="web"/>
    <n v="0"/>
    <n v="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x v="3795"/>
    <b v="0"/>
    <n v="0"/>
    <b v="0"/>
    <x v="0"/>
    <s v="web"/>
    <n v="0"/>
    <n v="0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x v="3796"/>
    <b v="0"/>
    <n v="0"/>
    <b v="0"/>
    <x v="0"/>
    <s v="web"/>
    <n v="0"/>
    <n v="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x v="3797"/>
    <b v="0"/>
    <n v="0"/>
    <b v="0"/>
    <x v="0"/>
    <s v="web"/>
    <n v="0"/>
    <n v="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x v="3798"/>
    <b v="0"/>
    <n v="0"/>
    <b v="0"/>
    <x v="0"/>
    <s v="web"/>
    <n v="0"/>
    <n v="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x v="3799"/>
    <b v="0"/>
    <n v="0"/>
    <b v="0"/>
    <x v="0"/>
    <s v="web"/>
    <n v="0"/>
    <n v="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x v="3800"/>
    <b v="0"/>
    <n v="0"/>
    <b v="0"/>
    <x v="0"/>
    <s v="web"/>
    <n v="0"/>
    <n v="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x v="3801"/>
    <b v="0"/>
    <n v="0"/>
    <b v="0"/>
    <x v="0"/>
    <s v="wearables"/>
    <n v="0"/>
    <n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x v="3802"/>
    <b v="0"/>
    <n v="0"/>
    <b v="0"/>
    <x v="0"/>
    <s v="wearables"/>
    <n v="0"/>
    <n v="0"/>
    <x v="1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x v="3803"/>
    <b v="0"/>
    <n v="0"/>
    <b v="0"/>
    <x v="0"/>
    <s v="wearables"/>
    <n v="0"/>
    <n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x v="3804"/>
    <b v="0"/>
    <n v="0"/>
    <b v="0"/>
    <x v="1"/>
    <s v="fiction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x v="3805"/>
    <b v="0"/>
    <n v="0"/>
    <b v="0"/>
    <x v="1"/>
    <s v="fiction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x v="3806"/>
    <b v="0"/>
    <n v="0"/>
    <b v="0"/>
    <x v="1"/>
    <s v="fiction"/>
    <n v="0"/>
    <n v="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x v="3807"/>
    <b v="0"/>
    <n v="0"/>
    <b v="0"/>
    <x v="1"/>
    <s v="fiction"/>
    <n v="0"/>
    <n v="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x v="3808"/>
    <b v="0"/>
    <n v="0"/>
    <b v="0"/>
    <x v="1"/>
    <s v="fiction"/>
    <n v="0"/>
    <n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x v="3809"/>
    <b v="0"/>
    <n v="0"/>
    <b v="0"/>
    <x v="1"/>
    <s v="fiction"/>
    <n v="0"/>
    <n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x v="3810"/>
    <b v="0"/>
    <n v="0"/>
    <b v="0"/>
    <x v="7"/>
    <s v="jazz"/>
    <n v="0"/>
    <n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x v="3811"/>
    <b v="0"/>
    <n v="0"/>
    <b v="0"/>
    <x v="7"/>
    <s v="indie rock"/>
    <n v="0"/>
    <n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x v="3812"/>
    <b v="0"/>
    <n v="0"/>
    <b v="0"/>
    <x v="7"/>
    <s v="indie rock"/>
    <n v="0"/>
    <n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x v="3813"/>
    <b v="0"/>
    <n v="0"/>
    <b v="0"/>
    <x v="7"/>
    <s v="jazz"/>
    <n v="0"/>
    <n v="0"/>
    <x v="7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x v="3814"/>
    <b v="0"/>
    <n v="0"/>
    <b v="0"/>
    <x v="7"/>
    <s v="jazz"/>
    <n v="0"/>
    <n v="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x v="3815"/>
    <b v="0"/>
    <n v="0"/>
    <b v="0"/>
    <x v="7"/>
    <s v="jazz"/>
    <n v="0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x v="3816"/>
    <b v="0"/>
    <n v="0"/>
    <b v="0"/>
    <x v="7"/>
    <s v="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x v="3817"/>
    <b v="0"/>
    <n v="0"/>
    <b v="0"/>
    <x v="7"/>
    <s v="jazz"/>
    <n v="0"/>
    <n v="0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x v="3818"/>
    <b v="0"/>
    <n v="0"/>
    <b v="0"/>
    <x v="7"/>
    <s v="jazz"/>
    <n v="0"/>
    <n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x v="3819"/>
    <b v="0"/>
    <n v="0"/>
    <b v="0"/>
    <x v="7"/>
    <s v="jazz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x v="3820"/>
    <b v="0"/>
    <n v="0"/>
    <b v="0"/>
    <x v="7"/>
    <s v="jazz"/>
    <n v="0"/>
    <n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x v="3821"/>
    <b v="0"/>
    <n v="0"/>
    <b v="0"/>
    <x v="7"/>
    <s v="jazz"/>
    <n v="0"/>
    <n v="0"/>
    <x v="7"/>
  </r>
  <r>
    <n v="927"/>
    <s v="JETRO DA SILVA FUNK PROJECT"/>
    <s v="Studio CD/DVD Solo project of Pianist &amp; Keyboardist Jetro da Silva"/>
    <n v="20000"/>
    <n v="0"/>
    <x v="2"/>
    <s v="US"/>
    <s v="USD"/>
    <d v="2012-05-14T19:44:55"/>
    <x v="3822"/>
    <b v="0"/>
    <n v="0"/>
    <b v="0"/>
    <x v="7"/>
    <s v="jazz"/>
    <n v="0"/>
    <n v="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x v="3823"/>
    <b v="0"/>
    <n v="0"/>
    <b v="0"/>
    <x v="7"/>
    <s v="jazz"/>
    <n v="0"/>
    <n v="0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x v="3824"/>
    <b v="0"/>
    <n v="0"/>
    <b v="0"/>
    <x v="7"/>
    <s v="jazz"/>
    <n v="0"/>
    <n v="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x v="3825"/>
    <b v="0"/>
    <n v="0"/>
    <b v="0"/>
    <x v="0"/>
    <s v="wearables"/>
    <n v="0"/>
    <n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x v="3826"/>
    <b v="0"/>
    <n v="0"/>
    <b v="0"/>
    <x v="0"/>
    <s v="wearables"/>
    <n v="0"/>
    <n v="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x v="3827"/>
    <b v="0"/>
    <n v="0"/>
    <b v="0"/>
    <x v="8"/>
    <s v="audio"/>
    <n v="0"/>
    <n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x v="3828"/>
    <b v="0"/>
    <n v="0"/>
    <b v="0"/>
    <x v="8"/>
    <s v="audio"/>
    <n v="0"/>
    <n v="0"/>
    <x v="4"/>
  </r>
  <r>
    <n v="1049"/>
    <s v="J1 (Canceled)"/>
    <s v="------"/>
    <n v="12000"/>
    <n v="0"/>
    <x v="1"/>
    <s v="US"/>
    <s v="USD"/>
    <d v="2016-02-12T10:20:45"/>
    <x v="3829"/>
    <b v="0"/>
    <n v="0"/>
    <b v="0"/>
    <x v="8"/>
    <s v="audio"/>
    <n v="0"/>
    <n v="0"/>
    <x v="1"/>
  </r>
  <r>
    <n v="1050"/>
    <s v="The (Secular) Barbershop Podcast (Canceled)"/>
    <s v="Secularism is on the rise and I hear you.Talk to me."/>
    <n v="2500"/>
    <n v="0"/>
    <x v="1"/>
    <s v="US"/>
    <s v="USD"/>
    <d v="2015-09-14T19:07:57"/>
    <x v="3830"/>
    <b v="0"/>
    <n v="0"/>
    <b v="0"/>
    <x v="8"/>
    <s v="audio"/>
    <n v="0"/>
    <n v="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x v="3831"/>
    <b v="0"/>
    <n v="0"/>
    <b v="0"/>
    <x v="8"/>
    <s v="audio"/>
    <n v="0"/>
    <n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x v="3832"/>
    <b v="0"/>
    <n v="0"/>
    <b v="0"/>
    <x v="8"/>
    <s v="audio"/>
    <n v="0"/>
    <n v="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x v="3833"/>
    <b v="0"/>
    <n v="0"/>
    <b v="0"/>
    <x v="8"/>
    <s v="audio"/>
    <n v="0"/>
    <n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x v="3834"/>
    <b v="0"/>
    <n v="0"/>
    <b v="0"/>
    <x v="8"/>
    <s v="audio"/>
    <n v="0"/>
    <n v="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x v="3835"/>
    <b v="0"/>
    <n v="0"/>
    <b v="0"/>
    <x v="8"/>
    <s v="audio"/>
    <n v="0"/>
    <n v="0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x v="3836"/>
    <b v="0"/>
    <n v="0"/>
    <b v="0"/>
    <x v="8"/>
    <s v="audio"/>
    <n v="0"/>
    <n v="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x v="3837"/>
    <b v="0"/>
    <n v="0"/>
    <b v="0"/>
    <x v="8"/>
    <s v="audio"/>
    <n v="0"/>
    <n v="0"/>
    <x v="4"/>
  </r>
  <r>
    <n v="1059"/>
    <s v="Voice Over Artist (Canceled)"/>
    <s v="Turning myself into a vocal artist."/>
    <n v="1100"/>
    <n v="0"/>
    <x v="1"/>
    <s v="US"/>
    <s v="USD"/>
    <d v="2015-03-13T17:57:36"/>
    <x v="3838"/>
    <b v="0"/>
    <n v="0"/>
    <b v="0"/>
    <x v="8"/>
    <s v="audio"/>
    <n v="0"/>
    <n v="0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x v="3839"/>
    <b v="0"/>
    <n v="0"/>
    <b v="0"/>
    <x v="8"/>
    <s v="audio"/>
    <n v="0"/>
    <n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x v="3840"/>
    <b v="0"/>
    <n v="0"/>
    <b v="0"/>
    <x v="8"/>
    <s v="audio"/>
    <n v="0"/>
    <n v="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x v="3841"/>
    <b v="0"/>
    <n v="0"/>
    <b v="0"/>
    <x v="3"/>
    <s v="video games"/>
    <n v="0"/>
    <n v="0"/>
    <x v="4"/>
  </r>
  <r>
    <n v="1084"/>
    <s v="My own channel"/>
    <s v="I want to start my own channel for gaming"/>
    <n v="550"/>
    <n v="0"/>
    <x v="2"/>
    <s v="US"/>
    <s v="USD"/>
    <d v="2014-08-08T21:53:24"/>
    <x v="3842"/>
    <b v="0"/>
    <n v="0"/>
    <b v="0"/>
    <x v="3"/>
    <s v="video games"/>
    <n v="0"/>
    <n v="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x v="3843"/>
    <b v="0"/>
    <n v="0"/>
    <b v="0"/>
    <x v="3"/>
    <s v="video games"/>
    <n v="0"/>
    <n v="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x v="3844"/>
    <b v="0"/>
    <n v="0"/>
    <b v="0"/>
    <x v="3"/>
    <s v="video games"/>
    <n v="0"/>
    <n v="0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x v="3845"/>
    <b v="0"/>
    <n v="0"/>
    <b v="0"/>
    <x v="3"/>
    <s v="video games"/>
    <n v="0"/>
    <n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x v="3846"/>
    <b v="0"/>
    <n v="0"/>
    <b v="0"/>
    <x v="3"/>
    <s v="video games"/>
    <n v="0"/>
    <n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x v="3847"/>
    <b v="0"/>
    <n v="0"/>
    <b v="0"/>
    <x v="3"/>
    <s v="mobile games"/>
    <n v="0"/>
    <n v="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x v="3848"/>
    <b v="0"/>
    <n v="0"/>
    <b v="0"/>
    <x v="3"/>
    <s v="mobile games"/>
    <n v="0"/>
    <n v="0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x v="3849"/>
    <b v="0"/>
    <n v="0"/>
    <b v="0"/>
    <x v="3"/>
    <s v="mobile games"/>
    <n v="0"/>
    <n v="0"/>
    <x v="4"/>
  </r>
  <r>
    <n v="1141"/>
    <s v="Arena Z - Zombie Survival"/>
    <s v="I think this will be a great game!"/>
    <n v="500"/>
    <n v="0"/>
    <x v="2"/>
    <s v="DE"/>
    <s v="EUR"/>
    <d v="2015-07-09T16:47:30"/>
    <x v="3850"/>
    <b v="0"/>
    <n v="0"/>
    <b v="0"/>
    <x v="3"/>
    <s v="mobile games"/>
    <n v="0"/>
    <n v="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x v="3851"/>
    <b v="0"/>
    <n v="0"/>
    <b v="0"/>
    <x v="3"/>
    <s v="mobile games"/>
    <n v="0"/>
    <n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x v="3852"/>
    <b v="0"/>
    <n v="0"/>
    <b v="0"/>
    <x v="4"/>
    <s v="food trucks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x v="3853"/>
    <b v="0"/>
    <n v="0"/>
    <b v="0"/>
    <x v="4"/>
    <s v="food trucks"/>
    <n v="0"/>
    <n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x v="3854"/>
    <b v="0"/>
    <n v="0"/>
    <b v="0"/>
    <x v="4"/>
    <s v="food trucks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x v="3855"/>
    <b v="0"/>
    <n v="0"/>
    <b v="0"/>
    <x v="4"/>
    <s v="food trucks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x v="3856"/>
    <b v="0"/>
    <n v="0"/>
    <b v="0"/>
    <x v="4"/>
    <s v="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x v="3857"/>
    <b v="0"/>
    <n v="0"/>
    <b v="0"/>
    <x v="4"/>
    <s v="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x v="3858"/>
    <b v="0"/>
    <n v="0"/>
    <b v="0"/>
    <x v="4"/>
    <s v="food trucks"/>
    <n v="0"/>
    <n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x v="3859"/>
    <b v="0"/>
    <n v="0"/>
    <b v="0"/>
    <x v="4"/>
    <s v="food trucks"/>
    <n v="0"/>
    <n v="0"/>
    <x v="1"/>
  </r>
  <r>
    <n v="1172"/>
    <s v="let your dayz take you to the dogs."/>
    <s v="Bringing YOUR favorite dog recipes to the streets."/>
    <n v="9000"/>
    <n v="0"/>
    <x v="2"/>
    <s v="US"/>
    <s v="USD"/>
    <d v="2014-08-20T16:22:32"/>
    <x v="3860"/>
    <b v="0"/>
    <n v="0"/>
    <b v="0"/>
    <x v="4"/>
    <s v="food trucks"/>
    <n v="0"/>
    <n v="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x v="3861"/>
    <b v="0"/>
    <n v="0"/>
    <b v="0"/>
    <x v="4"/>
    <s v="food trucks"/>
    <n v="0"/>
    <n v="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x v="3862"/>
    <b v="0"/>
    <n v="0"/>
    <b v="0"/>
    <x v="7"/>
    <s v="world music"/>
    <n v="0"/>
    <n v="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x v="3863"/>
    <b v="0"/>
    <n v="0"/>
    <b v="0"/>
    <x v="7"/>
    <s v="world music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x v="3864"/>
    <b v="0"/>
    <n v="0"/>
    <b v="0"/>
    <x v="7"/>
    <s v="world music"/>
    <n v="0"/>
    <n v="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x v="3865"/>
    <b v="0"/>
    <n v="0"/>
    <b v="0"/>
    <x v="7"/>
    <s v="world music"/>
    <n v="0"/>
    <n v="0"/>
    <x v="4"/>
  </r>
  <r>
    <n v="1236"/>
    <s v="&quot;Volando&quot; CD Release (Canceled)"/>
    <s v="Raising money to give the musicians their due."/>
    <n v="2500"/>
    <n v="0"/>
    <x v="1"/>
    <s v="US"/>
    <s v="USD"/>
    <d v="2012-07-28T16:00:00"/>
    <x v="3866"/>
    <b v="0"/>
    <n v="0"/>
    <b v="0"/>
    <x v="7"/>
    <s v="world music"/>
    <n v="0"/>
    <n v="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x v="3867"/>
    <b v="0"/>
    <n v="0"/>
    <b v="0"/>
    <x v="7"/>
    <s v="world music"/>
    <n v="0"/>
    <n v="0"/>
    <x v="3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x v="3868"/>
    <b v="0"/>
    <n v="0"/>
    <b v="0"/>
    <x v="7"/>
    <s v="world music"/>
    <n v="0"/>
    <n v="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x v="3869"/>
    <b v="0"/>
    <n v="0"/>
    <b v="0"/>
    <x v="0"/>
    <s v="wearables"/>
    <n v="0"/>
    <n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x v="3870"/>
    <b v="0"/>
    <n v="0"/>
    <b v="0"/>
    <x v="0"/>
    <s v="wearables"/>
    <n v="0"/>
    <n v="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x v="3871"/>
    <b v="0"/>
    <n v="0"/>
    <b v="0"/>
    <x v="0"/>
    <s v="wearables"/>
    <n v="0"/>
    <n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x v="3872"/>
    <b v="0"/>
    <n v="0"/>
    <b v="0"/>
    <x v="1"/>
    <s v="translations"/>
    <n v="0"/>
    <n v="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x v="3873"/>
    <b v="0"/>
    <n v="0"/>
    <b v="0"/>
    <x v="1"/>
    <s v="translations"/>
    <n v="0"/>
    <n v="0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x v="3874"/>
    <b v="0"/>
    <n v="0"/>
    <b v="0"/>
    <x v="1"/>
    <s v="translations"/>
    <n v="0"/>
    <n v="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x v="3875"/>
    <b v="0"/>
    <n v="0"/>
    <b v="0"/>
    <x v="1"/>
    <s v="translations"/>
    <n v="0"/>
    <n v="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x v="3876"/>
    <b v="0"/>
    <n v="0"/>
    <b v="0"/>
    <x v="1"/>
    <s v="translations"/>
    <n v="0"/>
    <n v="0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x v="3877"/>
    <b v="0"/>
    <n v="0"/>
    <b v="0"/>
    <x v="1"/>
    <s v="translations"/>
    <n v="0"/>
    <n v="0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x v="3878"/>
    <b v="0"/>
    <n v="0"/>
    <b v="0"/>
    <x v="1"/>
    <s v="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x v="3879"/>
    <b v="0"/>
    <n v="0"/>
    <b v="0"/>
    <x v="1"/>
    <s v="translations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x v="3880"/>
    <b v="0"/>
    <n v="0"/>
    <b v="0"/>
    <x v="1"/>
    <s v="translations"/>
    <n v="0"/>
    <n v="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x v="3881"/>
    <b v="0"/>
    <n v="0"/>
    <b v="0"/>
    <x v="1"/>
    <s v="translations"/>
    <n v="0"/>
    <n v="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x v="3882"/>
    <b v="0"/>
    <n v="0"/>
    <b v="0"/>
    <x v="1"/>
    <s v="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x v="3883"/>
    <b v="0"/>
    <n v="0"/>
    <b v="0"/>
    <x v="1"/>
    <s v="translations"/>
    <n v="0"/>
    <n v="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x v="3884"/>
    <b v="0"/>
    <n v="0"/>
    <b v="0"/>
    <x v="1"/>
    <s v="translations"/>
    <n v="0"/>
    <n v="0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x v="3885"/>
    <b v="0"/>
    <n v="0"/>
    <b v="0"/>
    <x v="1"/>
    <s v="translations"/>
    <n v="0"/>
    <n v="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x v="3886"/>
    <b v="0"/>
    <n v="0"/>
    <b v="0"/>
    <x v="1"/>
    <s v="translations"/>
    <n v="0"/>
    <n v="0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x v="3887"/>
    <b v="0"/>
    <n v="0"/>
    <b v="0"/>
    <x v="1"/>
    <s v="translations"/>
    <n v="0"/>
    <n v="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x v="3888"/>
    <b v="0"/>
    <n v="0"/>
    <b v="0"/>
    <x v="1"/>
    <s v="translations"/>
    <n v="0"/>
    <n v="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x v="3889"/>
    <b v="0"/>
    <n v="0"/>
    <b v="0"/>
    <x v="1"/>
    <s v="translations"/>
    <n v="0"/>
    <n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x v="3890"/>
    <b v="0"/>
    <n v="0"/>
    <b v="0"/>
    <x v="1"/>
    <s v="translations"/>
    <n v="0"/>
    <n v="0"/>
    <x v="2"/>
  </r>
  <r>
    <n v="1484"/>
    <s v="a book called filtered down thru the stars"/>
    <s v="The mussings of an old wizard"/>
    <n v="2000"/>
    <n v="0"/>
    <x v="2"/>
    <s v="US"/>
    <s v="USD"/>
    <d v="2012-07-21T14:51:00"/>
    <x v="3891"/>
    <b v="0"/>
    <n v="0"/>
    <b v="0"/>
    <x v="1"/>
    <s v="fiction"/>
    <n v="0"/>
    <n v="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x v="3892"/>
    <b v="0"/>
    <n v="0"/>
    <b v="0"/>
    <x v="1"/>
    <s v="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x v="3893"/>
    <b v="0"/>
    <n v="0"/>
    <b v="0"/>
    <x v="1"/>
    <s v="fiction"/>
    <n v="0"/>
    <n v="0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x v="3894"/>
    <b v="0"/>
    <n v="0"/>
    <b v="0"/>
    <x v="1"/>
    <s v="fiction"/>
    <n v="0"/>
    <n v="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x v="3895"/>
    <b v="0"/>
    <n v="0"/>
    <b v="0"/>
    <x v="1"/>
    <s v="fiction"/>
    <n v="0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x v="3896"/>
    <b v="0"/>
    <n v="0"/>
    <b v="0"/>
    <x v="1"/>
    <s v="fiction"/>
    <n v="0"/>
    <n v="0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x v="3897"/>
    <b v="0"/>
    <n v="0"/>
    <b v="0"/>
    <x v="2"/>
    <s v="nature"/>
    <n v="0"/>
    <n v="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x v="3898"/>
    <b v="0"/>
    <n v="0"/>
    <b v="0"/>
    <x v="2"/>
    <s v="nature"/>
    <n v="0"/>
    <n v="0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x v="3899"/>
    <b v="0"/>
    <n v="0"/>
    <b v="0"/>
    <x v="2"/>
    <s v="nature"/>
    <n v="0"/>
    <n v="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x v="3900"/>
    <b v="0"/>
    <n v="0"/>
    <b v="0"/>
    <x v="2"/>
    <s v="nature"/>
    <n v="0"/>
    <n v="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x v="3901"/>
    <b v="0"/>
    <n v="0"/>
    <b v="0"/>
    <x v="2"/>
    <s v="nature"/>
    <n v="0"/>
    <n v="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x v="3902"/>
    <b v="0"/>
    <n v="0"/>
    <b v="0"/>
    <x v="2"/>
    <s v="nature"/>
    <n v="0"/>
    <n v="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x v="3903"/>
    <b v="0"/>
    <n v="0"/>
    <b v="0"/>
    <x v="1"/>
    <s v="art books"/>
    <n v="0"/>
    <n v="0"/>
    <x v="8"/>
  </r>
  <r>
    <n v="1569"/>
    <s v="to be removed (Canceled)"/>
    <s v="to be removed"/>
    <n v="30000"/>
    <n v="0"/>
    <x v="1"/>
    <s v="US"/>
    <s v="USD"/>
    <d v="2013-05-25T16:18:34"/>
    <x v="3904"/>
    <b v="0"/>
    <n v="0"/>
    <b v="0"/>
    <x v="1"/>
    <s v="art books"/>
    <n v="0"/>
    <n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x v="3905"/>
    <b v="0"/>
    <n v="0"/>
    <b v="0"/>
    <x v="1"/>
    <s v="art books"/>
    <n v="0"/>
    <n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x v="3906"/>
    <b v="0"/>
    <n v="0"/>
    <b v="0"/>
    <x v="2"/>
    <s v="places"/>
    <n v="0"/>
    <n v="0"/>
    <x v="2"/>
  </r>
  <r>
    <n v="1586"/>
    <s v="Missouri In Pictures"/>
    <s v="Show the world the beauty that is in all of our back yards!"/>
    <n v="1500"/>
    <n v="0"/>
    <x v="2"/>
    <s v="US"/>
    <s v="USD"/>
    <d v="2015-04-05T01:30:22"/>
    <x v="3907"/>
    <b v="0"/>
    <n v="0"/>
    <b v="0"/>
    <x v="2"/>
    <s v="places"/>
    <n v="0"/>
    <n v="0"/>
    <x v="4"/>
  </r>
  <r>
    <n v="1588"/>
    <s v="The Right Side of Texas"/>
    <s v="Southeast Texas as seen through the lens of a cell phone camera"/>
    <n v="516"/>
    <n v="0"/>
    <x v="2"/>
    <s v="US"/>
    <s v="USD"/>
    <d v="2015-01-31T20:12:00"/>
    <x v="3908"/>
    <b v="0"/>
    <n v="0"/>
    <b v="0"/>
    <x v="2"/>
    <s v="places"/>
    <n v="0"/>
    <n v="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x v="3909"/>
    <b v="0"/>
    <n v="0"/>
    <b v="0"/>
    <x v="2"/>
    <s v="places"/>
    <n v="0"/>
    <n v="0"/>
    <x v="4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x v="3910"/>
    <b v="0"/>
    <n v="0"/>
    <b v="0"/>
    <x v="2"/>
    <s v="places"/>
    <n v="0"/>
    <n v="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x v="3911"/>
    <b v="0"/>
    <n v="0"/>
    <b v="0"/>
    <x v="2"/>
    <s v="places"/>
    <n v="0"/>
    <n v="0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x v="3912"/>
    <b v="0"/>
    <n v="0"/>
    <b v="0"/>
    <x v="2"/>
    <s v="places"/>
    <n v="0"/>
    <n v="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x v="3913"/>
    <b v="0"/>
    <n v="0"/>
    <b v="0"/>
    <x v="7"/>
    <s v="faith"/>
    <n v="0"/>
    <n v="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x v="3914"/>
    <b v="0"/>
    <n v="0"/>
    <b v="0"/>
    <x v="7"/>
    <s v="faith"/>
    <n v="0"/>
    <n v="0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x v="3915"/>
    <b v="0"/>
    <n v="0"/>
    <b v="0"/>
    <x v="7"/>
    <s v="faith"/>
    <n v="0"/>
    <n v="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x v="3916"/>
    <b v="0"/>
    <n v="0"/>
    <b v="0"/>
    <x v="7"/>
    <s v="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x v="3917"/>
    <b v="0"/>
    <n v="0"/>
    <b v="0"/>
    <x v="7"/>
    <s v="faith"/>
    <n v="0"/>
    <n v="0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x v="3918"/>
    <b v="0"/>
    <n v="0"/>
    <b v="0"/>
    <x v="7"/>
    <s v="faith"/>
    <n v="0"/>
    <n v="0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x v="3919"/>
    <b v="0"/>
    <n v="0"/>
    <b v="0"/>
    <x v="7"/>
    <s v="faith"/>
    <n v="0"/>
    <n v="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x v="3920"/>
    <b v="0"/>
    <n v="0"/>
    <b v="0"/>
    <x v="7"/>
    <s v="faith"/>
    <n v="0"/>
    <n v="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x v="3921"/>
    <b v="0"/>
    <n v="0"/>
    <b v="0"/>
    <x v="7"/>
    <s v="faith"/>
    <n v="0"/>
    <n v="0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x v="3922"/>
    <b v="0"/>
    <n v="0"/>
    <b v="0"/>
    <x v="7"/>
    <s v="faith"/>
    <n v="0"/>
    <n v="0"/>
    <x v="4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x v="3923"/>
    <b v="0"/>
    <n v="0"/>
    <b v="0"/>
    <x v="7"/>
    <s v="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x v="3924"/>
    <b v="0"/>
    <n v="0"/>
    <b v="0"/>
    <x v="7"/>
    <s v="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x v="3925"/>
    <b v="0"/>
    <n v="0"/>
    <b v="0"/>
    <x v="7"/>
    <s v="faith"/>
    <n v="0"/>
    <n v="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x v="3926"/>
    <b v="0"/>
    <n v="0"/>
    <b v="0"/>
    <x v="7"/>
    <s v="faith"/>
    <n v="0"/>
    <n v="0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x v="3927"/>
    <b v="1"/>
    <n v="0"/>
    <b v="0"/>
    <x v="2"/>
    <s v="photobooks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x v="3928"/>
    <b v="0"/>
    <n v="0"/>
    <b v="0"/>
    <x v="2"/>
    <s v="photobooks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x v="3929"/>
    <b v="0"/>
    <n v="0"/>
    <b v="0"/>
    <x v="2"/>
    <s v="photobooks"/>
    <n v="0"/>
    <n v="0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x v="3930"/>
    <b v="0"/>
    <n v="0"/>
    <b v="0"/>
    <x v="2"/>
    <s v="photobooks"/>
    <n v="0"/>
    <n v="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x v="3931"/>
    <b v="0"/>
    <n v="0"/>
    <b v="0"/>
    <x v="3"/>
    <s v="mobile games"/>
    <n v="0"/>
    <n v="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x v="3932"/>
    <b v="0"/>
    <n v="0"/>
    <b v="0"/>
    <x v="3"/>
    <s v="mobile games"/>
    <n v="0"/>
    <n v="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x v="3933"/>
    <b v="0"/>
    <n v="0"/>
    <b v="0"/>
    <x v="3"/>
    <s v="mobile games"/>
    <n v="0"/>
    <n v="0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x v="3934"/>
    <b v="0"/>
    <n v="0"/>
    <b v="0"/>
    <x v="3"/>
    <s v="mobile games"/>
    <n v="0"/>
    <n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x v="3935"/>
    <b v="0"/>
    <n v="0"/>
    <b v="0"/>
    <x v="3"/>
    <s v="mobile games"/>
    <n v="0"/>
    <n v="0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x v="3936"/>
    <b v="0"/>
    <n v="0"/>
    <b v="0"/>
    <x v="2"/>
    <s v="people"/>
    <n v="0"/>
    <n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x v="3937"/>
    <b v="0"/>
    <n v="0"/>
    <b v="0"/>
    <x v="2"/>
    <s v="people"/>
    <n v="0"/>
    <n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x v="3938"/>
    <b v="0"/>
    <n v="0"/>
    <b v="0"/>
    <x v="2"/>
    <s v="people"/>
    <n v="0"/>
    <n v="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x v="3939"/>
    <b v="0"/>
    <n v="0"/>
    <b v="0"/>
    <x v="2"/>
    <s v="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x v="3940"/>
    <b v="0"/>
    <n v="0"/>
    <b v="0"/>
    <x v="2"/>
    <s v="people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x v="3941"/>
    <b v="0"/>
    <n v="0"/>
    <b v="0"/>
    <x v="3"/>
    <s v="video games"/>
    <n v="0"/>
    <n v="0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x v="3942"/>
    <b v="0"/>
    <n v="0"/>
    <b v="0"/>
    <x v="3"/>
    <s v="video games"/>
    <n v="0"/>
    <n v="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x v="3943"/>
    <b v="0"/>
    <n v="0"/>
    <b v="0"/>
    <x v="0"/>
    <s v="web"/>
    <n v="0"/>
    <n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x v="3944"/>
    <b v="0"/>
    <n v="0"/>
    <b v="0"/>
    <x v="0"/>
    <s v="web"/>
    <n v="0"/>
    <n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x v="3945"/>
    <b v="0"/>
    <n v="0"/>
    <b v="0"/>
    <x v="0"/>
    <s v="web"/>
    <n v="0"/>
    <n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x v="3946"/>
    <b v="0"/>
    <n v="0"/>
    <b v="0"/>
    <x v="0"/>
    <s v="web"/>
    <n v="0"/>
    <n v="0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x v="3947"/>
    <b v="0"/>
    <n v="0"/>
    <b v="0"/>
    <x v="0"/>
    <s v="web"/>
    <n v="0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x v="3948"/>
    <b v="0"/>
    <n v="0"/>
    <b v="0"/>
    <x v="0"/>
    <s v="web"/>
    <n v="0"/>
    <n v="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x v="3949"/>
    <b v="0"/>
    <n v="0"/>
    <b v="0"/>
    <x v="0"/>
    <s v="web"/>
    <n v="0"/>
    <n v="0"/>
    <x v="4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x v="3950"/>
    <b v="0"/>
    <n v="0"/>
    <b v="0"/>
    <x v="0"/>
    <s v="web"/>
    <n v="0"/>
    <n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x v="3951"/>
    <b v="0"/>
    <n v="0"/>
    <b v="0"/>
    <x v="0"/>
    <s v="web"/>
    <n v="0"/>
    <n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x v="3952"/>
    <b v="0"/>
    <n v="0"/>
    <b v="0"/>
    <x v="0"/>
    <s v="web"/>
    <n v="0"/>
    <n v="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x v="3953"/>
    <b v="0"/>
    <n v="0"/>
    <b v="0"/>
    <x v="0"/>
    <s v="web"/>
    <n v="0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x v="3954"/>
    <b v="0"/>
    <n v="0"/>
    <b v="0"/>
    <x v="0"/>
    <s v="web"/>
    <n v="0"/>
    <n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x v="3955"/>
    <b v="0"/>
    <n v="0"/>
    <b v="0"/>
    <x v="0"/>
    <s v="web"/>
    <n v="0"/>
    <n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x v="3956"/>
    <b v="0"/>
    <n v="0"/>
    <b v="0"/>
    <x v="0"/>
    <s v="web"/>
    <n v="0"/>
    <n v="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x v="3957"/>
    <b v="0"/>
    <n v="0"/>
    <b v="0"/>
    <x v="0"/>
    <s v="web"/>
    <n v="0"/>
    <n v="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x v="3958"/>
    <b v="0"/>
    <n v="0"/>
    <b v="0"/>
    <x v="0"/>
    <s v="web"/>
    <n v="0"/>
    <n v="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x v="3959"/>
    <b v="0"/>
    <n v="0"/>
    <b v="0"/>
    <x v="0"/>
    <s v="web"/>
    <n v="0"/>
    <n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x v="3960"/>
    <b v="0"/>
    <n v="0"/>
    <b v="0"/>
    <x v="0"/>
    <s v="web"/>
    <n v="0"/>
    <n v="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x v="3961"/>
    <b v="0"/>
    <n v="0"/>
    <b v="0"/>
    <x v="0"/>
    <s v="web"/>
    <n v="0"/>
    <n v="0"/>
    <x v="4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x v="3962"/>
    <b v="0"/>
    <n v="0"/>
    <b v="0"/>
    <x v="0"/>
    <s v="web"/>
    <n v="0"/>
    <n v="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x v="3963"/>
    <b v="0"/>
    <n v="0"/>
    <b v="0"/>
    <x v="0"/>
    <s v="web"/>
    <n v="0"/>
    <n v="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x v="3964"/>
    <b v="0"/>
    <n v="0"/>
    <b v="0"/>
    <x v="0"/>
    <s v="web"/>
    <n v="0"/>
    <n v="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x v="3965"/>
    <b v="0"/>
    <n v="0"/>
    <b v="0"/>
    <x v="0"/>
    <s v="web"/>
    <n v="0"/>
    <n v="0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x v="3966"/>
    <b v="0"/>
    <n v="0"/>
    <b v="0"/>
    <x v="0"/>
    <s v="web"/>
    <n v="0"/>
    <n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x v="3967"/>
    <b v="0"/>
    <n v="0"/>
    <b v="0"/>
    <x v="0"/>
    <s v="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x v="3968"/>
    <b v="0"/>
    <n v="0"/>
    <b v="0"/>
    <x v="0"/>
    <s v="web"/>
    <n v="0"/>
    <n v="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x v="3969"/>
    <b v="0"/>
    <n v="0"/>
    <b v="0"/>
    <x v="0"/>
    <s v="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x v="3970"/>
    <b v="0"/>
    <n v="0"/>
    <b v="0"/>
    <x v="0"/>
    <s v="web"/>
    <n v="0"/>
    <n v="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x v="3971"/>
    <b v="0"/>
    <n v="0"/>
    <b v="0"/>
    <x v="4"/>
    <s v="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x v="3972"/>
    <b v="0"/>
    <n v="0"/>
    <b v="0"/>
    <x v="4"/>
    <s v="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x v="3973"/>
    <b v="0"/>
    <n v="0"/>
    <b v="0"/>
    <x v="4"/>
    <s v="food trucks"/>
    <n v="0"/>
    <n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x v="3974"/>
    <b v="0"/>
    <n v="0"/>
    <b v="0"/>
    <x v="4"/>
    <s v="food trucks"/>
    <n v="0"/>
    <n v="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x v="3975"/>
    <b v="0"/>
    <n v="0"/>
    <b v="0"/>
    <x v="4"/>
    <s v="food trucks"/>
    <n v="0"/>
    <n v="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x v="3976"/>
    <b v="0"/>
    <n v="0"/>
    <b v="0"/>
    <x v="4"/>
    <s v="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x v="3977"/>
    <b v="0"/>
    <n v="0"/>
    <b v="0"/>
    <x v="4"/>
    <s v="food trucks"/>
    <n v="0"/>
    <n v="0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x v="3978"/>
    <b v="0"/>
    <n v="0"/>
    <b v="0"/>
    <x v="4"/>
    <s v="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x v="3979"/>
    <b v="0"/>
    <n v="0"/>
    <b v="0"/>
    <x v="4"/>
    <s v="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x v="3980"/>
    <b v="0"/>
    <n v="0"/>
    <b v="0"/>
    <x v="4"/>
    <s v="restaurants"/>
    <n v="0"/>
    <n v="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x v="3981"/>
    <b v="0"/>
    <n v="0"/>
    <b v="0"/>
    <x v="4"/>
    <s v="restaurants"/>
    <n v="0"/>
    <n v="0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x v="3982"/>
    <b v="0"/>
    <n v="0"/>
    <b v="0"/>
    <x v="4"/>
    <s v="restaurants"/>
    <n v="0"/>
    <n v="0"/>
    <x v="4"/>
  </r>
  <r>
    <n v="2507"/>
    <s v="Help Cafe Talavera get a New Kitchen!"/>
    <s v="Unique dishes for a unique city!."/>
    <n v="42850"/>
    <n v="0"/>
    <x v="2"/>
    <s v="US"/>
    <s v="USD"/>
    <d v="2015-05-11T01:45:04"/>
    <x v="3983"/>
    <b v="0"/>
    <n v="0"/>
    <b v="0"/>
    <x v="4"/>
    <s v="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x v="3984"/>
    <b v="0"/>
    <n v="0"/>
    <b v="0"/>
    <x v="4"/>
    <s v="restaurants"/>
    <n v="0"/>
    <n v="0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x v="3985"/>
    <b v="0"/>
    <n v="0"/>
    <b v="0"/>
    <x v="4"/>
    <s v="restaurants"/>
    <n v="0"/>
    <n v="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x v="3986"/>
    <b v="0"/>
    <n v="0"/>
    <b v="0"/>
    <x v="4"/>
    <s v="restaurants"/>
    <n v="0"/>
    <n v="0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x v="3987"/>
    <b v="0"/>
    <n v="0"/>
    <b v="0"/>
    <x v="4"/>
    <s v="restaurants"/>
    <n v="0"/>
    <n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x v="3988"/>
    <b v="0"/>
    <n v="0"/>
    <b v="0"/>
    <x v="4"/>
    <s v="restaurants"/>
    <n v="0"/>
    <n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x v="3989"/>
    <b v="0"/>
    <n v="0"/>
    <b v="0"/>
    <x v="4"/>
    <s v="restaurants"/>
    <n v="0"/>
    <n v="0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x v="3990"/>
    <b v="0"/>
    <n v="0"/>
    <b v="0"/>
    <x v="4"/>
    <s v="restaurants"/>
    <n v="0"/>
    <n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x v="3991"/>
    <b v="0"/>
    <n v="0"/>
    <b v="0"/>
    <x v="4"/>
    <s v="food trucks"/>
    <n v="0"/>
    <n v="0"/>
    <x v="4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x v="3992"/>
    <b v="0"/>
    <n v="0"/>
    <b v="0"/>
    <x v="4"/>
    <s v="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x v="3993"/>
    <b v="0"/>
    <n v="0"/>
    <b v="0"/>
    <x v="4"/>
    <s v="food trucks"/>
    <n v="0"/>
    <n v="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x v="3994"/>
    <b v="0"/>
    <n v="0"/>
    <b v="0"/>
    <x v="4"/>
    <s v="food trucks"/>
    <n v="0"/>
    <n v="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x v="3995"/>
    <b v="0"/>
    <n v="0"/>
    <b v="0"/>
    <x v="4"/>
    <s v="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x v="3996"/>
    <b v="0"/>
    <n v="0"/>
    <b v="0"/>
    <x v="4"/>
    <s v="food trucks"/>
    <n v="0"/>
    <n v="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x v="3997"/>
    <b v="0"/>
    <n v="0"/>
    <b v="0"/>
    <x v="4"/>
    <s v="food trucks"/>
    <n v="0"/>
    <n v="0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x v="3998"/>
    <b v="0"/>
    <n v="0"/>
    <b v="0"/>
    <x v="4"/>
    <s v="food trucks"/>
    <n v="0"/>
    <n v="0"/>
    <x v="2"/>
  </r>
  <r>
    <n v="2576"/>
    <s v="2 Go Fast Food (Canceled)"/>
    <s v="A New Twist with an American and Philippine fast food Mobile Trailer."/>
    <n v="10000"/>
    <n v="0"/>
    <x v="1"/>
    <s v="US"/>
    <s v="USD"/>
    <d v="2015-04-10T23:14:07"/>
    <x v="3999"/>
    <b v="0"/>
    <n v="0"/>
    <b v="0"/>
    <x v="4"/>
    <s v="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x v="4000"/>
    <b v="0"/>
    <n v="0"/>
    <b v="0"/>
    <x v="4"/>
    <s v="food trucks"/>
    <n v="0"/>
    <n v="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x v="4001"/>
    <b v="0"/>
    <n v="0"/>
    <b v="0"/>
    <x v="4"/>
    <s v="food trucks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x v="4002"/>
    <b v="0"/>
    <n v="0"/>
    <b v="0"/>
    <x v="4"/>
    <s v="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x v="4003"/>
    <b v="0"/>
    <n v="0"/>
    <b v="0"/>
    <x v="4"/>
    <s v="food trucks"/>
    <n v="0"/>
    <n v="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x v="4004"/>
    <b v="0"/>
    <n v="0"/>
    <b v="0"/>
    <x v="4"/>
    <s v="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x v="4005"/>
    <b v="0"/>
    <n v="0"/>
    <b v="0"/>
    <x v="0"/>
    <s v="space exploration"/>
    <n v="0"/>
    <n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x v="4006"/>
    <b v="0"/>
    <n v="0"/>
    <b v="0"/>
    <x v="4"/>
    <s v="food trucks"/>
    <n v="0"/>
    <n v="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x v="4007"/>
    <b v="0"/>
    <n v="0"/>
    <b v="0"/>
    <x v="4"/>
    <s v="food trucks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x v="4008"/>
    <b v="0"/>
    <n v="0"/>
    <b v="0"/>
    <x v="4"/>
    <s v="food trucks"/>
    <n v="0"/>
    <n v="0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x v="4009"/>
    <b v="0"/>
    <n v="0"/>
    <b v="0"/>
    <x v="1"/>
    <s v="children's books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x v="4010"/>
    <b v="0"/>
    <n v="0"/>
    <b v="0"/>
    <x v="1"/>
    <s v="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x v="4011"/>
    <b v="0"/>
    <n v="0"/>
    <b v="0"/>
    <x v="1"/>
    <s v="children's books"/>
    <n v="0"/>
    <n v="0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x v="4012"/>
    <b v="0"/>
    <n v="0"/>
    <b v="0"/>
    <x v="1"/>
    <s v="children's books"/>
    <n v="0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x v="4013"/>
    <b v="0"/>
    <n v="0"/>
    <b v="0"/>
    <x v="1"/>
    <s v="children's books"/>
    <n v="0"/>
    <n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x v="4014"/>
    <b v="0"/>
    <n v="0"/>
    <b v="0"/>
    <x v="1"/>
    <s v="children's books"/>
    <n v="0"/>
    <n v="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x v="4015"/>
    <b v="0"/>
    <n v="0"/>
    <b v="0"/>
    <x v="1"/>
    <s v="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x v="4016"/>
    <b v="0"/>
    <n v="0"/>
    <b v="0"/>
    <x v="1"/>
    <s v="children's books"/>
    <n v="0"/>
    <n v="0"/>
    <x v="0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x v="4017"/>
    <b v="0"/>
    <n v="0"/>
    <b v="0"/>
    <x v="1"/>
    <s v="children's books"/>
    <n v="0"/>
    <n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x v="4018"/>
    <b v="0"/>
    <n v="0"/>
    <b v="0"/>
    <x v="6"/>
    <s v="plays"/>
    <n v="0"/>
    <n v="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x v="4019"/>
    <b v="0"/>
    <n v="0"/>
    <b v="0"/>
    <x v="6"/>
    <s v="plays"/>
    <n v="0"/>
    <n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x v="4020"/>
    <b v="0"/>
    <n v="0"/>
    <b v="0"/>
    <x v="6"/>
    <s v="plays"/>
    <n v="0"/>
    <n v="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x v="4021"/>
    <b v="0"/>
    <n v="0"/>
    <b v="0"/>
    <x v="6"/>
    <s v="plays"/>
    <n v="0"/>
    <n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x v="4022"/>
    <b v="0"/>
    <n v="0"/>
    <b v="0"/>
    <x v="6"/>
    <s v="plays"/>
    <n v="0"/>
    <n v="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x v="4023"/>
    <b v="0"/>
    <n v="0"/>
    <b v="0"/>
    <x v="6"/>
    <s v="plays"/>
    <n v="0"/>
    <n v="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x v="4024"/>
    <b v="0"/>
    <n v="0"/>
    <b v="0"/>
    <x v="6"/>
    <s v="plays"/>
    <n v="0"/>
    <n v="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x v="4025"/>
    <b v="0"/>
    <n v="0"/>
    <b v="0"/>
    <x v="6"/>
    <s v="plays"/>
    <n v="0"/>
    <n v="0"/>
    <x v="2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x v="4026"/>
    <b v="0"/>
    <n v="0"/>
    <b v="0"/>
    <x v="6"/>
    <s v="plays"/>
    <n v="0"/>
    <n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x v="4027"/>
    <b v="0"/>
    <n v="0"/>
    <b v="0"/>
    <x v="6"/>
    <s v="plays"/>
    <n v="0"/>
    <n v="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x v="4028"/>
    <b v="0"/>
    <n v="0"/>
    <b v="0"/>
    <x v="6"/>
    <s v="plays"/>
    <n v="0"/>
    <n v="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x v="4029"/>
    <b v="0"/>
    <n v="0"/>
    <b v="0"/>
    <x v="6"/>
    <s v="plays"/>
    <n v="0"/>
    <n v="0"/>
    <x v="2"/>
  </r>
  <r>
    <n v="2894"/>
    <s v="How Could You Do This To Me (The Stage Play)"/>
    <s v="This Is A Story About A Woman A Man And A Woman"/>
    <n v="50000"/>
    <n v="0"/>
    <x v="2"/>
    <s v="US"/>
    <s v="USD"/>
    <d v="2015-04-03T22:40:15"/>
    <x v="4030"/>
    <b v="0"/>
    <n v="0"/>
    <b v="0"/>
    <x v="6"/>
    <s v="plays"/>
    <n v="0"/>
    <n v="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x v="4031"/>
    <b v="0"/>
    <n v="0"/>
    <b v="0"/>
    <x v="6"/>
    <s v="plays"/>
    <n v="0"/>
    <n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x v="4032"/>
    <b v="0"/>
    <n v="0"/>
    <b v="0"/>
    <x v="6"/>
    <s v="spaces"/>
    <n v="0"/>
    <n v="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x v="4033"/>
    <b v="0"/>
    <n v="0"/>
    <b v="0"/>
    <x v="6"/>
    <s v="spaces"/>
    <n v="0"/>
    <n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x v="4034"/>
    <b v="0"/>
    <n v="0"/>
    <b v="0"/>
    <x v="6"/>
    <s v="spaces"/>
    <n v="0"/>
    <n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x v="4035"/>
    <b v="0"/>
    <n v="0"/>
    <b v="0"/>
    <x v="6"/>
    <s v="spaces"/>
    <n v="0"/>
    <n v="0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x v="4036"/>
    <b v="0"/>
    <n v="0"/>
    <b v="0"/>
    <x v="6"/>
    <s v="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x v="4037"/>
    <b v="0"/>
    <n v="0"/>
    <b v="0"/>
    <x v="6"/>
    <s v="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x v="4038"/>
    <b v="0"/>
    <n v="0"/>
    <b v="0"/>
    <x v="6"/>
    <s v="spaces"/>
    <n v="0"/>
    <n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x v="4039"/>
    <b v="0"/>
    <n v="0"/>
    <b v="0"/>
    <x v="6"/>
    <s v="spaces"/>
    <n v="0"/>
    <n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x v="4040"/>
    <b v="0"/>
    <n v="0"/>
    <b v="0"/>
    <x v="6"/>
    <s v="spaces"/>
    <n v="0"/>
    <n v="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x v="4041"/>
    <b v="0"/>
    <n v="0"/>
    <b v="0"/>
    <x v="6"/>
    <s v="spaces"/>
    <n v="0"/>
    <n v="0"/>
    <x v="1"/>
  </r>
  <r>
    <n v="3061"/>
    <s v="Help Save Parkway Cinemas!"/>
    <s v="Save a historic Local theater."/>
    <n v="1000000"/>
    <n v="0"/>
    <x v="2"/>
    <s v="US"/>
    <s v="USD"/>
    <d v="2014-08-13T18:49:08"/>
    <x v="4042"/>
    <b v="0"/>
    <n v="0"/>
    <b v="0"/>
    <x v="6"/>
    <s v="spaces"/>
    <n v="0"/>
    <n v="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x v="4043"/>
    <b v="0"/>
    <n v="0"/>
    <b v="0"/>
    <x v="6"/>
    <s v="spaces"/>
    <n v="0"/>
    <n v="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x v="4044"/>
    <b v="0"/>
    <n v="0"/>
    <b v="0"/>
    <x v="6"/>
    <s v="spaces"/>
    <n v="0"/>
    <n v="0"/>
    <x v="2"/>
  </r>
  <r>
    <n v="3125"/>
    <s v="N/A (Canceled)"/>
    <s v="N/A"/>
    <n v="1500000"/>
    <n v="0"/>
    <x v="1"/>
    <s v="US"/>
    <s v="USD"/>
    <d v="2016-01-07T04:57:52"/>
    <x v="4045"/>
    <b v="0"/>
    <n v="0"/>
    <b v="0"/>
    <x v="6"/>
    <s v="spaces"/>
    <n v="0"/>
    <n v="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x v="4046"/>
    <b v="0"/>
    <n v="0"/>
    <b v="0"/>
    <x v="6"/>
    <s v="spaces"/>
    <n v="0"/>
    <n v="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x v="4047"/>
    <b v="0"/>
    <n v="0"/>
    <b v="0"/>
    <x v="6"/>
    <s v="plays"/>
    <n v="0"/>
    <n v="0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x v="4048"/>
    <b v="0"/>
    <n v="0"/>
    <b v="0"/>
    <x v="6"/>
    <s v="plays"/>
    <n v="0"/>
    <n v="0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x v="4049"/>
    <b v="0"/>
    <n v="0"/>
    <b v="0"/>
    <x v="6"/>
    <s v="plays"/>
    <n v="0"/>
    <n v="0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x v="4050"/>
    <b v="0"/>
    <n v="0"/>
    <b v="0"/>
    <x v="6"/>
    <s v="musical"/>
    <n v="0"/>
    <n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x v="4051"/>
    <b v="0"/>
    <n v="0"/>
    <b v="0"/>
    <x v="6"/>
    <s v="musical"/>
    <n v="0"/>
    <n v="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x v="4052"/>
    <b v="0"/>
    <n v="0"/>
    <b v="0"/>
    <x v="6"/>
    <s v="musical"/>
    <n v="0"/>
    <n v="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x v="4053"/>
    <b v="0"/>
    <n v="0"/>
    <b v="0"/>
    <x v="6"/>
    <s v="musical"/>
    <n v="0"/>
    <n v="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x v="4054"/>
    <b v="0"/>
    <n v="0"/>
    <b v="0"/>
    <x v="6"/>
    <s v="musical"/>
    <n v="0"/>
    <n v="0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x v="4055"/>
    <b v="0"/>
    <n v="0"/>
    <b v="0"/>
    <x v="6"/>
    <s v="musical"/>
    <n v="0"/>
    <n v="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x v="4056"/>
    <b v="0"/>
    <n v="0"/>
    <b v="0"/>
    <x v="6"/>
    <s v="musical"/>
    <n v="0"/>
    <n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x v="4057"/>
    <b v="0"/>
    <n v="0"/>
    <b v="0"/>
    <x v="6"/>
    <s v="musical"/>
    <n v="0"/>
    <n v="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x v="4058"/>
    <b v="0"/>
    <n v="0"/>
    <b v="0"/>
    <x v="6"/>
    <s v="plays"/>
    <n v="0"/>
    <n v="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x v="4059"/>
    <b v="0"/>
    <n v="0"/>
    <b v="0"/>
    <x v="6"/>
    <s v="plays"/>
    <n v="0"/>
    <n v="0"/>
    <x v="4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x v="4060"/>
    <b v="0"/>
    <n v="0"/>
    <b v="0"/>
    <x v="6"/>
    <s v="plays"/>
    <n v="0"/>
    <n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x v="4061"/>
    <b v="0"/>
    <n v="0"/>
    <b v="0"/>
    <x v="6"/>
    <s v="plays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x v="4062"/>
    <b v="0"/>
    <n v="0"/>
    <b v="0"/>
    <x v="6"/>
    <s v="musical"/>
    <n v="0"/>
    <n v="0"/>
    <x v="1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x v="4063"/>
    <b v="0"/>
    <n v="0"/>
    <b v="0"/>
    <x v="6"/>
    <s v="musical"/>
    <n v="0"/>
    <n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x v="4064"/>
    <b v="0"/>
    <n v="0"/>
    <b v="0"/>
    <x v="6"/>
    <s v="musical"/>
    <n v="0"/>
    <n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x v="4065"/>
    <b v="0"/>
    <n v="0"/>
    <b v="0"/>
    <x v="6"/>
    <s v="musical"/>
    <n v="0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x v="4066"/>
    <b v="0"/>
    <n v="0"/>
    <b v="0"/>
    <x v="6"/>
    <s v="plays"/>
    <n v="0"/>
    <n v="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x v="4067"/>
    <b v="0"/>
    <n v="0"/>
    <b v="0"/>
    <x v="6"/>
    <s v="musical"/>
    <n v="0"/>
    <n v="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x v="4068"/>
    <b v="0"/>
    <n v="0"/>
    <b v="0"/>
    <x v="6"/>
    <s v="musical"/>
    <n v="0"/>
    <n v="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x v="4069"/>
    <b v="0"/>
    <n v="0"/>
    <b v="0"/>
    <x v="6"/>
    <s v="musical"/>
    <n v="0"/>
    <n v="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x v="4070"/>
    <b v="0"/>
    <n v="0"/>
    <b v="0"/>
    <x v="6"/>
    <s v="musical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x v="4071"/>
    <b v="0"/>
    <n v="0"/>
    <b v="0"/>
    <x v="6"/>
    <s v="musical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x v="4072"/>
    <b v="0"/>
    <n v="0"/>
    <b v="0"/>
    <x v="6"/>
    <s v="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x v="4073"/>
    <b v="0"/>
    <n v="0"/>
    <b v="0"/>
    <x v="6"/>
    <s v="musical"/>
    <n v="0"/>
    <n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x v="4074"/>
    <b v="0"/>
    <n v="0"/>
    <b v="0"/>
    <x v="6"/>
    <s v="musical"/>
    <n v="0"/>
    <n v="0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x v="4075"/>
    <b v="0"/>
    <n v="0"/>
    <b v="0"/>
    <x v="6"/>
    <s v="musical"/>
    <n v="0"/>
    <n v="0"/>
    <x v="1"/>
  </r>
  <r>
    <n v="3886"/>
    <s v="a (Canceled)"/>
    <n v="1"/>
    <n v="10000"/>
    <n v="0"/>
    <x v="1"/>
    <s v="AU"/>
    <s v="AUD"/>
    <d v="2014-12-11T05:28:22"/>
    <x v="4076"/>
    <b v="0"/>
    <n v="0"/>
    <b v="0"/>
    <x v="6"/>
    <s v="musical"/>
    <n v="0"/>
    <n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x v="4077"/>
    <b v="0"/>
    <n v="0"/>
    <b v="0"/>
    <x v="6"/>
    <s v="plays"/>
    <n v="0"/>
    <n v="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x v="4078"/>
    <b v="0"/>
    <n v="0"/>
    <b v="0"/>
    <x v="6"/>
    <s v="plays"/>
    <n v="0"/>
    <n v="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x v="4079"/>
    <b v="0"/>
    <n v="0"/>
    <b v="0"/>
    <x v="6"/>
    <s v="plays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x v="4080"/>
    <b v="0"/>
    <n v="0"/>
    <b v="0"/>
    <x v="6"/>
    <s v="plays"/>
    <n v="0"/>
    <n v="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x v="4081"/>
    <b v="0"/>
    <n v="0"/>
    <b v="0"/>
    <x v="6"/>
    <s v="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x v="4082"/>
    <b v="0"/>
    <n v="0"/>
    <b v="0"/>
    <x v="6"/>
    <s v="plays"/>
    <n v="0"/>
    <n v="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x v="4083"/>
    <b v="0"/>
    <n v="0"/>
    <b v="0"/>
    <x v="6"/>
    <s v="plays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x v="4084"/>
    <b v="0"/>
    <n v="0"/>
    <b v="0"/>
    <x v="6"/>
    <s v="plays"/>
    <n v="0"/>
    <n v="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x v="4085"/>
    <b v="0"/>
    <n v="0"/>
    <b v="0"/>
    <x v="6"/>
    <s v="plays"/>
    <n v="0"/>
    <n v="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x v="4086"/>
    <b v="0"/>
    <n v="0"/>
    <b v="0"/>
    <x v="6"/>
    <s v="plays"/>
    <n v="0"/>
    <n v="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x v="4087"/>
    <b v="0"/>
    <n v="0"/>
    <b v="0"/>
    <x v="6"/>
    <s v="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x v="4088"/>
    <b v="0"/>
    <n v="0"/>
    <b v="0"/>
    <x v="6"/>
    <s v="plays"/>
    <n v="0"/>
    <n v="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x v="4089"/>
    <b v="0"/>
    <n v="0"/>
    <b v="0"/>
    <x v="6"/>
    <s v="plays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x v="4090"/>
    <b v="0"/>
    <n v="0"/>
    <b v="0"/>
    <x v="6"/>
    <s v="plays"/>
    <n v="0"/>
    <n v="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x v="4091"/>
    <b v="0"/>
    <n v="0"/>
    <b v="0"/>
    <x v="6"/>
    <s v="plays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x v="4092"/>
    <b v="0"/>
    <n v="0"/>
    <b v="0"/>
    <x v="6"/>
    <s v="plays"/>
    <n v="0"/>
    <n v="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x v="4093"/>
    <b v="0"/>
    <n v="0"/>
    <b v="0"/>
    <x v="6"/>
    <s v="plays"/>
    <n v="0"/>
    <n v="0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x v="4094"/>
    <b v="0"/>
    <n v="0"/>
    <b v="0"/>
    <x v="6"/>
    <s v="plays"/>
    <n v="0"/>
    <n v="0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x v="4095"/>
    <b v="0"/>
    <n v="0"/>
    <b v="0"/>
    <x v="6"/>
    <s v="plays"/>
    <n v="0"/>
    <n v="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x v="4096"/>
    <b v="0"/>
    <n v="0"/>
    <b v="0"/>
    <x v="6"/>
    <s v="plays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x v="4097"/>
    <b v="0"/>
    <n v="0"/>
    <b v="0"/>
    <x v="6"/>
    <s v="plays"/>
    <n v="0"/>
    <n v="0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x v="4098"/>
    <b v="0"/>
    <n v="0"/>
    <b v="0"/>
    <x v="6"/>
    <s v="plays"/>
    <n v="0"/>
    <n v="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x v="4099"/>
    <b v="0"/>
    <n v="0"/>
    <b v="0"/>
    <x v="6"/>
    <s v="plays"/>
    <n v="0"/>
    <n v="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x v="4100"/>
    <b v="0"/>
    <n v="0"/>
    <b v="0"/>
    <x v="6"/>
    <s v="plays"/>
    <n v="0"/>
    <n v="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x v="4101"/>
    <b v="0"/>
    <n v="0"/>
    <b v="0"/>
    <x v="6"/>
    <s v="plays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x v="4102"/>
    <b v="0"/>
    <n v="0"/>
    <b v="0"/>
    <x v="6"/>
    <s v="plays"/>
    <n v="0"/>
    <n v="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x v="4103"/>
    <b v="0"/>
    <n v="0"/>
    <b v="0"/>
    <x v="6"/>
    <s v="plays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x v="4104"/>
    <b v="0"/>
    <n v="0"/>
    <b v="0"/>
    <x v="6"/>
    <s v="plays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x v="4105"/>
    <b v="0"/>
    <n v="0"/>
    <b v="0"/>
    <x v="6"/>
    <s v="plays"/>
    <n v="0"/>
    <n v="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x v="4106"/>
    <b v="0"/>
    <n v="0"/>
    <b v="0"/>
    <x v="6"/>
    <s v="plays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x v="4107"/>
    <b v="0"/>
    <n v="0"/>
    <b v="0"/>
    <x v="6"/>
    <s v="plays"/>
    <n v="0"/>
    <n v="0"/>
    <x v="1"/>
  </r>
  <r>
    <n v="4087"/>
    <s v="Stage Production &quot;The Nail Shop&quot;"/>
    <s v="Comedy Stage Play"/>
    <n v="9600"/>
    <n v="0"/>
    <x v="2"/>
    <s v="US"/>
    <s v="USD"/>
    <d v="2016-07-17T17:49:46"/>
    <x v="4108"/>
    <b v="0"/>
    <n v="0"/>
    <b v="0"/>
    <x v="6"/>
    <s v="plays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x v="4109"/>
    <b v="0"/>
    <n v="0"/>
    <b v="0"/>
    <x v="6"/>
    <s v="plays"/>
    <n v="0"/>
    <n v="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x v="4110"/>
    <b v="0"/>
    <n v="0"/>
    <b v="0"/>
    <x v="6"/>
    <s v="plays"/>
    <n v="0"/>
    <n v="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x v="4111"/>
    <b v="0"/>
    <n v="0"/>
    <b v="0"/>
    <x v="6"/>
    <s v="plays"/>
    <n v="0"/>
    <n v="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x v="4112"/>
    <b v="0"/>
    <n v="0"/>
    <b v="0"/>
    <x v="6"/>
    <s v="plays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x v="4113"/>
    <b v="0"/>
    <n v="0"/>
    <b v="0"/>
    <x v="6"/>
    <s v="plays"/>
    <n v="0"/>
    <n v="0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0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2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3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5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6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7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8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9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d v="2016-03-16T05:04:57"/>
    <x v="10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d v="2016-01-11T23:00:00"/>
    <x v="11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d v="2016-06-28T15:45:23"/>
    <x v="12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3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d v="2015-07-12T06:02:38"/>
    <x v="14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6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7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d v="2017-01-02T22:59:00"/>
    <x v="18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19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d v="2015-08-19T15:37:54"/>
    <x v="20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d v="2016-04-22T06:32:52"/>
    <x v="23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24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d v="2015-06-12T20:00:00"/>
    <x v="25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6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27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8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29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30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3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32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3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d v="2016-04-03T12:01:02"/>
    <x v="34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35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36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38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39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40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41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42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43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44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45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d v="2015-06-11T04:25:46"/>
    <x v="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47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4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d v="2016-11-23T08:45:43"/>
    <x v="49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d v="2016-08-04T14:00:03"/>
    <x v="50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51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d v="2017-02-22T04:43:42"/>
    <x v="5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53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54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55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56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57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58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59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60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61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62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64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65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6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d v="2016-03-24T08:11:38"/>
    <x v="67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68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69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70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71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72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73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74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75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76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77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78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d v="2016-04-22T13:55:11"/>
    <x v="79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80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d v="2015-04-17T00:00:00"/>
    <x v="81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x v="82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83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84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85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d v="2016-02-25T07:25:01"/>
    <x v="86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87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88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d v="2015-10-11T01:00:00"/>
    <x v="89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90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91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92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d v="2015-07-08T14:00:23"/>
    <x v="9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94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95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96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7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9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9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100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101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10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03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4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105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06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10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08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0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10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111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12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13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14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15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d v="2013-10-16T14:33:35"/>
    <x v="117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118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11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d v="2015-08-13T08:46:49"/>
    <x v="120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21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22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d v="2015-09-02T22:49:03"/>
    <x v="12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124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25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6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27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128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d v="2015-01-09T01:00:00"/>
    <x v="129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d v="2013-12-02T22:59:00"/>
    <x v="130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32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d v="2017-03-01T17:52:15"/>
    <x v="133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134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135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36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137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38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139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140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41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142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143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44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145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146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14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148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9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150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1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2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5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54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55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156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57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d v="2015-05-31T21:00:00"/>
    <x v="158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59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60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61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162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d v="2015-01-07T16:41:46"/>
    <x v="163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d v="2015-06-27T06:55:54"/>
    <x v="16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6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166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167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168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6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170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171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72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73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174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175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76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177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78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179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80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181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82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d v="2014-10-14T16:38:28"/>
    <x v="183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184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d v="2016-04-07T22:09:14"/>
    <x v="185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186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d v="2016-07-06T15:00:58"/>
    <x v="187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88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189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190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d v="2016-07-10T05:28:57"/>
    <x v="191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92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193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9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d v="2015-12-16T20:18:00"/>
    <x v="195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196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197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198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99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00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d v="2015-04-08T11:42:59"/>
    <x v="201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202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3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204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205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206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7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208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09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10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211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12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213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14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215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216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217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18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219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20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21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22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d v="2016-11-08T11:43:06"/>
    <x v="223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24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225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226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2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d v="2015-12-21T04:59:00"/>
    <x v="228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29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230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d v="2015-11-19T05:03:21"/>
    <x v="23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32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33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234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35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236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237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38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d v="2016-12-14T12:01:08"/>
    <x v="239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40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d v="2015-10-31T22:45:00"/>
    <x v="241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42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243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44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245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246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2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248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249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50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51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252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53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5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255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256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57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258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9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60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2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63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64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265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26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267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68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d v="2016-08-23T20:54:00"/>
    <x v="269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70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271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272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273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74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75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276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77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8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279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80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281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8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284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85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286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87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88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89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290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91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292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94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295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96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9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98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99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301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302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303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304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305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306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07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308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31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11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12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313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314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15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31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317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d v="2011-12-07T17:53:11"/>
    <x v="319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320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d v="2016-06-19T08:10:00"/>
    <x v="321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322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d v="2016-12-18T18:30:57"/>
    <x v="323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324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25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26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27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328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329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330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331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33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33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334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35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36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37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38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339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340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34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342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343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344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d v="2016-08-06T07:52:18"/>
    <x v="345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d v="2013-02-07T22:40:01"/>
    <x v="346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47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48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349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50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d v="2016-02-15T15:00:00"/>
    <x v="351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352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d v="2014-07-25T03:00:00"/>
    <x v="353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354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355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56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357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58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359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360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61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362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d v="2016-10-25T17:00:00"/>
    <x v="363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364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365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66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367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d v="2014-11-16T04:57:13"/>
    <x v="368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369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370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371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372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37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374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75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376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377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378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79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380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381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d v="2017-02-14T22:59:00"/>
    <x v="382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d v="2016-08-06T18:00:00"/>
    <x v="383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84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385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86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387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88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389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90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391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392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d v="2016-12-23T07:59:00"/>
    <x v="39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d v="2015-09-04T15:00:00"/>
    <x v="394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395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96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d v="2014-12-01T19:59:05"/>
    <x v="397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398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d v="2015-06-27T15:22:48"/>
    <x v="399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d v="2011-06-01T04:59:00"/>
    <x v="400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401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402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403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404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05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406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407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408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40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410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41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412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413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414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415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416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d v="2015-03-28T23:31:51"/>
    <x v="417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18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419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420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421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422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423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424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42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426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427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d v="2016-06-04T15:41:12"/>
    <x v="428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429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30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431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432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433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434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43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436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437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438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439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44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441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442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443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444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445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446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447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448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449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450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451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453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454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455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d v="2016-03-31T10:00:00"/>
    <x v="456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457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5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459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460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461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462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463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d v="2014-12-11T04:59:00"/>
    <x v="464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465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466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67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46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469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470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d v="2016-03-22T20:01:00"/>
    <x v="471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472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d v="2015-04-16T02:50:00"/>
    <x v="473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474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475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476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477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478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d v="2016-03-21T16:59:28"/>
    <x v="479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480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48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482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483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484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485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486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487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488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489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d v="2014-10-02T21:37:05"/>
    <x v="490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491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49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d v="2015-11-01T23:00:00"/>
    <x v="493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494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495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496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497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498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499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50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501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502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d v="2015-08-25T15:05:12"/>
    <x v="503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504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505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506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507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508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509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510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51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512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513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514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15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516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517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518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519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520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521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522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d v="2017-03-12T21:00:00"/>
    <x v="523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24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52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52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527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528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d v="2017-03-02T14:24:43"/>
    <x v="529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530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53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532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533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534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d v="2014-12-05T18:30:29"/>
    <x v="535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536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537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38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539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540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541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542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543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54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545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546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d v="2015-11-15T15:13:09"/>
    <x v="547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548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49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550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551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d v="2015-12-20T09:00:00"/>
    <x v="552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d v="2014-01-06T12:55:40"/>
    <x v="553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554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555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55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557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558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559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d v="2015-10-15T09:59:58"/>
    <x v="560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561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562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563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564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d v="2015-06-13T12:09:11"/>
    <x v="565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566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567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568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569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570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571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572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573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574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d v="2016-06-28T09:41:35"/>
    <x v="57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576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577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578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579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580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581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582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583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58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d v="2017-03-01T19:00:00"/>
    <x v="585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586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587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58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89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590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591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592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593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594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595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d v="2016-10-31T04:00:00"/>
    <x v="596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597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598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599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600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601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602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603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604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d v="2015-10-24T04:14:05"/>
    <x v="60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606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607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d v="2015-10-08T07:59:53"/>
    <x v="608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609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d v="2014-12-28T15:22:29"/>
    <x v="610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611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d v="2015-01-02T05:56:28"/>
    <x v="612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13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d v="2015-01-24T23:08:15"/>
    <x v="614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15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616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617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d v="2015-08-16T06:40:36"/>
    <x v="618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619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d v="2014-11-13T08:02:00"/>
    <x v="62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621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622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623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624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625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62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627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628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629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d v="2015-03-09T21:49:21"/>
    <x v="630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631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d v="2016-07-21T14:00:00"/>
    <x v="632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633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634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635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636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d v="2012-11-09T19:07:07"/>
    <x v="63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638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639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6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641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642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643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644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645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646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d v="2016-04-01T04:00:00"/>
    <x v="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648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649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65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51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2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653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d v="2015-07-21T10:03:25"/>
    <x v="654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655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656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657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658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d v="2016-10-14T16:00:00"/>
    <x v="659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660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61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662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663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664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665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666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667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668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669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670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71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d v="2015-05-09T05:00:00"/>
    <x v="672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673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674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675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676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677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678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679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680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681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682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683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684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685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686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68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688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689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d v="2016-10-11T03:59:00"/>
    <x v="690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691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692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693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694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695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696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697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d v="2016-08-01T16:22:03"/>
    <x v="698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699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d v="2015-12-16T06:59:00"/>
    <x v="700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701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702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703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704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705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06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70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708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709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710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711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712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713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714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715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71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71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718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719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720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721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722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723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724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72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726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d v="2013-02-17T19:25:29"/>
    <x v="727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8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729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73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73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d v="2014-04-23T15:59:33"/>
    <x v="732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733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734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735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736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737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738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739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40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d v="2014-11-27T00:54:23"/>
    <x v="741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742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743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744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74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746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d v="2015-04-03T20:02:33"/>
    <x v="747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48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74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750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751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752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753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754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7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756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757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758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d v="2016-12-14T15:59:00"/>
    <x v="759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760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761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62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763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764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765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766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67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d v="2016-04-29T12:11:00"/>
    <x v="768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76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770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71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772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773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d v="2015-12-15T23:09:34"/>
    <x v="7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775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776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777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778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779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780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781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d v="2016-12-07T08:26:16"/>
    <x v="782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x v="78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784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785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78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d v="2014-12-14T18:09:51"/>
    <x v="787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788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789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790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791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792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793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794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795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79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797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8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799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800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d v="2011-09-07T16:35:39"/>
    <x v="801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802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803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804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805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806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807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808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809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d v="2014-08-07T15:56:49"/>
    <x v="810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d v="2013-12-13T04:59:00"/>
    <x v="81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8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813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814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815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816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d v="2016-09-23T16:44:30"/>
    <x v="817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d v="2015-10-02T18:00:00"/>
    <x v="81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d v="2015-06-08T15:00:00"/>
    <x v="819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82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821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d v="2013-02-16T15:52:38"/>
    <x v="822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d v="2014-02-16T18:18:12"/>
    <x v="823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824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825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d v="2015-03-31T04:16:54"/>
    <x v="826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827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828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829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d v="2016-01-17T21:00:00"/>
    <x v="830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831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d v="2015-07-23T04:59:00"/>
    <x v="832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833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834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835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d v="2015-03-12T11:07:43"/>
    <x v="836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837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838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39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840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841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842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844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84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846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847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84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849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850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851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852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853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854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855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856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857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858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59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860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861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d v="2017-02-14T17:23:40"/>
    <x v="862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863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864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865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866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867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868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869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870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871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d v="2017-03-04T10:12:32"/>
    <x v="87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87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874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875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876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877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878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879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880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881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882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883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d v="2014-08-11T05:59:00"/>
    <x v="88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885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886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887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888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889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d v="2013-11-15T23:15:03"/>
    <x v="890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891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892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893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89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895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896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897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d v="2014-09-23T20:46:16"/>
    <x v="898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899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900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901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902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d v="2014-06-09T17:26:51"/>
    <x v="903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904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905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906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907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d v="2015-12-17T04:59:00"/>
    <x v="908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90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910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911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912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913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914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915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916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17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918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d v="2015-01-15T10:54:00"/>
    <x v="9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920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921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22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23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924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d v="2017-01-15T01:35:19"/>
    <x v="925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d v="2016-09-12T11:35:49"/>
    <x v="926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d v="2015-05-24T08:18:52"/>
    <x v="927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928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929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930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d v="2016-04-16T05:59:00"/>
    <x v="931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d v="2015-02-19T21:19:43"/>
    <x v="932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933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934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35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936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937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938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939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940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941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d v="2014-06-23T07:04:10"/>
    <x v="942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94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944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945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946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947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948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4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950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951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952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953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954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955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956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d v="2015-12-27T14:20:45"/>
    <x v="957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958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959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960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961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962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963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964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965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966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96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d v="2015-06-29T20:57:18"/>
    <x v="96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969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d v="2012-03-25T00:56:15"/>
    <x v="970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971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97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97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974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975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976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977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978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979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980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981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982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983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984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985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d v="2016-09-30T04:27:00"/>
    <x v="986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98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d v="2014-04-19T21:04:35"/>
    <x v="988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989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9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991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992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993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994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995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996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d v="2014-07-13T13:59:00"/>
    <x v="997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998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999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000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00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1002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1003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004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1005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006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007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1008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1009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1010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1011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1012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1013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1014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015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1016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1017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1018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019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1020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d v="2016-05-15T17:35:01"/>
    <x v="102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1022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1023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102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025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1026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027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d v="2016-06-23T16:00:25"/>
    <x v="1028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1029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03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1031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1032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1033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1034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035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1036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037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1038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39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d v="2013-07-22T20:09:12"/>
    <x v="1040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1041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1042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43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44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d v="2016-06-30T18:57:19"/>
    <x v="1045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d v="2015-04-06T04:00:00"/>
    <x v="1046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1047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048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49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d v="2016-06-25T03:59:00"/>
    <x v="1050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5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52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1053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1054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055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d v="2017-02-28T05:00:00"/>
    <x v="105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1057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058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d v="2016-10-16T11:00:00"/>
    <x v="1059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06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061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062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1063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064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065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066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1067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1068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1069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070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d v="2017-03-12T12:10:42"/>
    <x v="1071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072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1073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d v="2016-01-19T22:59:00"/>
    <x v="1074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1075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d v="2017-03-10T14:55:16"/>
    <x v="107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077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1078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07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080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1081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1082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083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1084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085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1086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087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1088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0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d v="2016-01-03T22:59:00"/>
    <x v="1090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d v="2015-05-31T07:59:47"/>
    <x v="1091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092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1093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109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095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09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09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1098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099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1100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1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1102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1103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104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d v="2014-11-01T17:18:00"/>
    <x v="1105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1106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d v="2015-03-25T18:53:49"/>
    <x v="1107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1108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1109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1111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112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113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114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d v="2017-02-01T22:59:00"/>
    <x v="1115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116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1117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118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119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d v="2017-02-01T08:00:00"/>
    <x v="1120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d v="2016-04-17T18:38:02"/>
    <x v="1121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d v="2016-04-01T03:59:00"/>
    <x v="1122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1123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1124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125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126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12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1128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12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1130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1131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132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1133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113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135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136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37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138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d v="2017-01-15T00:59:40"/>
    <x v="1139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140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141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1142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143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d v="2015-09-23T13:25:56"/>
    <x v="1144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1145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146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114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148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149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1150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15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1152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153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1154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1155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156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1157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158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159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160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161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162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1163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164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1165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116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d v="2014-08-08T19:05:51"/>
    <x v="1167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d v="2013-10-07T01:21:58"/>
    <x v="116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1169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1170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1171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172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d v="2012-04-02T18:38:21"/>
    <x v="1173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1174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1175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1176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d v="2016-10-29T08:57:43"/>
    <x v="1177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1178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1179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1180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181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1183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1184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1185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186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187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188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1189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190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d v="2014-06-03T03:59:00"/>
    <x v="119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1192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1193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1194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1195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196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97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198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99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200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1201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1202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1203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204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205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1206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1207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d v="2016-12-23T01:47:58"/>
    <x v="120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1209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210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211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1212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213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1214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1215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121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1217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1218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1219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d v="2014-11-30T19:04:22"/>
    <x v="1220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122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222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1223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1224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d v="2016-07-31T11:00:00"/>
    <x v="1225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226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1227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22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229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230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231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232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233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123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1235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1236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1237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d v="2014-12-22T04:59:00"/>
    <x v="1238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d v="2016-09-03T20:57:09"/>
    <x v="123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d v="2014-11-26T20:26:50"/>
    <x v="124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241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1242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243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d v="2015-12-03T17:00:00"/>
    <x v="1244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1245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246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1247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1248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1249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250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12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1252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53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1254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255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56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57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125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1259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260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1261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d v="2015-03-02T20:00:00"/>
    <x v="1262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1263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264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265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266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267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1268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69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1270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1271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127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273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d v="2015-07-20T22:00:00"/>
    <x v="1274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1275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1276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277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278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279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280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281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1282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1283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1284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8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286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287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1288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1289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d v="2014-08-31T17:31:31"/>
    <x v="1290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1291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292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d v="2017-04-04T05:15:01"/>
    <x v="1293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1294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1295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296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297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1298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299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1300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1301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302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1303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d v="2016-08-01T18:13:30"/>
    <x v="1304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1305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306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1307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308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309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10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1311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d v="2016-10-23T08:20:01"/>
    <x v="1312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1313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d v="2014-07-19T05:00:00"/>
    <x v="1314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315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1316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1317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318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319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1320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321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1322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1323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1324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1325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1326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1327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1328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13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1330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1331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332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333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334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133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d v="2015-07-02T03:40:00"/>
    <x v="1336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d v="2011-09-22T18:28:49"/>
    <x v="1337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338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1339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d v="2017-01-14T21:48:01"/>
    <x v="1340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341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1342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1343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1344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1345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346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1347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1348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349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1350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351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352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353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1354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355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135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1357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358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135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60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361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1362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1363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1364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65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13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d v="2015-10-28T17:33:36"/>
    <x v="1367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368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1369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1371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1372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373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374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1375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1376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d v="2015-11-29T23:00:00"/>
    <x v="1377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1378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379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138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38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1382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1383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384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1385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1386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1387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1388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1389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1390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1391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392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393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394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1395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39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1397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1398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399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1400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d v="2016-04-15T21:00:00"/>
    <x v="1401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1403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404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1405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1406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1407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d v="2015-05-27T02:45:00"/>
    <x v="1408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d v="2016-04-08T15:00:35"/>
    <x v="1409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141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1411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1412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413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414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1415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1416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1417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418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419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420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1421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422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423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42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1425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426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1427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428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1429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1430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143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1432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1433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434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1435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436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43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38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439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44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1441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d v="2016-01-25T23:52:00"/>
    <x v="1442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44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444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1445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d v="2015-12-03T21:30:00"/>
    <x v="1446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447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1448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1449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145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451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d v="2012-09-23T03:59:00"/>
    <x v="1452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d v="2014-12-08T16:31:55"/>
    <x v="1453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1454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1455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1456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1457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458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459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460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461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1462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463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464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1465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466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1467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d v="2015-02-21T11:00:00"/>
    <x v="1468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469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1470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471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472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1473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474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47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476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147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478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479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d v="2017-03-16T16:01:01"/>
    <x v="1480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d v="2016-12-28T16:49:00"/>
    <x v="1481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482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1483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1484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1485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d v="2015-10-28T17:17:07"/>
    <x v="1486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1487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88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d v="2015-06-02T00:47:00"/>
    <x v="148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d v="2017-01-14T03:59:00"/>
    <x v="1490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91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1492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493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1494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1495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1496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d v="2016-06-30T10:00:00"/>
    <x v="1497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d v="2016-02-09T20:00:00"/>
    <x v="1498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99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150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1501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1502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1503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04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50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506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150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1508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1509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510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511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512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1513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1514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1515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151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d v="2015-03-13T06:59:00"/>
    <x v="1517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1518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1519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520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1521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522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523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524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525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52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152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528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1529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1530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1531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1532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533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534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d v="2015-03-12T04:00:00"/>
    <x v="1535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53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1537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153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1539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154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d v="2015-03-20T15:07:12"/>
    <x v="1541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1542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543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d v="2015-08-23T14:14:55"/>
    <x v="1544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545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546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547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1548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1549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1550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1551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1552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1553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d v="2014-01-08T02:08:00"/>
    <x v="1554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1555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556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557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1558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1559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1560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1561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1562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1563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1564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1565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1566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156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568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569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570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1571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d v="2014-07-09T13:39:40"/>
    <x v="1572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573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1574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1575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57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d v="2016-04-06T21:30:00"/>
    <x v="1577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578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579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d v="2015-10-11T02:00:00"/>
    <x v="1580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1581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d v="2015-08-14T01:24:57"/>
    <x v="1582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1583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584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585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1586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587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1588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1589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1590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591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1592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593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594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595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159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1597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1598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599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00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1601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602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1603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1604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1605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0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607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608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609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1610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161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1612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1613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614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615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161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d v="2015-04-16T18:10:33"/>
    <x v="1617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1618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d v="2014-11-16T08:05:48"/>
    <x v="1619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1620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62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22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623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1624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d v="2014-06-15T15:16:04"/>
    <x v="1625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1626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627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28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1629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1630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1631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632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1633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1634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1635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1636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637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1638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639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1640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41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1642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1643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1644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64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164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647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d v="2016-07-31T19:45:00"/>
    <x v="1648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d v="2013-10-14T03:59:00"/>
    <x v="1649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1650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1651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652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653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654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655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1656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657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658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59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1660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1661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662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1663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664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1665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1666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1667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668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669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670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1671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672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1673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674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1675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676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1677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1678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679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680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1681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1682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683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684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85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168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87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1688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1689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1690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d v="2015-02-14T19:39:40"/>
    <x v="1691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1692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1693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d v="2016-04-11T02:30:00"/>
    <x v="1694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1695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696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97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698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1699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170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1701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1702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703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704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1705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1706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d v="2015-11-28T18:00:28"/>
    <x v="1707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1708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1709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d v="2015-04-09T19:00:55"/>
    <x v="1710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1711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d v="2014-07-29T00:29:40"/>
    <x v="1712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1713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d v="2017-02-18T23:59:00"/>
    <x v="1714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715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17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1717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1718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719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1720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172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722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1723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72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1725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172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d v="2017-03-16T21:37:10"/>
    <x v="1727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d v="2016-11-17T11:36:34"/>
    <x v="1728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1729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730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1731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732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1733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1734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1736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737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1738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1739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1740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741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1742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1743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1744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745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746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747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1748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1749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1750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1751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1752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1753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d v="2016-02-03T12:33:09"/>
    <x v="1754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755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1756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1757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1758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1759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760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d v="2017-01-23T04:59:00"/>
    <x v="1761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762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1763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764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5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1766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1767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768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1769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770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1771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772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1773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774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1775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1776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d v="2015-09-30T19:29:00"/>
    <x v="177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d v="2016-06-01T21:42:00"/>
    <x v="1778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1779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1780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781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782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d v="2016-08-18T21:52:19"/>
    <x v="1783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784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85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786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787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d v="2015-09-24T20:38:02"/>
    <x v="1788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d v="2015-06-01T03:59:00"/>
    <x v="1789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0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179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792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93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1794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1795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1796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797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98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799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1800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801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1802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1803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1804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1805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80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807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808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180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d v="2016-03-17T17:25:49"/>
    <x v="1810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1811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812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d v="2015-09-27T20:14:00"/>
    <x v="1813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14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d v="2015-01-04T04:43:58"/>
    <x v="1815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816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1817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1818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819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820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d v="2015-06-11T18:24:44"/>
    <x v="1821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182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823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824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825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1826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1827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1828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9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830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d v="2014-11-08T21:13:23"/>
    <x v="1831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1832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1833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1834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1835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836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1837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1838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1839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1840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841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1842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843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844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845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d v="2015-04-13T17:17:52"/>
    <x v="1846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1847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1848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184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85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851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85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1853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1854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855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856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57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1858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859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860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1861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862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1863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864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1865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866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1867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68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69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870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871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1872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1873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874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75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1876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7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78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879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1880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881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882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83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1884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1885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1886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887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1888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889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1890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891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892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893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1894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1895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189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d v="2017-02-05T16:44:00"/>
    <x v="1897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1898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1899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1900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1901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1902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1903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1904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905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1906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190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908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1909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1910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1911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d v="2014-07-13T10:58:33"/>
    <x v="1912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1913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191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1915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191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191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19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92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1921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d v="2016-12-30T17:50:16"/>
    <x v="1922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923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924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d v="2014-11-02T11:29:35"/>
    <x v="192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926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1927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928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929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1930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1931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1932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1933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1934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1935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d v="2015-12-31T23:00:00"/>
    <x v="1936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1937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1938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939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940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1941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942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1943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1944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945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d v="2016-10-20T05:28:13"/>
    <x v="1946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1947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1948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1949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95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1951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1952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953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1954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1955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1956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1957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1958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1959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1960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1961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962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1963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d v="2012-03-01T23:30:39"/>
    <x v="1964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1965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966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967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1968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1969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1970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1971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d v="2014-08-03T02:59:56"/>
    <x v="1972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973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1974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1975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976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1977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978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197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980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d v="2015-03-19T18:15:30"/>
    <x v="1981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1982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1983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1984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1985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1986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1987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988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1989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1990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1991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1992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1993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99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995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d v="2015-11-09T14:32:00"/>
    <x v="1996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997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199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999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00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d v="2015-06-27T21:59:00"/>
    <x v="2001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2002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003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d v="2016-05-28T21:44:00"/>
    <x v="20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2005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006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2007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d v="2016-09-28T22:24:55"/>
    <x v="2008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2009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2010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d v="2016-02-11T22:59:00"/>
    <x v="2011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2012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13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2014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015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2016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2017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201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019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2020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2021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2022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2023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2024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025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026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20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d v="2015-05-03T22:51:00"/>
    <x v="2028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2029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20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031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03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033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034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2035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036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037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2038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2039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2040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2041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d v="2016-12-25T11:00:00"/>
    <x v="2042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d v="2015-02-11T02:53:41"/>
    <x v="2043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2044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2045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2046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047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2048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49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050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2051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d v="2017-04-07T17:35:34"/>
    <x v="2052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d v="2015-06-25T18:07:39"/>
    <x v="2053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d v="2017-01-11T05:00:00"/>
    <x v="205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2055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2056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057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58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2059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206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061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62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2063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d v="2016-07-02T15:35:23"/>
    <x v="2064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2065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206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067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68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2069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207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d v="2014-05-19T05:00:00"/>
    <x v="2071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20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2073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2074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2075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2076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2077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d v="2016-06-05T13:59:50"/>
    <x v="2078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2079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2080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d v="2014-05-04T06:00:00"/>
    <x v="2081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2082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083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084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2085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2086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2087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d v="2014-07-02T03:59:00"/>
    <x v="2088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2089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d v="2015-10-09T15:38:43"/>
    <x v="2090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2091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092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93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9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095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2096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209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2098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2099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2100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01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2102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03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2104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05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2106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10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d v="2015-02-07T18:26:21"/>
    <x v="2108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10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2110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111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211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2113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2114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115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2116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2117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d v="2017-01-01T02:46:11"/>
    <x v="2118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211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2120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d v="2016-11-09T20:26:48"/>
    <x v="2121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2122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d v="2014-10-17T12:00:00"/>
    <x v="2123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2124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212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2126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127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2128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129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d v="2016-01-17T18:01:01"/>
    <x v="2130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d v="2014-12-01T19:09:00"/>
    <x v="2131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2132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2133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34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2135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13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2137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138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2139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2140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2141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2142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143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2144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2145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d v="2016-12-02T23:36:43"/>
    <x v="2146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2147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214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14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150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d v="2015-05-01T13:59:00"/>
    <x v="2151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52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153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d v="2016-09-01T17:32:01"/>
    <x v="2154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2155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2156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57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158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2159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2160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2161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d v="2015-04-18T01:40:10"/>
    <x v="2162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163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d v="2015-06-21T21:20:00"/>
    <x v="2164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d v="2015-06-10T15:04:31"/>
    <x v="2165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1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2167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2168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169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217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171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2172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2173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2174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2175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2176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177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178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2179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2180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2181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2182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18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2184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d v="2013-02-04T11:55:27"/>
    <x v="2185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186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d v="2015-06-18T23:33:17"/>
    <x v="218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188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d v="2016-06-30T15:42:14"/>
    <x v="2189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d v="2016-04-20T21:11:16"/>
    <x v="2190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2191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2192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193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2194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2195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196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2197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2198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2199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2200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201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2202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2203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220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2205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206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2207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2208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2209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2210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2211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2212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d v="2015-10-05T06:39:46"/>
    <x v="2213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2214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215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d v="2014-11-17T07:59:00"/>
    <x v="2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2217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218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2219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2220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222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2222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d v="2015-11-25T14:57:11"/>
    <x v="2223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2224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225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222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227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2228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229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230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2231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232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d v="2015-02-03T02:00:00"/>
    <x v="2233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d v="2014-08-26T17:09:42"/>
    <x v="2234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2235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2236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223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223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d v="2015-06-26T04:32:55"/>
    <x v="2239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240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2241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42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2243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2244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2245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246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d v="2016-07-10T23:32:12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2248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2249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d v="2012-02-12T21:43:03"/>
    <x v="2250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251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252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d v="2015-02-04T11:50:18"/>
    <x v="2253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254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2255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56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257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225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2259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60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2261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262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2263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226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265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2266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2267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2268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269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2270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2271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2272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2273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2274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2275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276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2277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278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d v="2015-09-24T19:09:25"/>
    <x v="2279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2280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2281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282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2283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284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2285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228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2287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2288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228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2290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d v="2015-04-25T05:11:23"/>
    <x v="2291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229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93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294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95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2296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297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98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2299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2300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2301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2302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303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2304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d v="2016-05-22T14:59:34"/>
    <x v="2305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306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230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2308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3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2310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2311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2312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313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2314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2315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231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2317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2318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2319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2320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2321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322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d v="2017-03-11T13:29:00"/>
    <x v="232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2324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d v="2015-07-31T08:58:00"/>
    <x v="2325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2326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327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2328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2329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d v="2016-03-14T15:06:15"/>
    <x v="2330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2331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32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2333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2334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2335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2336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2337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d v="2015-09-23T20:34:24"/>
    <x v="2338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2339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340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2341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34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d v="2016-06-09T20:47:41"/>
    <x v="2343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344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2345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346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234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2348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2349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d v="2016-04-30T21:59:00"/>
    <x v="23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d v="2016-02-20T20:07:47"/>
    <x v="2351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352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353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d v="2013-06-05T00:00:32"/>
    <x v="2354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2355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356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357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358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359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360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361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362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363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364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36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36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367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2368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2369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2370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2371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2372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2373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2374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375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376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2377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378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2379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d v="2017-01-21T11:47:58"/>
    <x v="2380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381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382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2383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384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2385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386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38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2388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389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390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d v="2015-05-30T18:10:00"/>
    <x v="2391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2392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2393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d v="2015-05-15T17:01:52"/>
    <x v="2394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d v="2014-06-01T03:59:00"/>
    <x v="2395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d v="2016-02-21T22:36:37"/>
    <x v="2396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2397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d v="2014-12-15T13:12:57"/>
    <x v="2398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2399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2400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401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402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2403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404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2405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2406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2407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408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2409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2410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2411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d v="2016-03-11T23:34:05"/>
    <x v="2412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d v="2014-12-10T03:48:45"/>
    <x v="2413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2414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2415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2416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2417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d v="2015-09-01T15:05:19"/>
    <x v="2418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419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420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2421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2422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d v="2016-06-08T13:59:00"/>
    <x v="2423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2424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2425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2426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427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2428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2429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430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2431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2432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2433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2434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43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d v="2015-12-09T22:48:04"/>
    <x v="2436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2437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243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243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440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441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2442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244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2444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2445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2446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447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2448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2449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245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451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2452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453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2454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2455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2456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d v="2016-12-10T11:00:00"/>
    <x v="2457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245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9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460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4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2462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2463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464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465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2466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67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2468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d v="2014-09-15T06:08:00"/>
    <x v="2469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2470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2471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2472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473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474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247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476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2477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d v="2014-06-16T17:06:34"/>
    <x v="2478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2479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2480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2481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2482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2483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d v="2017-04-07T18:45:38"/>
    <x v="2484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485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2486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2487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2488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489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d v="2016-08-25T03:59:00"/>
    <x v="2490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249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493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49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2495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2496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2497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498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2499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500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2501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2502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2503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04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250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250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2507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2508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2509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510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2511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2512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d v="2015-10-28T19:54:00"/>
    <x v="2513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2514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2515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2516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2517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2518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d v="2015-07-18T20:14:16"/>
    <x v="2519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520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2521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d v="2016-05-28T18:32:09"/>
    <x v="2522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2523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2524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2525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26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2527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d v="2016-05-14T13:35:36"/>
    <x v="2528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d v="2016-07-04T03:40:24"/>
    <x v="2529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2530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2531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d v="2015-03-25T18:01:10"/>
    <x v="2532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533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2534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d v="2014-10-10T11:00:00"/>
    <x v="2535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2536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2537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2538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539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2540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d v="2015-02-20T08:34:13"/>
    <x v="2541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2542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543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2544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545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2546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2547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d v="2014-08-30T05:30:00"/>
    <x v="254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2549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d v="2017-04-08T12:54:05"/>
    <x v="2550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2551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2552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2553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2554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d v="2016-10-27T06:40:34"/>
    <x v="2555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2556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25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255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559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2560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2561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2562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2563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2564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2565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566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2567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d v="2012-02-04T17:44:04"/>
    <x v="2568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2569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2570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2571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572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d v="2016-01-06T22:50:13"/>
    <x v="257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574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575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576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2577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d v="2012-03-08T04:59:00"/>
    <x v="2578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2579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2580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2581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5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583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2584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58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2586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2587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588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589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d v="2014-09-30T16:00:00"/>
    <x v="259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2591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d v="2016-08-07T18:38:29"/>
    <x v="2592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593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594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d v="2015-12-30T16:50:10"/>
    <x v="2595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596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2597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2598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d v="2016-04-27T13:55:00"/>
    <x v="25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600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2601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2602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2603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2604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605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2606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2607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2608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2609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261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2611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261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2613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2614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615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2616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2617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2618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619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2620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d v="2016-01-21T11:41:35"/>
    <x v="2621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2622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2623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2624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2625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626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2627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d v="2016-10-16T15:36:18"/>
    <x v="262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629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2630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d v="2014-09-28T01:38:33"/>
    <x v="2631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2632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2633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63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635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2636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2637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638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2639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d v="2016-10-25T19:00:00"/>
    <x v="2640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2641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2642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2643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264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2645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2646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2647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2648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649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2650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2651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2652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65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2654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2655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2656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2657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2658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2659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2660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2661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2662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663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d v="2016-07-25T19:00:00"/>
    <x v="2664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2665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666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667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668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2669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2670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d v="2016-12-30T23:00:00"/>
    <x v="2671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672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2673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674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675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2676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677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678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679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2680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d v="2015-06-21T13:41:22"/>
    <x v="2681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2682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2683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684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2685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2686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87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268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2689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2690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2691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692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2693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d v="2017-02-20T04:37:48"/>
    <x v="2694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2695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2696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d v="2016-03-12T19:52:44"/>
    <x v="2697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698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2699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2700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2701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702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d v="2015-09-23T20:27:39"/>
    <x v="2703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704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2705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2706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707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708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2709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27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2711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2712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2713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2714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2715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2716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271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2718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2719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720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d v="2015-01-08T20:58:03"/>
    <x v="2721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722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2723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d v="2013-12-21T04:44:00"/>
    <x v="272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d v="2015-02-22T01:21:47"/>
    <x v="2725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2726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272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728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2729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2730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2731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2732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2733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2734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2735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2736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2737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2738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739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2740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741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d v="2015-06-22T17:31:06"/>
    <x v="2742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d v="2016-09-18T20:26:25"/>
    <x v="2743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744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745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2746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2747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2748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749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d v="2014-08-02T15:49:43"/>
    <x v="2750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2751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2752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2753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d v="2016-07-13T06:49:59"/>
    <x v="2754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755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d v="2017-01-10T16:31:21"/>
    <x v="2756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2757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2758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2759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760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761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2762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2763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764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2765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2766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2767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2768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769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2770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d v="2015-04-29T14:07:06"/>
    <x v="2771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d v="2014-07-09T17:24:25"/>
    <x v="2772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2773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774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d v="2015-03-01T21:47:19"/>
    <x v="2775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76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d v="2016-10-17T15:15:19"/>
    <x v="2777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d v="2016-04-05T16:00:00"/>
    <x v="2778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2779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2780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2781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2782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2783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d v="2015-12-23T22:59:00"/>
    <x v="2784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2785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2786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2787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2788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789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d v="2014-01-05T13:31:00"/>
    <x v="279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2791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2792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79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2794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2795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796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2797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798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d v="2016-05-14T15:18:28"/>
    <x v="2799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800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280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2802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2803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2804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2805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06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2807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808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2809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2810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811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2812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2813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2814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2815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81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2817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2818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2819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2820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2821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2822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2823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824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25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2826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27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2828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82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d v="2014-10-27T21:25:08"/>
    <x v="2830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831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d v="2014-09-05T20:30:02"/>
    <x v="283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2833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2834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d v="2016-11-17T19:28:06"/>
    <x v="2835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836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2837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2838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d v="2014-08-25T17:12:18"/>
    <x v="2839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840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841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d v="2014-01-31T19:01:00"/>
    <x v="284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84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844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45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846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d v="2015-07-16T07:56:00"/>
    <x v="284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d v="2016-06-05T10:43:47"/>
    <x v="2848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2850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2851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2852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2853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2854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2855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2856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2857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2858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d v="2014-06-23T16:00:00"/>
    <x v="2859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d v="2017-01-11T17:49:08"/>
    <x v="2860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d v="2015-09-27T18:38:24"/>
    <x v="2861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28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2863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2864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2865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866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2867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2868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2869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870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2871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d v="2016-04-06T04:04:51"/>
    <x v="2872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d v="2016-02-21T01:02:56"/>
    <x v="2873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74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2875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76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7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d v="2015-12-19T16:07:09"/>
    <x v="2878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879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2880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2881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2882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83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884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2885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2886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2887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2888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2889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2890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d v="2015-04-08T18:58:47"/>
    <x v="2891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2892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2893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d v="2015-06-13T16:37:23"/>
    <x v="2894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d v="2017-04-16T20:00:00"/>
    <x v="2895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2896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2897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9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289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2900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d v="2015-10-02T10:35:38"/>
    <x v="2901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902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d v="2015-11-08T12:00:00"/>
    <x v="2903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2904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2905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2906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2907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d v="2016-05-19T08:12:01"/>
    <x v="2908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2909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2910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2911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2912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d v="2015-07-26T05:42:16"/>
    <x v="2913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d v="2014-09-16T03:00:00"/>
    <x v="2914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d v="2016-01-16T11:00:00"/>
    <x v="2915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2916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1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2918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2919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d v="2015-11-25T22:04:55"/>
    <x v="2920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2921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2922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2923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924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2925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926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d v="2016-10-10T10:36:23"/>
    <x v="2927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2928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2929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930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2931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2932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2933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2934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935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2936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2937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2938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2939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d v="2017-04-01T03:59:00"/>
    <x v="2940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2941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2942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d v="2015-04-19T15:08:52"/>
    <x v="2943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294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2945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2946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2947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2948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2949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2950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2951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2952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2953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54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955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2956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2957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2958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2959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960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2961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2962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2963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964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2965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96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2967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2968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2969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d v="2016-01-06T20:38:37"/>
    <x v="2970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2971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972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d v="2015-02-08T21:58:29"/>
    <x v="2973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d v="2015-09-09T22:31:19"/>
    <x v="2974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975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2976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d v="2016-06-05T12:42:12"/>
    <x v="2977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2978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2979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2980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298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298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2983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2984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d v="2016-07-12T19:22:21"/>
    <x v="2985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2986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2987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2988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2989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990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2991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2992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d v="2015-03-07T19:55:01"/>
    <x v="2993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994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d v="2015-04-24T01:39:31"/>
    <x v="2995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2996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2997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998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2999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3000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3001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0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0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3004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3005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3006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007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008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3009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301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01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3012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3013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3014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3015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3016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3017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018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019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3020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3021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302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023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024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3025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3026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3027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3028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029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3030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3031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d v="2017-01-03T16:02:45"/>
    <x v="3032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3033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3034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3035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3036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37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d v="2015-06-18T13:13:11"/>
    <x v="3038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d v="2014-12-26T20:35:39"/>
    <x v="30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3040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3041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3042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304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044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045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046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047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3048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3049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3050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3051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d v="2015-08-23T08:35:08"/>
    <x v="3052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3053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d v="2015-01-24T12:00:00"/>
    <x v="3054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3055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3056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d v="2015-03-14T00:50:01"/>
    <x v="3057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058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3059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3060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3061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d v="2016-05-05T21:36:36"/>
    <x v="3062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3063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64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065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3066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3067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3068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306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3070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71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072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3073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d v="2016-02-01T23:55:41"/>
    <x v="3074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3075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3076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3077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3078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3079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308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3081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082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08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308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085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3086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d v="2016-11-09T23:22:12"/>
    <x v="3087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08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089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3090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3091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3092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309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3094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3095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3096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309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d v="2015-02-16T10:11:17"/>
    <x v="3098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099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3100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3101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d v="2014-04-05T02:59:39"/>
    <x v="3102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3103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d v="2015-04-30T02:25:39"/>
    <x v="3104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310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3106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3107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31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109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3110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3111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311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3113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d v="2013-11-02T22:09:05"/>
    <x v="3114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d v="2016-07-16T08:47:46"/>
    <x v="3115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d v="2017-03-02T22:57:58"/>
    <x v="3116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3117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3118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3119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20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d v="2016-11-24T23:00:00"/>
    <x v="3121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3122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3123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12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3125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126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d v="2012-12-19T15:24:05"/>
    <x v="3127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d v="2016-02-14T02:39:31"/>
    <x v="3128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3129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3130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3131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132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d v="2016-02-20T10:29:30"/>
    <x v="3133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d v="2016-01-01T08:38:51"/>
    <x v="3134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3135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3136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3137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3138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13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3140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3141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142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143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144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145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d v="2014-11-12T21:47:00"/>
    <x v="3146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147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3148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3149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d v="2017-04-07T16:15:03"/>
    <x v="3150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3151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3152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153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315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3155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3156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d v="2015-10-26T21:20:00"/>
    <x v="3157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158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3159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160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3161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3162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3163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3164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3165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166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3167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3168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169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3170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3171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3172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3173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3174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3175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d v="2015-12-25T14:21:53"/>
    <x v="3176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3177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3178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3179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180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d v="2014-02-19T09:08:42"/>
    <x v="3181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3182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1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3184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d v="2015-09-24T14:10:48"/>
    <x v="3185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3186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d v="2015-07-16T21:38:56"/>
    <x v="3187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d v="2016-02-21T08:24:17"/>
    <x v="3188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3189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3190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191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d v="2016-06-16T17:02:46"/>
    <x v="3192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d v="2016-07-08T17:32:14"/>
    <x v="3193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3194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d v="2016-05-14T04:59:00"/>
    <x v="3195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3196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3197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d v="2016-10-11T12:35:39"/>
    <x v="3198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319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3200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201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3202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d v="2015-02-24T03:00:00"/>
    <x v="3203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3204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320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320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3207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208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d v="2017-02-03T23:51:20"/>
    <x v="3209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d v="2014-11-01T02:12:42"/>
    <x v="3210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3211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321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3213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3214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215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216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3217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321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219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3220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d v="2015-02-17T01:40:47"/>
    <x v="3221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22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3223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32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3225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x v="3226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3227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228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229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230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3231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3232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3233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3234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3235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236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3237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3238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3239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3240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241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3242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324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3244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3245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3246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324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324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249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3250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3251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252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d v="2015-05-02T22:02:16"/>
    <x v="3253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3254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3255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3256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257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3258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3259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3260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326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3262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3263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d v="2015-05-13T16:18:51"/>
    <x v="3264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d v="2014-09-01T03:59:00"/>
    <x v="3265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3266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326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3268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3269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3270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71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3272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3273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d v="2016-06-16T15:37:26"/>
    <x v="3274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d v="2016-03-08T13:51:09"/>
    <x v="3275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3276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d v="2014-06-01T22:37:19"/>
    <x v="3277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d v="2014-08-09T14:44:07"/>
    <x v="3278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3279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3280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3281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3282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28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d v="2016-08-06T23:44:54"/>
    <x v="328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328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3286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3287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3288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3289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3290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3291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3292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x v="3293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3294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3295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3296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3297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3298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d v="2015-08-17T16:05:59"/>
    <x v="329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30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301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302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303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304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3305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3306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3307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3308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330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3310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3311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3312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3313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331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3315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3316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3317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d v="2016-04-02T08:06:57"/>
    <x v="3318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d v="2016-01-29T14:46:10"/>
    <x v="3319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3320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33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322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323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32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325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d v="2016-02-11T23:22:17"/>
    <x v="3326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3327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3328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3329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330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333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332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3333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3334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3335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336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3337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d v="2014-11-27T22:24:00"/>
    <x v="3338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3339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3340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d v="2015-07-17T13:18:00"/>
    <x v="3341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342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343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3344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3345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3346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347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3348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d v="2015-07-08T16:45:00"/>
    <x v="3349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d v="2015-08-14T06:16:59"/>
    <x v="3350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3351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3352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d v="2017-01-31T05:00:00"/>
    <x v="3353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3354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3355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3356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3357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3358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d v="2015-05-10T17:22:37"/>
    <x v="3359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d v="2014-10-20T02:07:00"/>
    <x v="3360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d v="2015-10-16T08:41:44"/>
    <x v="3361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d v="2015-07-15T10:43:42"/>
    <x v="336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363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3364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d v="2016-01-18T13:00:00"/>
    <x v="3365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3366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d v="2015-08-16T23:00:50"/>
    <x v="3367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3368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369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3370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3371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337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373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d v="2014-12-25T05:00:00"/>
    <x v="3374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3375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3376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3377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3378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3379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3380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d v="2015-07-25T21:59:00"/>
    <x v="3381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3382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3383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d v="2017-01-04T13:06:20"/>
    <x v="3384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385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338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3387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3388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3389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390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3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3392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3393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3394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d v="2016-04-16T18:43:26"/>
    <x v="3395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3396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d v="2016-09-21T05:45:04"/>
    <x v="3397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3398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3399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3400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3401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d v="2015-04-28T15:19:54"/>
    <x v="3402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403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404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3405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3406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d v="2014-06-01T04:00:00"/>
    <x v="3407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3408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3409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3410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3411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3412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413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3414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d v="2015-08-20T18:19:02"/>
    <x v="3415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d v="2014-09-21T18:32:49"/>
    <x v="3416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3417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418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3419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3420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3421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3422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d v="2015-01-09T02:00:00"/>
    <x v="3423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3424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3425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42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42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428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429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430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431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432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433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434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3435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3436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3437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3438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3439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3440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d v="2016-03-10T13:42:39"/>
    <x v="3441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3442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3443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3444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3445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3446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3447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448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3449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3450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3451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d v="2016-01-01T20:20:12"/>
    <x v="345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3453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3454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3455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d v="2015-06-30T23:55:00"/>
    <x v="3456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3457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3458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3459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460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461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3462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3463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3464"/>
    <b v="0"/>
    <n v="4"/>
    <b v="0"/>
    <x v="6"/>
    <x v="11"/>
    <n v="8"/>
    <n v="4.75"/>
  </r>
  <r>
    <n v="638"/>
    <s v="W (Canceled)"/>
    <s v="O0"/>
    <n v="200000"/>
    <n v="18"/>
    <x v="1"/>
    <x v="4"/>
    <s v="EUR"/>
    <d v="2017-03-25T13:14:22"/>
    <x v="3465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d v="2017-04-27T19:15:19"/>
    <x v="3466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3467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3468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346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3470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3471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47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d v="2014-08-24T20:48:11"/>
    <x v="3473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d v="2015-12-12T10:00:00"/>
    <x v="3474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3475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d v="2015-10-11T18:43:40"/>
    <x v="3476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d v="2016-04-24T21:59:00"/>
    <x v="3477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3478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3479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3480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3481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d v="2015-11-30T17:00:00"/>
    <x v="3482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483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d v="2014-12-27T02:02:28"/>
    <x v="3484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3485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d v="2015-09-07T13:53:13"/>
    <x v="3486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487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d v="2016-10-13T20:22:44"/>
    <x v="3488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d v="2014-12-17T18:30:45"/>
    <x v="3489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3490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d v="2015-03-04T18:57:27"/>
    <x v="3491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3492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3493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3494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3495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3496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3497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498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499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500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50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3502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503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504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3505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d v="2014-02-10T00:21:41"/>
    <x v="3506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3507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3508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3509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3510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d v="2015-05-24T15:00:00"/>
    <x v="3511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512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3513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d v="2015-07-10T19:09:36"/>
    <x v="3514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515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3516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351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3518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d v="2017-03-06T13:00:00"/>
    <x v="3519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3520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521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3522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3523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3524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d v="2014-08-09T00:48:54"/>
    <x v="3525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3526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3527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3528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d v="2015-10-15T20:22:38"/>
    <x v="3529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d v="2016-02-13T21:35:13"/>
    <x v="3530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3531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d v="2016-08-06T15:45:32"/>
    <x v="35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3533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3534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3535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536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537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d v="2014-09-26T16:18:55"/>
    <x v="3538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53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54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541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54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543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5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d v="2014-09-08T15:50:05"/>
    <x v="354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5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547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d v="2016-05-07T14:29:18"/>
    <x v="354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3549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d v="2016-10-09T10:28:26"/>
    <x v="3550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3551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3552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553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3554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3555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3556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3557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3558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3559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560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3561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3562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3563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64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d v="2016-02-25T10:57:14"/>
    <x v="3565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3566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d v="2016-03-14T14:35:29"/>
    <x v="3567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3568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3569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3570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3571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572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3573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d v="2015-05-29T04:27:33"/>
    <x v="3574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3575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3576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3577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3578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579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3580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3581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3582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3583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3584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d v="2015-03-24T19:34:04"/>
    <x v="3585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3586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3587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d v="2016-03-23T11:52:07"/>
    <x v="3588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3589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3590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591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d v="2014-06-29T06:13:01"/>
    <x v="3592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593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d v="2014-10-07T04:30:00"/>
    <x v="3594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595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596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3597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3598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599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d v="2015-03-01T08:08:41"/>
    <x v="3600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3601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3602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3603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3604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3605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d v="2016-06-28T16:01:26"/>
    <x v="360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3607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d v="2015-02-26T08:41:33"/>
    <x v="3608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d v="2016-05-20T08:59:00"/>
    <x v="3609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61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d v="2015-04-15T05:04:00"/>
    <x v="3611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6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361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3614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361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616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3617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18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3619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3620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3621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d v="2016-02-07T16:58:00"/>
    <x v="3622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d v="2016-06-28T02:23:33"/>
    <x v="362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3624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3625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3626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3627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3628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629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30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3631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632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3633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3634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3635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d v="2016-05-18T20:22:15"/>
    <x v="3636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3637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3638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3639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3640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d v="2016-03-12T22:37:55"/>
    <x v="3641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3642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3643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3644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3645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d v="2015-07-08T14:44:59"/>
    <x v="3646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647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648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649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3650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d v="2014-07-25T22:15:02"/>
    <x v="3651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652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3653"/>
    <b v="0"/>
    <n v="1"/>
    <b v="0"/>
    <x v="3"/>
    <x v="18"/>
    <n v="0"/>
    <n v="1"/>
  </r>
  <r>
    <n v="1128"/>
    <s v="Flying Turds"/>
    <s v="#havingfunFTW"/>
    <n v="1000"/>
    <n v="1"/>
    <x v="2"/>
    <x v="1"/>
    <s v="GBP"/>
    <d v="2014-08-07T15:35:17"/>
    <x v="3654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d v="2014-11-29T04:33:00"/>
    <x v="3655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56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d v="2016-06-03T07:38:40"/>
    <x v="3657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3658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d v="2016-05-26T17:57:43"/>
    <x v="3659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3660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3661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3662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3663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3664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d v="2015-03-30T19:52:30"/>
    <x v="3665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3666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366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3668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3669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3670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3671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d v="2016-06-24T17:27:49"/>
    <x v="3672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d v="2015-02-21T16:29:56"/>
    <x v="3673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3674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3675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3676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3677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d v="2016-10-29T23:43:54"/>
    <x v="3678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3679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368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3681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d v="2016-04-24T20:45:21"/>
    <x v="3682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3683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368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368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686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687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688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89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90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d v="2016-11-22T00:17:18"/>
    <x v="3691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692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69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694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d v="2016-09-12T16:59:00"/>
    <x v="3695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696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697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d v="2016-05-03T18:49:02"/>
    <x v="3698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d v="2014-10-08T03:54:17"/>
    <x v="3699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3700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d v="2014-08-21T04:49:49"/>
    <x v="3701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3702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d v="2016-02-28T00:00:00"/>
    <x v="3703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d v="2016-07-06T00:00:00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d v="2015-10-12T13:46:33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d v="2016-09-03T05:55:00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d v="2015-01-08T18:18:00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d v="2016-01-12T15:48:44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d v="2015-05-08T18:12:56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d v="2015-11-26T23:55:45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d v="2015-10-08T20:59:00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d v="2014-12-16T08:52:47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d v="2015-03-28T19:06:04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d v="2015-07-10T05:38:46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d v="2016-02-13T22:24:57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d v="2016-10-08T07:38:46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d v="2014-08-16T18:25:12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d v="2016-12-25T15:16:34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d v="2012-08-22T23:14:45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d v="2016-10-13T00:50:30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d v="2015-05-27T18:41:2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d v="2016-01-09T14:48:16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d v="2016-12-18T09:20:15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d v="2015-12-01T00:00:00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d v="2016-01-19T13:27:1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d v="2016-09-02T00:45:46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d v="2015-09-25T02:55:59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d v="2017-02-25T09:01:47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d v="2015-05-28T00:13:17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d v="2017-03-26T20:29:37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d v="2015-11-25T16:49:25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d v="2015-08-03T16:09:30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d v="2016-12-14T18:39:00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d v="2014-08-20T00:44:00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d v="2015-02-16T18:48:03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d v="2016-10-01T08:33:45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d v="2015-12-26T20:26:00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d v="2016-02-12T10:20:45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d v="2015-03-13T17:57:3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d v="2015-11-17T19:04:53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d v="2014-08-08T21:53:24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d v="2015-12-24T21:47:48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d v="2015-07-09T16:47:30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d v="2014-10-19T23:19:43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d v="2014-08-20T16:22:32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d v="2012-07-28T16:00:00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d v="2017-01-27T01:26:48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d v="2014-07-16T02:33:45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d v="2015-08-24T09:22:00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d v="2017-01-02T22:13:29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d v="2015-09-12T20:57:42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d v="2015-06-14T13:00:55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d v="2016-04-21T10:44:38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d v="2015-05-22T05:25:00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d v="2017-04-15T15:42:27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d v="2015-12-02T17:25:00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d v="2012-07-21T14:51:00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d v="2015-08-02T06:03:10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d v="2013-05-25T16:18:34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d v="2015-04-05T01:30:22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d v="2015-01-31T20:12:00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d v="2015-08-23T07:21:12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d v="2014-08-25T20:38:08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d v="2014-06-16T06:50:05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d v="2014-06-13T00:12:35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d v="2017-01-03T20:12:50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d v="2015-06-05T18:48:24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d v="2016-04-30T22:00:00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d v="2016-01-17T23:00:00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d v="2016-11-25T21:53:03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d v="2015-01-10T20:07:04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d v="2015-01-04T06:17:44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d v="2016-04-14T06:26:04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d v="2015-09-07T09:47:55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d v="2016-11-26T18:41:13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d v="2015-05-11T01:45:04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d v="2017-02-26T00:09:49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d v="2015-10-13T12:41:2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d v="2014-08-01T00:58:19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d v="2016-01-26T14:08:17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d v="2016-07-15T06:57:00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d v="2014-08-08T21:31:03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d v="2017-03-10T10:44:48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d v="2016-01-29T23:17:00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d v="2014-09-14T04:34:57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d v="2014-12-05T11:28:00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d v="2015-04-03T22:40:15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d v="2014-08-13T18:49:08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d v="2016-01-07T04:57:52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d v="2016-12-09T04:37:55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d v="2015-01-24T01:00:00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d v="2016-09-03T10:00:00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d v="2016-01-31T23:03:0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d v="2014-12-11T05:28:22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d v="2016-06-03T11:19:12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d v="2016-04-01T06:00:00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d v="2014-09-07T07:48:43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d v="2014-07-14T15:37:44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d v="2015-11-18T04:41:57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d v="2014-11-20T22:58:45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d v="2016-07-17T17:49:4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13"/>
    <b v="0"/>
    <n v="0"/>
    <b v="0"/>
    <x v="6"/>
    <x v="1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A9C41-7364-4651-934F-AF3587FA8C8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1A408-BB27-4C50-806E-585FD95168D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5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BAED9-065A-4DFC-A19B-468939AC3E3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474E7-81AF-43A7-B0F3-BD7999A0E85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166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9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2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17F115-2AC1-4EBD-9C0C-C88BBA88C808}" name="Table1" displayName="Table1" ref="A1:H14" totalsRowShown="0" headerRowDxfId="40" dataDxfId="39" dataCellStyle="Percent">
  <autoFilter ref="A1:H14" xr:uid="{9417F115-2AC1-4EBD-9C0C-C88BBA88C808}"/>
  <tableColumns count="8">
    <tableColumn id="1" xr3:uid="{D53A528D-0BD6-46F6-AF94-8A810154A931}" name="Goal"/>
    <tableColumn id="2" xr3:uid="{0E2B59EF-582D-49A8-A08A-E7A59993A522}" name="Number Succesful"/>
    <tableColumn id="3" xr3:uid="{8FB97327-408C-49BD-B2F3-3A431A9DB8F1}" name="Number Failed"/>
    <tableColumn id="4" xr3:uid="{B5F201F6-0BF7-4DFC-9E02-4A79C55A35A5}" name="Number Canceled"/>
    <tableColumn id="5" xr3:uid="{B943EE80-3417-456D-A252-16AD91D518C7}" name="Total Projects">
      <calculatedColumnFormula>SUM(B2:D2)</calculatedColumnFormula>
    </tableColumn>
    <tableColumn id="6" xr3:uid="{39677002-B7E2-4CFB-8A85-6B324D23C030}" name="Percentage Successful" dataDxfId="38" dataCellStyle="Percent">
      <calculatedColumnFormula>B2/E2</calculatedColumnFormula>
    </tableColumn>
    <tableColumn id="7" xr3:uid="{CC044431-F437-491D-AB96-0655EC47A4C3}" name="Percentage Failed" dataDxfId="37" dataCellStyle="Percent">
      <calculatedColumnFormula>C2/E2</calculatedColumnFormula>
    </tableColumn>
    <tableColumn id="8" xr3:uid="{34F5A0CD-1223-4501-802D-3A1161F69862}" name="Percentage Canceled" dataDxfId="36" dataCellStyle="Percent">
      <calculatedColumnFormula>D2/E2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64810-0264-4B63-9861-3B44DDECB9B4}" name="Table2" displayName="Table2" ref="A1:D14" totalsRowShown="0" headerRowDxfId="35" dataDxfId="34">
  <autoFilter ref="A1:D14" xr:uid="{C0364810-0264-4B63-9861-3B44DDECB9B4}"/>
  <tableColumns count="4">
    <tableColumn id="1" xr3:uid="{A73AC0FC-6A07-4078-A6B2-3901EBD4960C}" name="Statistics" dataDxfId="33"/>
    <tableColumn id="2" xr3:uid="{A397B37F-C0CC-4553-B847-75144A5CE982}" name="Successful" dataDxfId="32"/>
    <tableColumn id="3" xr3:uid="{C726F865-1281-438C-85D7-582970D181BD}" name="Failed" dataDxfId="31"/>
    <tableColumn id="4" xr3:uid="{DCB5457F-5772-47BE-B03B-0EE86F2719CB}" name="Live" dataDxfId="3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2AD46-3AC7-4921-8B60-6D39A364798B}">
  <dimension ref="A1:F6"/>
  <sheetViews>
    <sheetView topLeftCell="A4"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8321</v>
      </c>
      <c r="B3" s="8" t="s">
        <v>8318</v>
      </c>
    </row>
    <row r="4" spans="1:6" x14ac:dyDescent="0.3">
      <c r="A4" s="8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9" t="s">
        <v>8281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9" t="s">
        <v>8319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7CC2-9655-4FCB-9911-9579C9625997}">
  <dimension ref="A1:C7"/>
  <sheetViews>
    <sheetView workbookViewId="0">
      <selection sqref="A1:C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1" spans="1:3" x14ac:dyDescent="0.3">
      <c r="A1" s="8" t="s">
        <v>8222</v>
      </c>
      <c r="B1" t="s">
        <v>8223</v>
      </c>
    </row>
    <row r="2" spans="1:3" x14ac:dyDescent="0.3">
      <c r="A2" s="8" t="s">
        <v>8317</v>
      </c>
      <c r="B2" t="s">
        <v>8322</v>
      </c>
    </row>
    <row r="4" spans="1:3" x14ac:dyDescent="0.3">
      <c r="A4" s="8" t="s">
        <v>8321</v>
      </c>
      <c r="B4" s="8" t="s">
        <v>8318</v>
      </c>
    </row>
    <row r="5" spans="1:3" x14ac:dyDescent="0.3">
      <c r="A5" s="8" t="s">
        <v>8320</v>
      </c>
      <c r="B5" t="s">
        <v>8218</v>
      </c>
      <c r="C5" t="s">
        <v>8319</v>
      </c>
    </row>
    <row r="6" spans="1:3" x14ac:dyDescent="0.3">
      <c r="A6" s="9" t="s">
        <v>8284</v>
      </c>
      <c r="B6">
        <v>412</v>
      </c>
      <c r="C6">
        <v>412</v>
      </c>
    </row>
    <row r="7" spans="1:3" x14ac:dyDescent="0.3">
      <c r="A7" s="9" t="s">
        <v>8319</v>
      </c>
      <c r="B7">
        <v>412</v>
      </c>
      <c r="C7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3E8D-30A8-45DC-8B74-E8D0136D1D36}">
  <dimension ref="A1:F18"/>
  <sheetViews>
    <sheetView workbookViewId="0">
      <selection activeCell="O1" sqref="O1:O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8317</v>
      </c>
      <c r="B1" t="s">
        <v>8281</v>
      </c>
    </row>
    <row r="2" spans="1:6" x14ac:dyDescent="0.3">
      <c r="A2" s="8" t="s">
        <v>8335</v>
      </c>
      <c r="B2" t="s">
        <v>8322</v>
      </c>
    </row>
    <row r="4" spans="1:6" x14ac:dyDescent="0.3">
      <c r="A4" s="8" t="s">
        <v>8321</v>
      </c>
      <c r="B4" s="8" t="s">
        <v>8318</v>
      </c>
    </row>
    <row r="5" spans="1:6" x14ac:dyDescent="0.3">
      <c r="A5" s="8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0" t="s">
        <v>8329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0" t="s">
        <v>8330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0" t="s">
        <v>8331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0" t="s">
        <v>8332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0" t="s">
        <v>8323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0" t="s">
        <v>8333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0" t="s">
        <v>8324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0" t="s">
        <v>8325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0" t="s">
        <v>8326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0" t="s">
        <v>8327</v>
      </c>
      <c r="C15">
        <v>50</v>
      </c>
      <c r="E15">
        <v>65</v>
      </c>
      <c r="F15">
        <v>115</v>
      </c>
    </row>
    <row r="16" spans="1:6" x14ac:dyDescent="0.3">
      <c r="A16" s="10" t="s">
        <v>8328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0" t="s">
        <v>8334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0" t="s">
        <v>8319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8BB7-F1D7-4F3D-992A-4A2FBEFFA77E}">
  <dimension ref="A1:H35"/>
  <sheetViews>
    <sheetView workbookViewId="0">
      <selection activeCell="H36" sqref="H3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  <col min="7" max="41" width="16.33203125" bestFit="1" customWidth="1"/>
    <col min="42" max="42" width="11" bestFit="1" customWidth="1"/>
  </cols>
  <sheetData>
    <row r="1" spans="1:5" x14ac:dyDescent="0.3">
      <c r="A1" s="8" t="s">
        <v>8317</v>
      </c>
      <c r="B1" t="s">
        <v>8281</v>
      </c>
    </row>
    <row r="2" spans="1:5" x14ac:dyDescent="0.3">
      <c r="A2" s="8" t="s">
        <v>8335</v>
      </c>
      <c r="B2" t="s">
        <v>8322</v>
      </c>
    </row>
    <row r="4" spans="1:5" x14ac:dyDescent="0.3">
      <c r="A4" s="8" t="s">
        <v>8321</v>
      </c>
      <c r="B4" s="8" t="s">
        <v>8318</v>
      </c>
    </row>
    <row r="5" spans="1:5" x14ac:dyDescent="0.3">
      <c r="A5" s="8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5" t="s">
        <v>8329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5" t="s">
        <v>8330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5" t="s">
        <v>8331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5" t="s">
        <v>8332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5" t="s">
        <v>8323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5" t="s">
        <v>8333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5" t="s">
        <v>8324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5" t="s">
        <v>8325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5" t="s">
        <v>8326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5" t="s">
        <v>8327</v>
      </c>
      <c r="B15">
        <v>65</v>
      </c>
      <c r="C15">
        <v>50</v>
      </c>
      <c r="E15">
        <v>115</v>
      </c>
    </row>
    <row r="16" spans="1:5" x14ac:dyDescent="0.3">
      <c r="A16" s="15" t="s">
        <v>8328</v>
      </c>
      <c r="B16">
        <v>54</v>
      </c>
      <c r="C16">
        <v>31</v>
      </c>
      <c r="D16">
        <v>3</v>
      </c>
      <c r="E16">
        <v>88</v>
      </c>
    </row>
    <row r="17" spans="1:8" x14ac:dyDescent="0.3">
      <c r="A17" s="15" t="s">
        <v>8334</v>
      </c>
      <c r="B17">
        <v>37</v>
      </c>
      <c r="C17">
        <v>35</v>
      </c>
      <c r="D17">
        <v>3</v>
      </c>
      <c r="E17">
        <v>75</v>
      </c>
    </row>
    <row r="18" spans="1:8" x14ac:dyDescent="0.3">
      <c r="A18" s="15" t="s">
        <v>8319</v>
      </c>
      <c r="B18">
        <v>839</v>
      </c>
      <c r="C18">
        <v>493</v>
      </c>
      <c r="D18">
        <v>37</v>
      </c>
      <c r="E18">
        <v>1369</v>
      </c>
    </row>
    <row r="27" spans="1:8" x14ac:dyDescent="0.3">
      <c r="H27" t="s">
        <v>8380</v>
      </c>
    </row>
    <row r="28" spans="1:8" x14ac:dyDescent="0.3">
      <c r="H28" t="s">
        <v>8381</v>
      </c>
    </row>
    <row r="31" spans="1:8" x14ac:dyDescent="0.3">
      <c r="H31" t="s">
        <v>8381</v>
      </c>
    </row>
    <row r="32" spans="1:8" x14ac:dyDescent="0.3">
      <c r="H32" t="s">
        <v>8382</v>
      </c>
    </row>
    <row r="35" spans="8:8" x14ac:dyDescent="0.3">
      <c r="H35" t="s">
        <v>8381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663F1-4DF1-4200-A8E4-C90C1D2ADABA}">
  <dimension ref="A1:I14"/>
  <sheetViews>
    <sheetView tabSelected="1" topLeftCell="A7" workbookViewId="0">
      <selection activeCell="B3" sqref="B3"/>
    </sheetView>
  </sheetViews>
  <sheetFormatPr defaultRowHeight="14.4" x14ac:dyDescent="0.3"/>
  <cols>
    <col min="1" max="1" width="13.77734375" bestFit="1" customWidth="1"/>
    <col min="2" max="2" width="18.44140625" customWidth="1"/>
    <col min="3" max="3" width="15.6640625" customWidth="1"/>
    <col min="4" max="4" width="18.33203125" customWidth="1"/>
    <col min="5" max="5" width="14.5546875" customWidth="1"/>
    <col min="6" max="6" width="22" customWidth="1"/>
    <col min="7" max="7" width="18.33203125" customWidth="1"/>
    <col min="8" max="8" width="21" customWidth="1"/>
    <col min="9" max="9" width="19.33203125" bestFit="1" customWidth="1"/>
  </cols>
  <sheetData>
    <row r="1" spans="1:9" x14ac:dyDescent="0.3">
      <c r="A1" s="17" t="s">
        <v>8338</v>
      </c>
      <c r="B1" s="17" t="s">
        <v>8359</v>
      </c>
      <c r="C1" s="17" t="s">
        <v>8365</v>
      </c>
      <c r="D1" s="17" t="s">
        <v>8360</v>
      </c>
      <c r="E1" s="17" t="s">
        <v>8361</v>
      </c>
      <c r="F1" s="17" t="s">
        <v>8362</v>
      </c>
      <c r="G1" s="17" t="s">
        <v>8363</v>
      </c>
      <c r="H1" s="17" t="s">
        <v>8364</v>
      </c>
    </row>
    <row r="2" spans="1:9" x14ac:dyDescent="0.3">
      <c r="A2" t="s">
        <v>8366</v>
      </c>
      <c r="B2">
        <f>COUNTIFS(Kickstarter!D1:D4115,"&lt;=1000",Kickstarter!O1:O4115,"=PLAYS",Kickstarter!F1:F4115,"=SUCCESSFUL")</f>
        <v>188</v>
      </c>
      <c r="C2">
        <f>COUNTIFS(Kickstarter!$D$1:$D$4115,"&lt;=1000",Kickstarter!$O$1:$O$4115,"=PLAYS",Kickstarter!$F$1:$F$4115,"=FAILED")</f>
        <v>63</v>
      </c>
      <c r="D2">
        <f>COUNTIFS(Kickstarter!D1:D4115,"&lt;=1000",Kickstarter!O1:O4115,"=PLAYS",Kickstarter!F1:F4115,"=CANCELED")</f>
        <v>0</v>
      </c>
      <c r="E2">
        <f>SUM(B2:D2)</f>
        <v>251</v>
      </c>
      <c r="F2" s="16">
        <f>B2/E2</f>
        <v>0.74900398406374502</v>
      </c>
      <c r="G2" s="16">
        <f>C2/E2</f>
        <v>0.25099601593625498</v>
      </c>
      <c r="H2" s="16">
        <f>D2/E2</f>
        <v>0</v>
      </c>
      <c r="I2" s="16"/>
    </row>
    <row r="3" spans="1:9" x14ac:dyDescent="0.3">
      <c r="A3" t="s">
        <v>8367</v>
      </c>
      <c r="B3">
        <f>COUNTIFS(Kickstarter!D2:D4116,"&gt;1000",Kickstarter!D2:D4116,"&lt;=4999",Kickstarter!O2:O4116,"=PLAYS",Kickstarter!F2:F4116,"=SUCCESSFUL")</f>
        <v>341</v>
      </c>
      <c r="C3">
        <f>COUNTIFS(Kickstarter!$D$2:$D$4116,"&gt;1000",Kickstarter!$D$2:$D$4116,"&lt;=4999",Kickstarter!$O$2:$O$4116,"=PLAYS",Kickstarter!$F$2:$F$4116,"=FAILED")</f>
        <v>128</v>
      </c>
      <c r="D3">
        <f>COUNTIFS(Kickstarter!$D$2:$D$4116,"&gt;1000",Kickstarter!$D$2:$D$4116,"&lt;=4999",Kickstarter!$O$2:$O$4116,"=PLAYS",Kickstarter!$F$2:$F$4116,"=canceled")</f>
        <v>0</v>
      </c>
      <c r="E3">
        <f t="shared" ref="E3:E13" si="0">SUM(B3:D3)</f>
        <v>469</v>
      </c>
      <c r="F3" s="16">
        <f t="shared" ref="F3:F13" si="1">B3/E3</f>
        <v>0.72707889125799574</v>
      </c>
      <c r="G3" s="16">
        <f t="shared" ref="G3:G13" si="2">C3/E3</f>
        <v>0.27292110874200426</v>
      </c>
      <c r="H3" s="16">
        <f t="shared" ref="H3:H13" si="3">D3/E3</f>
        <v>0</v>
      </c>
    </row>
    <row r="4" spans="1:9" x14ac:dyDescent="0.3">
      <c r="A4" t="s">
        <v>8368</v>
      </c>
      <c r="B4">
        <f>COUNTIFS(Kickstarter!D2:D4117,"&gt;=5000",Kickstarter!D2:D4117,"&lt;=9999",Kickstarter!O2:O4117,"=PLAYS",Kickstarter!F2:F4117,"=SUCCESSFUL")</f>
        <v>93</v>
      </c>
      <c r="C4">
        <f>COUNTIFS(Kickstarter!$D$2:$D$4117,"&gt;=5000",Kickstarter!$D$2:$D$4117,"&lt;=9999",Kickstarter!$O$2:$O$4117,"=PLAYS",Kickstarter!$F$2:$F$4117,"=FAILED")</f>
        <v>76</v>
      </c>
      <c r="D4">
        <f>COUNTIFS(Kickstarter!$D$2:$D$4117,"&gt;=5000",Kickstarter!$D$2:$D$4117,"&lt;=9999",Kickstarter!$O$2:$O$4117,"=PLAYS",Kickstarter!$F$2:$F$4117,"=canceled")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9" x14ac:dyDescent="0.3">
      <c r="A5" t="s">
        <v>8369</v>
      </c>
      <c r="B5">
        <f>COUNTIFS(Kickstarter!D2:D4118,"&gt;=10000",Kickstarter!D2:D4118,"&lt;=14999",Kickstarter!O2:O4118,"=PLAYS",Kickstarter!F2:F4118,"=SUCCESSFUL")</f>
        <v>39</v>
      </c>
      <c r="C5">
        <f>COUNTIFS(Kickstarter!D2:D4118,"&gt;=10000",Kickstarter!D2:D4118,"&lt;=14999",Kickstarter!O2:O4118,"=PLAYS",Kickstarter!F2:F4118,"=FAILED")</f>
        <v>33</v>
      </c>
      <c r="D5">
        <f>COUNTIFS(Kickstarter!D2:D4118,"&gt;=10000",Kickstarter!D2:D4118,"&lt;=14999",Kickstarter!O2:O4118,"=PLAYS",Kickstarter!F2:F4118,"=canceled")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9" x14ac:dyDescent="0.3">
      <c r="A6" t="s">
        <v>8370</v>
      </c>
      <c r="B6">
        <f>COUNTIFS(Kickstarter!D2:D4119,"&gt;=14999",Kickstarter!D2:D4119,"&lt;=19999",Kickstarter!O2:O4119,"=PLAYS",Kickstarter!F2:F4119,"=SUCCESSFUL")</f>
        <v>12</v>
      </c>
      <c r="C6">
        <f>COUNTIFS(Kickstarter!D2:D4119,"&gt;=14999",Kickstarter!D2:D4119,"&lt;=19999",Kickstarter!O2:O4119,"=PLAYS",Kickstarter!F2:F4119,"=FAILED")</f>
        <v>12</v>
      </c>
      <c r="D6">
        <f>COUNTIFS(Kickstarter!D2:D4119,"&gt;=14999",Kickstarter!D2:D4119,"&lt;=19999",Kickstarter!O2:O4119,"=PLAYS",Kickstarter!F2:F4119,"=canceled")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9" x14ac:dyDescent="0.3">
      <c r="A7" t="s">
        <v>8371</v>
      </c>
      <c r="B7">
        <f>COUNTIFS(Kickstarter!D2:D4120,"&gt;=20000",Kickstarter!D2:D4120,"&lt;=24999",Kickstarter!O2:O4120,"=PLAYS",Kickstarter!F2:F4120,"=SUCCESSFUL")</f>
        <v>9</v>
      </c>
      <c r="C7">
        <f>COUNTIFS(Kickstarter!D2:D4120,"&gt;=20000",Kickstarter!D2:D4120,"&lt;=24999",Kickstarter!O2:O4120,"=PLAYS",Kickstarter!F2:F4120,"=FAILED")</f>
        <v>11</v>
      </c>
      <c r="D7">
        <f>COUNTIFS(Kickstarter!D2:D4120,"&gt;=20000",Kickstarter!D2:D4120,"&lt;=24999",Kickstarter!O2:O4120,"=PLAYS",Kickstarter!F2:F4120,"=canceled")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9" x14ac:dyDescent="0.3">
      <c r="A8" t="s">
        <v>8372</v>
      </c>
      <c r="B8">
        <f>COUNTIFS(Kickstarter!D2:D4121,"&gt;=25000",Kickstarter!D2:D4121,"&lt;=29999",Kickstarter!O2:O4121,"=PLAYS",Kickstarter!F2:F4121,"=SUCCESSFUL")</f>
        <v>1</v>
      </c>
      <c r="C8">
        <f>COUNTIFS(Kickstarter!D2:D4121,"&gt;=25000",Kickstarter!D2:D4121,"&lt;=29999",Kickstarter!O2:O4121,"=PLAYS",Kickstarter!F2:F4121,"=FAILED")</f>
        <v>4</v>
      </c>
      <c r="D8">
        <f>COUNTIFS(Kickstarter!D2:D4121,"&gt;=25000",Kickstarter!D2:D4121,"&lt;=29999",Kickstarter!O2:O4121,"=PLAYS",Kickstarter!F2:F4121,"=canceled")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9" x14ac:dyDescent="0.3">
      <c r="A9" t="s">
        <v>8373</v>
      </c>
      <c r="B9">
        <f>COUNTIFS(Kickstarter!D2:D4122,"&gt;=30000",Kickstarter!D2:D4122,"&lt;=34999",Kickstarter!O2:O4122,"=PLAYS",Kickstarter!F2:F4122,"=SUCCESSFUL")</f>
        <v>3</v>
      </c>
      <c r="C9">
        <f>COUNTIFS(Kickstarter!D2:D4122,"&gt;=30000",Kickstarter!D2:D4122,"&lt;=34999",Kickstarter!O2:O4122,"=PLAYS",Kickstarter!F2:F4122,"=FAILED")</f>
        <v>8</v>
      </c>
      <c r="D9">
        <f>COUNTIFS(Kickstarter!D2:D4122,"&gt;=30000",Kickstarter!D2:D4122,"&lt;=34999",Kickstarter!O2:O4122,"=PLAYS",Kickstarter!F2:F4122,"=canceled")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9" x14ac:dyDescent="0.3">
      <c r="A10" t="s">
        <v>8374</v>
      </c>
      <c r="B10">
        <f>COUNTIFS(Kickstarter!D2:D4123,"&gt;=35000",Kickstarter!D2:D4123,"&lt;=39999",Kickstarter!O2:O4123,"=PLAYS",Kickstarter!F2:F4123,"=SUCCESSFUL")</f>
        <v>4</v>
      </c>
      <c r="C10">
        <f>COUNTIFS(Kickstarter!D2:D4123,"&gt;=35000",Kickstarter!D2:D4123,"&lt;=39999",Kickstarter!O2:O4123,"=PLAYS",Kickstarter!F2:F4123,"=FAILED")</f>
        <v>2</v>
      </c>
      <c r="D10">
        <f>COUNTIFS(Kickstarter!D2:D4123,"&gt;=35000",Kickstarter!D2:D4123,"&lt;=39999",Kickstarter!O2:O4123,"=PLAYS",Kickstarter!F2:F4123,"=canceled")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9" x14ac:dyDescent="0.3">
      <c r="A11" t="s">
        <v>8375</v>
      </c>
      <c r="B11">
        <f>COUNTIFS(Kickstarter!D2:D4124,"&gt;=40000",Kickstarter!D2:D4124,"&lt;=44999",Kickstarter!O2:O4124,"=PLAYS",Kickstarter!F2:F4124,"=SUCCESSFUL")</f>
        <v>2</v>
      </c>
      <c r="C11">
        <f>COUNTIFS(Kickstarter!D2:D4124,"&gt;=40000",Kickstarter!D2:D4124,"&lt;=44999",Kickstarter!O2:O4124,"=PLAYS",Kickstarter!F2:F4124,"=FAILED")</f>
        <v>1</v>
      </c>
      <c r="D11">
        <f>COUNTIFS(Kickstarter!D2:D4124,"&gt;=40000",Kickstarter!D2:D4124,"&lt;=44999",Kickstarter!O2:O4124,"=PLAYS",Kickstarter!F2:F4124,"=canceled")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9" x14ac:dyDescent="0.3">
      <c r="A12" t="s">
        <v>8376</v>
      </c>
      <c r="B12">
        <f>COUNTIFS(Kickstarter!$D$2:$D$4125,"&gt;=45000",Kickstarter!$D$2:$D$4125,"&lt;=49999",Kickstarter!$O$2:$O$4125,"=PLAYS",Kickstarter!$F$2:$F$4125,"=SUCCESSFUL")</f>
        <v>0</v>
      </c>
      <c r="C12">
        <f>COUNTIFS(Kickstarter!$D$2:$D$4125,"&gt;=45000",Kickstarter!$D$2:$D$4125,"&lt;=49999",Kickstarter!$O$2:$O$4125,"=PLAYS",Kickstarter!$F$2:$F$4125,"=failed")</f>
        <v>1</v>
      </c>
      <c r="D12">
        <f>COUNTIFS(Kickstarter!$D$2:$D$4125,"&gt;=45000",Kickstarter!$D$2:$D$4125,"&lt;=49999",Kickstarter!$O$2:$O$4125,"=PLAYS",Kickstarter!$F$2:$F$4125,"=canceled")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9" x14ac:dyDescent="0.3">
      <c r="A13" t="s">
        <v>8377</v>
      </c>
      <c r="B13">
        <f>COUNTIFS(Kickstarter!D2:D4126,"&gt;=50000",Kickstarter!O2:O4126,"=PLAYS",Kickstarter!F2:F4126,"=SUCCESSFUL")</f>
        <v>2</v>
      </c>
      <c r="C13">
        <f>COUNTIFS(Kickstarter!D2:D4126,"&gt;=50000",Kickstarter!O2:O4126,"=PLAYS",Kickstarter!F2:F4126,"=failed")</f>
        <v>14</v>
      </c>
      <c r="D13">
        <f>COUNTIFS(Kickstarter!D2:D4126,"&gt;=50000",Kickstarter!O2:O4126,"=PLAYS",Kickstarter!F2:F4126,"=canceled")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4" spans="1:9" x14ac:dyDescent="0.3">
      <c r="A14" s="18" t="s">
        <v>8378</v>
      </c>
      <c r="B14">
        <f>SUM(B2:B13)</f>
        <v>694</v>
      </c>
      <c r="C14">
        <f>SUM(C2:C13)</f>
        <v>353</v>
      </c>
      <c r="D14">
        <f>SUM(D2:D13)</f>
        <v>0</v>
      </c>
      <c r="E14">
        <f t="shared" ref="E14" si="4">SUM(B14:D14)</f>
        <v>1047</v>
      </c>
      <c r="F14" s="16">
        <f t="shared" ref="F14" si="5">B14/E14</f>
        <v>0.6628462273161414</v>
      </c>
      <c r="G14" s="16">
        <f t="shared" ref="G14" si="6">C14/E14</f>
        <v>0.33715377268385865</v>
      </c>
      <c r="H14" s="16">
        <f t="shared" ref="H14" si="7">D14/E14</f>
        <v>0</v>
      </c>
    </row>
  </sheetData>
  <phoneticPr fontId="4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AA1BE-4A40-47F2-9A63-AA94B318CCF8}">
  <dimension ref="A1:E14"/>
  <sheetViews>
    <sheetView workbookViewId="0">
      <selection activeCell="B17" sqref="B17"/>
    </sheetView>
  </sheetViews>
  <sheetFormatPr defaultRowHeight="14.4" x14ac:dyDescent="0.3"/>
  <cols>
    <col min="1" max="1" width="31.21875" bestFit="1" customWidth="1"/>
    <col min="2" max="2" width="11.21875" customWidth="1"/>
    <col min="3" max="3" width="11.109375" bestFit="1" customWidth="1"/>
  </cols>
  <sheetData>
    <row r="1" spans="1:5" ht="15.6" x14ac:dyDescent="0.3">
      <c r="A1" t="s">
        <v>8379</v>
      </c>
      <c r="B1" s="19" t="s">
        <v>8345</v>
      </c>
      <c r="C1" s="19" t="s">
        <v>8346</v>
      </c>
      <c r="D1" s="19" t="s">
        <v>8355</v>
      </c>
    </row>
    <row r="2" spans="1:5" ht="15.6" x14ac:dyDescent="0.3">
      <c r="A2" s="20" t="s">
        <v>8341</v>
      </c>
      <c r="B2" s="14">
        <f>AVERAGE('Successful US Kickstarters'!D:D)</f>
        <v>5048.8786407766993</v>
      </c>
      <c r="C2" s="14">
        <f>AVERAGE('Failed US Kickstarters'!D:D)</f>
        <v>10554.212</v>
      </c>
      <c r="D2" s="14">
        <f>AVERAGE('Live US Kickstarters'!E:E)</f>
        <v>2787</v>
      </c>
    </row>
    <row r="3" spans="1:5" ht="15.6" x14ac:dyDescent="0.3">
      <c r="A3" s="20" t="s">
        <v>8342</v>
      </c>
      <c r="B3" s="14">
        <f>MEDIAN('Successful US Kickstarters'!D:D)</f>
        <v>3000</v>
      </c>
      <c r="C3" s="14">
        <f>MEDIAN('Failed US Kickstarters'!D:D)</f>
        <v>5000</v>
      </c>
      <c r="D3" s="14">
        <f>MEDIAN('Live US Kickstarters'!E:E)</f>
        <v>162</v>
      </c>
    </row>
    <row r="4" spans="1:5" ht="15.6" x14ac:dyDescent="0.3">
      <c r="A4" s="20" t="s">
        <v>8347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  <c r="D4" s="14">
        <f>_xlfn.STDEV.P('Live US Kickstarters'!E:E)</f>
        <v>5301.2320790129115</v>
      </c>
    </row>
    <row r="5" spans="1:5" ht="15.6" x14ac:dyDescent="0.3">
      <c r="A5" s="20" t="s">
        <v>8348</v>
      </c>
      <c r="B5" s="14">
        <f>_xlfn.QUARTILE.EXC('Successful US Kickstarters'!D:D, 3)</f>
        <v>5000</v>
      </c>
      <c r="C5" s="14">
        <f>_xlfn.QUARTILE.EXC('Failed US Kickstarters'!D:D, 3)</f>
        <v>10000</v>
      </c>
      <c r="D5" s="14">
        <f>_xlfn.QUARTILE.EXC('Live US Kickstarters'!E:E, 3)</f>
        <v>4092.5</v>
      </c>
    </row>
    <row r="6" spans="1:5" ht="15.6" x14ac:dyDescent="0.3">
      <c r="A6" s="20" t="s">
        <v>8349</v>
      </c>
      <c r="B6" s="14">
        <f>_xlfn.QUARTILE.EXC('Successful US Kickstarters'!D:D, 1)</f>
        <v>1500</v>
      </c>
      <c r="C6" s="14">
        <f>_xlfn.QUARTILE.EXC('Failed US Kickstarters'!D:D, 1)</f>
        <v>2000</v>
      </c>
      <c r="D6" s="14">
        <f>_xlfn.QUARTILE.EXC('Live US Kickstarters'!E:E, 1)</f>
        <v>10</v>
      </c>
      <c r="E6" s="14"/>
    </row>
    <row r="7" spans="1:5" ht="15.6" x14ac:dyDescent="0.3">
      <c r="A7" s="20" t="s">
        <v>8350</v>
      </c>
      <c r="B7" s="14">
        <f>B5-B6</f>
        <v>3500</v>
      </c>
      <c r="C7" s="14">
        <f>C5-C6</f>
        <v>8000</v>
      </c>
      <c r="D7" s="14">
        <f>D5-D6</f>
        <v>4082.5</v>
      </c>
    </row>
    <row r="8" spans="1:5" ht="15.6" x14ac:dyDescent="0.3">
      <c r="A8" s="20"/>
    </row>
    <row r="9" spans="1:5" ht="15.6" x14ac:dyDescent="0.3">
      <c r="A9" s="20" t="s">
        <v>8343</v>
      </c>
      <c r="B9" s="14">
        <f>AVERAGE('Successful US Kickstarters'!E:E)</f>
        <v>5601.5458009708727</v>
      </c>
      <c r="C9" s="14">
        <f>AVERAGE('Failed US Kickstarters'!E:E)</f>
        <v>558.65484000000004</v>
      </c>
      <c r="D9" s="14">
        <f>AVERAGE('Live US Kickstarters'!E:E)</f>
        <v>2787</v>
      </c>
    </row>
    <row r="10" spans="1:5" ht="15.6" x14ac:dyDescent="0.3">
      <c r="A10" s="20" t="s">
        <v>8344</v>
      </c>
      <c r="B10" s="14">
        <f>MEDIAN('Successful US Kickstarters'!E:E)</f>
        <v>3167.5</v>
      </c>
      <c r="C10" s="14">
        <f>MEDIAN('Failed US Kickstarters'!E:E)</f>
        <v>103</v>
      </c>
      <c r="D10" s="14">
        <f>MEDIAN('Live US Kickstarters'!E:E)</f>
        <v>162</v>
      </c>
    </row>
    <row r="11" spans="1:5" ht="15.6" x14ac:dyDescent="0.3">
      <c r="A11" s="20" t="s">
        <v>8351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  <c r="D11" s="14">
        <f>_xlfn.STDEV.P('Live US Kickstarters'!E:E)</f>
        <v>5301.2320790129115</v>
      </c>
    </row>
    <row r="12" spans="1:5" ht="15.6" x14ac:dyDescent="0.3">
      <c r="A12" s="20" t="s">
        <v>8352</v>
      </c>
      <c r="B12" s="14">
        <f>_xlfn.QUARTILE.EXC('Successful US Kickstarters'!E:E, 3)</f>
        <v>5699</v>
      </c>
      <c r="C12" s="14">
        <f>_xlfn.QUARTILE.EXC('Failed US Kickstarters'!E:E, 3)</f>
        <v>501</v>
      </c>
      <c r="D12" s="14">
        <f>_xlfn.QUARTILE.EXC('Live US Kickstarters'!E:E, 3)</f>
        <v>4092.5</v>
      </c>
    </row>
    <row r="13" spans="1:5" ht="15.6" x14ac:dyDescent="0.3">
      <c r="A13" s="20" t="s">
        <v>8353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  <c r="D13" s="14">
        <f>_xlfn.QUARTILE.EXC('Live US Kickstarters'!E:E, 1)</f>
        <v>10</v>
      </c>
    </row>
    <row r="14" spans="1:5" ht="15.6" x14ac:dyDescent="0.3">
      <c r="A14" s="20" t="s">
        <v>8354</v>
      </c>
      <c r="B14" s="14">
        <f>B12-B13</f>
        <v>3982.4925000000003</v>
      </c>
      <c r="C14" s="14">
        <f>C12-C13</f>
        <v>491.75</v>
      </c>
      <c r="D14" s="14">
        <f>D12-D13</f>
        <v>4082.5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E1" zoomScale="120" zoomScaleNormal="120" workbookViewId="0">
      <selection activeCell="V84" sqref="V84"/>
    </sheetView>
  </sheetViews>
  <sheetFormatPr defaultColWidth="8.77734375" defaultRowHeight="14.4" x14ac:dyDescent="0.3"/>
  <cols>
    <col min="1" max="1" width="5" bestFit="1" customWidth="1"/>
    <col min="2" max="2" width="39.33203125" style="3" bestFit="1" customWidth="1"/>
    <col min="3" max="3" width="81" style="3" bestFit="1" customWidth="1"/>
    <col min="4" max="4" width="16" style="5" bestFit="1" customWidth="1"/>
    <col min="5" max="5" width="13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8.6640625" style="12" bestFit="1" customWidth="1"/>
    <col min="10" max="10" width="11.44140625" style="12" customWidth="1"/>
    <col min="11" max="11" width="9.21875" bestFit="1" customWidth="1"/>
    <col min="12" max="12" width="13.44140625" bestFit="1" customWidth="1"/>
    <col min="13" max="13" width="8.6640625" customWidth="1"/>
    <col min="14" max="14" width="26.33203125" bestFit="1" customWidth="1"/>
    <col min="15" max="15" width="26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" t="s">
        <v>8335</v>
      </c>
      <c r="S1" s="1" t="s">
        <v>8356</v>
      </c>
      <c r="T1" s="1" t="s">
        <v>8357</v>
      </c>
      <c r="U1" s="1" t="s">
        <v>8358</v>
      </c>
      <c r="V1" s="1" t="s">
        <v>8361</v>
      </c>
    </row>
    <row r="2" spans="1:22" ht="28.8" hidden="1" x14ac:dyDescent="0.3">
      <c r="A2">
        <v>2014</v>
      </c>
      <c r="B2" s="3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2">
        <v>41358.172905092593</v>
      </c>
      <c r="J2" s="12">
        <v>41324.214571759258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>
        <f t="shared" ref="P2:P65" si="0">ROUND(E2/D2*100,0)</f>
        <v>7814</v>
      </c>
      <c r="Q2">
        <f t="shared" ref="Q2:Q65" si="1">IFERROR(ROUND(E2/L2,2),0)</f>
        <v>88.6</v>
      </c>
      <c r="R2">
        <f>YEAR(J2)</f>
        <v>2013</v>
      </c>
    </row>
    <row r="3" spans="1:22" ht="28.8" hidden="1" x14ac:dyDescent="0.3">
      <c r="A3">
        <v>1012</v>
      </c>
      <c r="B3" s="3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 s="12">
        <v>42759.440416666665</v>
      </c>
      <c r="J3" s="12">
        <v>42714.440416666665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>
        <f t="shared" si="0"/>
        <v>21535</v>
      </c>
      <c r="Q3">
        <f t="shared" si="1"/>
        <v>1389.36</v>
      </c>
      <c r="R3">
        <f t="shared" ref="R3:R66" si="2">YEAR(J3)</f>
        <v>2016</v>
      </c>
    </row>
    <row r="4" spans="1:22" ht="28.8" hidden="1" x14ac:dyDescent="0.3">
      <c r="A4">
        <v>1971</v>
      </c>
      <c r="B4" s="3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 s="12">
        <v>41593.166666666664</v>
      </c>
      <c r="J4" s="12">
        <v>41561.500706018516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>
        <f t="shared" si="0"/>
        <v>263</v>
      </c>
      <c r="Q4">
        <f t="shared" si="1"/>
        <v>272.36</v>
      </c>
      <c r="R4">
        <f t="shared" si="2"/>
        <v>2013</v>
      </c>
    </row>
    <row r="5" spans="1:22" hidden="1" x14ac:dyDescent="0.3">
      <c r="A5">
        <v>2076</v>
      </c>
      <c r="B5" s="3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 s="12">
        <v>41843.880659722221</v>
      </c>
      <c r="J5" s="12">
        <v>41803.880659722221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>
        <f t="shared" si="0"/>
        <v>543</v>
      </c>
      <c r="Q5">
        <f t="shared" si="1"/>
        <v>116.35</v>
      </c>
      <c r="R5">
        <f t="shared" si="2"/>
        <v>2014</v>
      </c>
    </row>
    <row r="6" spans="1:22" ht="28.8" hidden="1" x14ac:dyDescent="0.3">
      <c r="A6">
        <v>1948</v>
      </c>
      <c r="B6" s="3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 s="12">
        <v>42527.709722222222</v>
      </c>
      <c r="J6" s="12">
        <v>42473.604270833333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>
        <f t="shared" si="0"/>
        <v>800</v>
      </c>
      <c r="Q6">
        <f t="shared" si="1"/>
        <v>188.51</v>
      </c>
      <c r="R6">
        <f t="shared" si="2"/>
        <v>2016</v>
      </c>
    </row>
    <row r="7" spans="1:22" ht="28.8" hidden="1" x14ac:dyDescent="0.3">
      <c r="A7">
        <v>2013</v>
      </c>
      <c r="B7" s="3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 s="12">
        <v>42559.960810185185</v>
      </c>
      <c r="J7" s="12">
        <v>42499.960810185185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>
        <f t="shared" si="0"/>
        <v>495</v>
      </c>
      <c r="Q7">
        <f t="shared" si="1"/>
        <v>173.58</v>
      </c>
      <c r="R7">
        <f t="shared" si="2"/>
        <v>2016</v>
      </c>
    </row>
    <row r="8" spans="1:22" ht="28.8" hidden="1" x14ac:dyDescent="0.3">
      <c r="A8">
        <v>1478</v>
      </c>
      <c r="B8" s="3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 s="12">
        <v>41408.871678240743</v>
      </c>
      <c r="J8" s="12">
        <v>41394.871678240743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>
        <f t="shared" si="0"/>
        <v>1182</v>
      </c>
      <c r="Q8">
        <f t="shared" si="1"/>
        <v>29.19</v>
      </c>
      <c r="R8">
        <f t="shared" si="2"/>
        <v>2013</v>
      </c>
    </row>
    <row r="9" spans="1:22" ht="28.8" hidden="1" x14ac:dyDescent="0.3">
      <c r="A9">
        <v>1978</v>
      </c>
      <c r="B9" s="3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 s="12">
        <v>41072.291666666664</v>
      </c>
      <c r="J9" s="12">
        <v>41039.225601851853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>
        <f t="shared" si="0"/>
        <v>1027</v>
      </c>
      <c r="Q9">
        <f t="shared" si="1"/>
        <v>1323.25</v>
      </c>
      <c r="R9">
        <f t="shared" si="2"/>
        <v>2012</v>
      </c>
    </row>
    <row r="10" spans="1:22" ht="28.8" hidden="1" x14ac:dyDescent="0.3">
      <c r="A10">
        <v>1973</v>
      </c>
      <c r="B10" s="3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 s="12">
        <v>42588.291666666672</v>
      </c>
      <c r="J10" s="12">
        <v>42549.722962962958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>
        <f t="shared" si="0"/>
        <v>257</v>
      </c>
      <c r="Q10">
        <f t="shared" si="1"/>
        <v>247.94</v>
      </c>
      <c r="R10">
        <f t="shared" si="2"/>
        <v>2016</v>
      </c>
    </row>
    <row r="11" spans="1:22" ht="28.8" hidden="1" x14ac:dyDescent="0.3">
      <c r="A11">
        <v>2064</v>
      </c>
      <c r="B11" s="3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 s="12">
        <v>41425.5</v>
      </c>
      <c r="J11" s="12">
        <v>41389.364849537036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>
        <f t="shared" si="0"/>
        <v>191</v>
      </c>
      <c r="Q11">
        <f t="shared" si="1"/>
        <v>86.16</v>
      </c>
      <c r="R11">
        <f t="shared" si="2"/>
        <v>2013</v>
      </c>
    </row>
    <row r="12" spans="1:22" ht="28.8" hidden="1" x14ac:dyDescent="0.3">
      <c r="A12">
        <v>1515</v>
      </c>
      <c r="B12" s="3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 s="12">
        <v>42445.211770833332</v>
      </c>
      <c r="J12" s="12">
        <v>42415.253437499996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>
        <f t="shared" si="0"/>
        <v>157</v>
      </c>
      <c r="Q12">
        <f t="shared" si="1"/>
        <v>849.67</v>
      </c>
      <c r="R12">
        <f t="shared" si="2"/>
        <v>2016</v>
      </c>
    </row>
    <row r="13" spans="1:22" ht="28.8" hidden="1" x14ac:dyDescent="0.3">
      <c r="A13">
        <v>2011</v>
      </c>
      <c r="B13" s="3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 s="12">
        <v>42380.958333333328</v>
      </c>
      <c r="J13" s="12">
        <v>42347.358483796299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>
        <f t="shared" si="0"/>
        <v>820</v>
      </c>
      <c r="Q13">
        <f t="shared" si="1"/>
        <v>422.02</v>
      </c>
      <c r="R13">
        <f t="shared" si="2"/>
        <v>2015</v>
      </c>
    </row>
    <row r="14" spans="1:22" ht="28.8" hidden="1" x14ac:dyDescent="0.3">
      <c r="A14">
        <v>2070</v>
      </c>
      <c r="B14" s="3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 s="12">
        <v>42549.6565162037</v>
      </c>
      <c r="J14" s="12">
        <v>42519.6565162037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>
        <f t="shared" si="0"/>
        <v>317</v>
      </c>
      <c r="Q14">
        <f t="shared" si="1"/>
        <v>259.25</v>
      </c>
      <c r="R14">
        <f t="shared" si="2"/>
        <v>2016</v>
      </c>
    </row>
    <row r="15" spans="1:22" hidden="1" x14ac:dyDescent="0.3">
      <c r="A15">
        <v>1954</v>
      </c>
      <c r="B15" s="3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 s="12">
        <v>42441.208333333328</v>
      </c>
      <c r="J15" s="12">
        <v>42394.580740740741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>
        <f t="shared" si="0"/>
        <v>699</v>
      </c>
      <c r="Q15">
        <f t="shared" si="1"/>
        <v>842.11</v>
      </c>
      <c r="R15">
        <f t="shared" si="2"/>
        <v>2016</v>
      </c>
    </row>
    <row r="16" spans="1:22" ht="28.8" hidden="1" x14ac:dyDescent="0.3">
      <c r="A16">
        <v>1945</v>
      </c>
      <c r="B16" s="3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 s="12">
        <v>42197.251828703709</v>
      </c>
      <c r="J16" s="12">
        <v>42157.251828703709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>
        <f t="shared" si="0"/>
        <v>348</v>
      </c>
      <c r="Q16">
        <f t="shared" si="1"/>
        <v>511.79</v>
      </c>
      <c r="R16">
        <f t="shared" si="2"/>
        <v>2015</v>
      </c>
    </row>
    <row r="17" spans="1:18" ht="28.8" hidden="1" x14ac:dyDescent="0.3">
      <c r="A17">
        <v>2643</v>
      </c>
      <c r="B17" s="3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 s="12">
        <v>42725.332638888889</v>
      </c>
      <c r="J17" s="12">
        <v>42689.582349537035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>
        <f t="shared" si="0"/>
        <v>34</v>
      </c>
      <c r="Q17">
        <f t="shared" si="1"/>
        <v>223.58</v>
      </c>
      <c r="R17">
        <f t="shared" si="2"/>
        <v>2016</v>
      </c>
    </row>
    <row r="18" spans="1:18" ht="28.8" hidden="1" x14ac:dyDescent="0.3">
      <c r="A18">
        <v>1941</v>
      </c>
      <c r="B18" s="3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 s="12">
        <v>41774.290868055556</v>
      </c>
      <c r="J18" s="12">
        <v>41744.290868055556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>
        <f t="shared" si="0"/>
        <v>126</v>
      </c>
      <c r="Q18">
        <f t="shared" si="1"/>
        <v>64.569999999999993</v>
      </c>
      <c r="R18">
        <f t="shared" si="2"/>
        <v>2014</v>
      </c>
    </row>
    <row r="19" spans="1:18" ht="28.8" hidden="1" x14ac:dyDescent="0.3">
      <c r="A19">
        <v>1944</v>
      </c>
      <c r="B19" s="3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 s="12">
        <v>41760.584374999999</v>
      </c>
      <c r="J19" s="12">
        <v>41730.584374999999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>
        <f t="shared" si="0"/>
        <v>788</v>
      </c>
      <c r="Q19">
        <f t="shared" si="1"/>
        <v>176.2</v>
      </c>
      <c r="R19">
        <f t="shared" si="2"/>
        <v>2014</v>
      </c>
    </row>
    <row r="20" spans="1:18" ht="28.8" hidden="1" x14ac:dyDescent="0.3">
      <c r="A20">
        <v>2611</v>
      </c>
      <c r="B20" s="3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 s="12">
        <v>42737.957638888889</v>
      </c>
      <c r="J20" s="12">
        <v>42704.335810185185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>
        <f t="shared" si="0"/>
        <v>2791</v>
      </c>
      <c r="Q20">
        <f t="shared" si="1"/>
        <v>83.8</v>
      </c>
      <c r="R20">
        <f t="shared" si="2"/>
        <v>2016</v>
      </c>
    </row>
    <row r="21" spans="1:18" ht="28.8" hidden="1" x14ac:dyDescent="0.3">
      <c r="A21">
        <v>2034</v>
      </c>
      <c r="B21" s="3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 s="12">
        <v>42131.290277777778</v>
      </c>
      <c r="J21" s="12">
        <v>42076.130011574074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>
        <f t="shared" si="0"/>
        <v>387</v>
      </c>
      <c r="Q21">
        <f t="shared" si="1"/>
        <v>593.94000000000005</v>
      </c>
      <c r="R21">
        <f t="shared" si="2"/>
        <v>2015</v>
      </c>
    </row>
    <row r="22" spans="1:18" ht="28.8" hidden="1" x14ac:dyDescent="0.3">
      <c r="A22">
        <v>642</v>
      </c>
      <c r="B22" s="3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 s="12">
        <v>42235.651319444441</v>
      </c>
      <c r="J22" s="12">
        <v>42199.651319444441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>
        <f t="shared" si="0"/>
        <v>1460</v>
      </c>
      <c r="Q22">
        <f t="shared" si="1"/>
        <v>134.36000000000001</v>
      </c>
      <c r="R22">
        <f t="shared" si="2"/>
        <v>2015</v>
      </c>
    </row>
    <row r="23" spans="1:18" ht="28.8" hidden="1" x14ac:dyDescent="0.3">
      <c r="A23">
        <v>2197</v>
      </c>
      <c r="B23" s="3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 s="12">
        <v>42063.584016203706</v>
      </c>
      <c r="J23" s="12">
        <v>42033.584016203706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>
        <f t="shared" si="0"/>
        <v>951</v>
      </c>
      <c r="Q23">
        <f t="shared" si="1"/>
        <v>65.89</v>
      </c>
      <c r="R23">
        <f t="shared" si="2"/>
        <v>2015</v>
      </c>
    </row>
    <row r="24" spans="1:18" ht="28.8" hidden="1" x14ac:dyDescent="0.3">
      <c r="A24">
        <v>2250</v>
      </c>
      <c r="B24" s="3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 s="12">
        <v>42707.0471412037</v>
      </c>
      <c r="J24" s="12">
        <v>42677.005474537036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>
        <f t="shared" si="0"/>
        <v>975</v>
      </c>
      <c r="Q24">
        <f t="shared" si="1"/>
        <v>426.93</v>
      </c>
      <c r="R24">
        <f t="shared" si="2"/>
        <v>2016</v>
      </c>
    </row>
    <row r="25" spans="1:18" ht="28.8" hidden="1" x14ac:dyDescent="0.3">
      <c r="A25">
        <v>1964</v>
      </c>
      <c r="B25" s="3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 s="12">
        <v>42482.272824074069</v>
      </c>
      <c r="J25" s="12">
        <v>42452.272824074069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>
        <f t="shared" si="0"/>
        <v>260</v>
      </c>
      <c r="Q25">
        <f t="shared" si="1"/>
        <v>180.75</v>
      </c>
      <c r="R25">
        <f t="shared" si="2"/>
        <v>2016</v>
      </c>
    </row>
    <row r="26" spans="1:18" ht="28.8" hidden="1" x14ac:dyDescent="0.3">
      <c r="A26">
        <v>1979</v>
      </c>
      <c r="B26" s="3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 s="12">
        <v>42327.207638888889</v>
      </c>
      <c r="J26" s="12">
        <v>42290.460023148145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>
        <f t="shared" si="0"/>
        <v>115</v>
      </c>
      <c r="Q26">
        <f t="shared" si="1"/>
        <v>282.66000000000003</v>
      </c>
      <c r="R26">
        <f t="shared" si="2"/>
        <v>2015</v>
      </c>
    </row>
    <row r="27" spans="1:18" ht="28.8" hidden="1" x14ac:dyDescent="0.3">
      <c r="A27">
        <v>2001</v>
      </c>
      <c r="B27" s="3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 s="12">
        <v>42167.833333333328</v>
      </c>
      <c r="J27" s="12">
        <v>42136.209675925929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>
        <f t="shared" si="0"/>
        <v>382</v>
      </c>
      <c r="Q27">
        <f t="shared" si="1"/>
        <v>128.38999999999999</v>
      </c>
      <c r="R27">
        <f t="shared" si="2"/>
        <v>2015</v>
      </c>
    </row>
    <row r="28" spans="1:18" ht="28.8" hidden="1" x14ac:dyDescent="0.3">
      <c r="A28">
        <v>1966</v>
      </c>
      <c r="B28" s="3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 s="12">
        <v>41865.540486111109</v>
      </c>
      <c r="J28" s="12">
        <v>41835.540486111109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>
        <f t="shared" si="0"/>
        <v>207</v>
      </c>
      <c r="Q28">
        <f t="shared" si="1"/>
        <v>136.63999999999999</v>
      </c>
      <c r="R28">
        <f t="shared" si="2"/>
        <v>2014</v>
      </c>
    </row>
    <row r="29" spans="1:18" ht="28.8" hidden="1" x14ac:dyDescent="0.3">
      <c r="A29">
        <v>1917</v>
      </c>
      <c r="B29" s="3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 s="12">
        <v>42776.270057870366</v>
      </c>
      <c r="J29" s="12">
        <v>42746.270057870366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>
        <f t="shared" si="0"/>
        <v>53</v>
      </c>
      <c r="Q29">
        <f t="shared" si="1"/>
        <v>2928.93</v>
      </c>
      <c r="R29">
        <f t="shared" si="2"/>
        <v>2017</v>
      </c>
    </row>
    <row r="30" spans="1:18" ht="28.8" hidden="1" x14ac:dyDescent="0.3">
      <c r="A30">
        <v>2187</v>
      </c>
      <c r="B30" s="3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 s="12">
        <v>42097.165972222225</v>
      </c>
      <c r="J30" s="12">
        <v>42068.209097222221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>
        <f t="shared" si="0"/>
        <v>1015</v>
      </c>
      <c r="Q30">
        <f t="shared" si="1"/>
        <v>56.97</v>
      </c>
      <c r="R30">
        <f t="shared" si="2"/>
        <v>2015</v>
      </c>
    </row>
    <row r="31" spans="1:18" ht="28.8" hidden="1" x14ac:dyDescent="0.3">
      <c r="A31">
        <v>1977</v>
      </c>
      <c r="B31" s="3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 s="12">
        <v>42357.332638888889</v>
      </c>
      <c r="J31" s="12">
        <v>42311.216898148152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>
        <f t="shared" si="0"/>
        <v>402</v>
      </c>
      <c r="Q31">
        <f t="shared" si="1"/>
        <v>245.02</v>
      </c>
      <c r="R31">
        <f t="shared" si="2"/>
        <v>2015</v>
      </c>
    </row>
    <row r="32" spans="1:18" ht="28.8" hidden="1" x14ac:dyDescent="0.3">
      <c r="A32">
        <v>2225</v>
      </c>
      <c r="B32" s="3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 s="12">
        <v>41903.79184027778</v>
      </c>
      <c r="J32" s="12">
        <v>41873.79184027778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>
        <f t="shared" si="0"/>
        <v>945</v>
      </c>
      <c r="Q32">
        <f t="shared" si="1"/>
        <v>164.8</v>
      </c>
      <c r="R32">
        <f t="shared" si="2"/>
        <v>2014</v>
      </c>
    </row>
    <row r="33" spans="1:18" ht="28.8" hidden="1" x14ac:dyDescent="0.3">
      <c r="A33">
        <v>2019</v>
      </c>
      <c r="B33" s="3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 s="12">
        <v>42635.70857638889</v>
      </c>
      <c r="J33" s="12">
        <v>42605.70857638889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>
        <f t="shared" si="0"/>
        <v>485</v>
      </c>
      <c r="Q33">
        <f t="shared" si="1"/>
        <v>108.97</v>
      </c>
      <c r="R33">
        <f t="shared" si="2"/>
        <v>2016</v>
      </c>
    </row>
    <row r="34" spans="1:18" hidden="1" x14ac:dyDescent="0.3">
      <c r="A34">
        <v>2327</v>
      </c>
      <c r="B34" s="3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 s="12">
        <v>41877.917129629634</v>
      </c>
      <c r="J34" s="12">
        <v>41842.917129629634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>
        <f t="shared" si="0"/>
        <v>526</v>
      </c>
      <c r="Q34">
        <f t="shared" si="1"/>
        <v>54.88</v>
      </c>
      <c r="R34">
        <f t="shared" si="2"/>
        <v>2014</v>
      </c>
    </row>
    <row r="35" spans="1:18" ht="28.8" hidden="1" x14ac:dyDescent="0.3">
      <c r="A35">
        <v>2270</v>
      </c>
      <c r="B35" s="3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 s="12">
        <v>42745.915972222225</v>
      </c>
      <c r="J35" s="12">
        <v>42725.869363425925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>
        <f t="shared" si="0"/>
        <v>720</v>
      </c>
      <c r="Q35">
        <f t="shared" si="1"/>
        <v>107.82</v>
      </c>
      <c r="R35">
        <f t="shared" si="2"/>
        <v>2016</v>
      </c>
    </row>
    <row r="36" spans="1:18" hidden="1" x14ac:dyDescent="0.3">
      <c r="A36">
        <v>1980</v>
      </c>
      <c r="B36" s="3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 s="12">
        <v>42463.500717592593</v>
      </c>
      <c r="J36" s="12">
        <v>42423.542384259257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>
        <f t="shared" si="0"/>
        <v>355</v>
      </c>
      <c r="Q36">
        <f t="shared" si="1"/>
        <v>91.21</v>
      </c>
      <c r="R36">
        <f t="shared" si="2"/>
        <v>2016</v>
      </c>
    </row>
    <row r="37" spans="1:18" ht="28.8" hidden="1" x14ac:dyDescent="0.3">
      <c r="A37">
        <v>2052</v>
      </c>
      <c r="B37" s="3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 s="12">
        <v>42420.08394675926</v>
      </c>
      <c r="J37" s="12">
        <v>42375.08394675926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>
        <f t="shared" si="0"/>
        <v>353</v>
      </c>
      <c r="Q37">
        <f t="shared" si="1"/>
        <v>326.29000000000002</v>
      </c>
      <c r="R37">
        <f t="shared" si="2"/>
        <v>2016</v>
      </c>
    </row>
    <row r="38" spans="1:18" ht="28.8" hidden="1" x14ac:dyDescent="0.3">
      <c r="A38">
        <v>1956</v>
      </c>
      <c r="B38" s="3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 s="12">
        <v>42112.882002314815</v>
      </c>
      <c r="J38" s="12">
        <v>42067.923668981486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>
        <f t="shared" si="0"/>
        <v>294</v>
      </c>
      <c r="Q38">
        <f t="shared" si="1"/>
        <v>483.34</v>
      </c>
      <c r="R38">
        <f t="shared" si="2"/>
        <v>2015</v>
      </c>
    </row>
    <row r="39" spans="1:18" ht="28.8" hidden="1" x14ac:dyDescent="0.3">
      <c r="A39">
        <v>371</v>
      </c>
      <c r="B39" s="3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 s="12">
        <v>41306.767812500002</v>
      </c>
      <c r="J39" s="12">
        <v>41261.767812500002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>
        <f t="shared" si="0"/>
        <v>114</v>
      </c>
      <c r="Q39">
        <f t="shared" si="1"/>
        <v>161.26</v>
      </c>
      <c r="R39">
        <f t="shared" si="2"/>
        <v>2012</v>
      </c>
    </row>
    <row r="40" spans="1:18" ht="28.8" hidden="1" x14ac:dyDescent="0.3">
      <c r="A40">
        <v>1943</v>
      </c>
      <c r="B40" s="3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 s="12">
        <v>42593.269861111112</v>
      </c>
      <c r="J40" s="12">
        <v>42548.269861111112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>
        <f t="shared" si="0"/>
        <v>1705</v>
      </c>
      <c r="Q40">
        <f t="shared" si="1"/>
        <v>68.819999999999993</v>
      </c>
      <c r="R40">
        <f t="shared" si="2"/>
        <v>2016</v>
      </c>
    </row>
    <row r="41" spans="1:18" ht="28.8" hidden="1" x14ac:dyDescent="0.3">
      <c r="A41">
        <v>2039</v>
      </c>
      <c r="B41" s="3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 s="12">
        <v>42705.207638888889</v>
      </c>
      <c r="J41" s="12">
        <v>42675.438946759255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>
        <f t="shared" si="0"/>
        <v>136</v>
      </c>
      <c r="Q41">
        <f t="shared" si="1"/>
        <v>449.26</v>
      </c>
      <c r="R41">
        <f t="shared" si="2"/>
        <v>2016</v>
      </c>
    </row>
    <row r="42" spans="1:18" ht="28.8" hidden="1" x14ac:dyDescent="0.3">
      <c r="A42">
        <v>2983</v>
      </c>
      <c r="B42" s="3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 s="12">
        <v>41954.674027777779</v>
      </c>
      <c r="J42" s="12">
        <v>41894.632361111115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>
        <f t="shared" si="0"/>
        <v>147</v>
      </c>
      <c r="Q42">
        <f t="shared" si="1"/>
        <v>155.24</v>
      </c>
      <c r="R42">
        <f t="shared" si="2"/>
        <v>2014</v>
      </c>
    </row>
    <row r="43" spans="1:18" ht="28.8" hidden="1" x14ac:dyDescent="0.3">
      <c r="A43">
        <v>326</v>
      </c>
      <c r="B43" s="3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 s="12">
        <v>42808.956250000003</v>
      </c>
      <c r="J43" s="12">
        <v>42775.314884259264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>
        <f t="shared" si="0"/>
        <v>113</v>
      </c>
      <c r="Q43">
        <f t="shared" si="1"/>
        <v>147.16999999999999</v>
      </c>
      <c r="R43">
        <f t="shared" si="2"/>
        <v>2017</v>
      </c>
    </row>
    <row r="44" spans="1:18" ht="28.8" hidden="1" x14ac:dyDescent="0.3">
      <c r="A44">
        <v>2035</v>
      </c>
      <c r="B44" s="3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 s="12">
        <v>42357.041666666672</v>
      </c>
      <c r="J44" s="12">
        <v>42311.625081018516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>
        <f t="shared" si="0"/>
        <v>211</v>
      </c>
      <c r="Q44">
        <f t="shared" si="1"/>
        <v>262.16000000000003</v>
      </c>
      <c r="R44">
        <f t="shared" si="2"/>
        <v>2015</v>
      </c>
    </row>
    <row r="45" spans="1:18" ht="28.8" hidden="1" x14ac:dyDescent="0.3">
      <c r="A45">
        <v>2075</v>
      </c>
      <c r="B45" s="3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 s="12">
        <v>41480.681574074071</v>
      </c>
      <c r="J45" s="12">
        <v>41450.681574074071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>
        <f t="shared" si="0"/>
        <v>1678</v>
      </c>
      <c r="Q45">
        <f t="shared" si="1"/>
        <v>20.47</v>
      </c>
      <c r="R45">
        <f t="shared" si="2"/>
        <v>2013</v>
      </c>
    </row>
    <row r="46" spans="1:18" ht="28.8" hidden="1" x14ac:dyDescent="0.3">
      <c r="A46">
        <v>1955</v>
      </c>
      <c r="B46" s="3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 s="12">
        <v>41052.791666666664</v>
      </c>
      <c r="J46" s="12">
        <v>41020.271770833337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>
        <f t="shared" si="0"/>
        <v>399</v>
      </c>
      <c r="Q46">
        <f t="shared" si="1"/>
        <v>577.28</v>
      </c>
      <c r="R46">
        <f t="shared" si="2"/>
        <v>2012</v>
      </c>
    </row>
    <row r="47" spans="1:18" ht="28.8" hidden="1" x14ac:dyDescent="0.3">
      <c r="A47">
        <v>2023</v>
      </c>
      <c r="B47" s="3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 s="12">
        <v>42166.420752314814</v>
      </c>
      <c r="J47" s="12">
        <v>42136.420752314814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>
        <f t="shared" si="0"/>
        <v>161</v>
      </c>
      <c r="Q47">
        <f t="shared" si="1"/>
        <v>457.39</v>
      </c>
      <c r="R47">
        <f t="shared" si="2"/>
        <v>2015</v>
      </c>
    </row>
    <row r="48" spans="1:18" ht="28.8" hidden="1" x14ac:dyDescent="0.3">
      <c r="A48">
        <v>2025</v>
      </c>
      <c r="B48" s="3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 s="12">
        <v>42166.184560185182</v>
      </c>
      <c r="J48" s="12">
        <v>42136.184560185182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>
        <f t="shared" si="0"/>
        <v>201</v>
      </c>
      <c r="Q48">
        <f t="shared" si="1"/>
        <v>220.74</v>
      </c>
      <c r="R48">
        <f t="shared" si="2"/>
        <v>2015</v>
      </c>
    </row>
    <row r="49" spans="1:18" ht="28.8" hidden="1" x14ac:dyDescent="0.3">
      <c r="A49">
        <v>2713</v>
      </c>
      <c r="B49" s="3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 s="12">
        <v>42362.653749999998</v>
      </c>
      <c r="J49" s="12">
        <v>42322.653749999998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>
        <f t="shared" si="0"/>
        <v>102</v>
      </c>
      <c r="Q49">
        <f t="shared" si="1"/>
        <v>108</v>
      </c>
      <c r="R49">
        <f t="shared" si="2"/>
        <v>2015</v>
      </c>
    </row>
    <row r="50" spans="1:18" ht="28.8" hidden="1" x14ac:dyDescent="0.3">
      <c r="A50">
        <v>2073</v>
      </c>
      <c r="B50" s="3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 s="12">
        <v>42132.668032407411</v>
      </c>
      <c r="J50" s="12">
        <v>42087.668032407411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>
        <f t="shared" si="0"/>
        <v>153</v>
      </c>
      <c r="Q50">
        <f t="shared" si="1"/>
        <v>324.69</v>
      </c>
      <c r="R50">
        <f t="shared" si="2"/>
        <v>2015</v>
      </c>
    </row>
    <row r="51" spans="1:18" ht="28.8" hidden="1" x14ac:dyDescent="0.3">
      <c r="A51">
        <v>2009</v>
      </c>
      <c r="B51" s="3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 s="12">
        <v>42697.365081018521</v>
      </c>
      <c r="J51" s="12">
        <v>42661.323414351849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>
        <f t="shared" si="0"/>
        <v>305</v>
      </c>
      <c r="Q51">
        <f t="shared" si="1"/>
        <v>383.36</v>
      </c>
      <c r="R51">
        <f t="shared" si="2"/>
        <v>2016</v>
      </c>
    </row>
    <row r="52" spans="1:18" ht="28.8" hidden="1" x14ac:dyDescent="0.3">
      <c r="A52">
        <v>204</v>
      </c>
      <c r="B52" s="3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 s="12">
        <v>42586.583368055552</v>
      </c>
      <c r="J52" s="12">
        <v>42556.583368055552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>
        <f t="shared" si="0"/>
        <v>51</v>
      </c>
      <c r="Q52">
        <f t="shared" si="1"/>
        <v>117.68</v>
      </c>
      <c r="R52">
        <f t="shared" si="2"/>
        <v>2016</v>
      </c>
    </row>
    <row r="53" spans="1:18" ht="28.8" hidden="1" x14ac:dyDescent="0.3">
      <c r="A53">
        <v>1005</v>
      </c>
      <c r="B53" s="3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 s="12">
        <v>42307.624803240738</v>
      </c>
      <c r="J53" s="12">
        <v>42276.624803240738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>
        <f t="shared" si="0"/>
        <v>75</v>
      </c>
      <c r="Q53">
        <f t="shared" si="1"/>
        <v>932.31</v>
      </c>
      <c r="R53">
        <f t="shared" si="2"/>
        <v>2015</v>
      </c>
    </row>
    <row r="54" spans="1:18" ht="28.8" hidden="1" x14ac:dyDescent="0.3">
      <c r="A54">
        <v>269</v>
      </c>
      <c r="B54" s="3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 s="12">
        <v>42788.197013888886</v>
      </c>
      <c r="J54" s="12">
        <v>42758.197013888886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>
        <f t="shared" si="0"/>
        <v>147</v>
      </c>
      <c r="Q54">
        <f t="shared" si="1"/>
        <v>92.25</v>
      </c>
      <c r="R54">
        <f t="shared" si="2"/>
        <v>2017</v>
      </c>
    </row>
    <row r="55" spans="1:18" ht="28.8" hidden="1" x14ac:dyDescent="0.3">
      <c r="A55">
        <v>1968</v>
      </c>
      <c r="B55" s="3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 s="12">
        <v>42707.628645833334</v>
      </c>
      <c r="J55" s="12">
        <v>42676.586979166663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>
        <f t="shared" si="0"/>
        <v>285</v>
      </c>
      <c r="Q55">
        <f t="shared" si="1"/>
        <v>279.38</v>
      </c>
      <c r="R55">
        <f t="shared" si="2"/>
        <v>2016</v>
      </c>
    </row>
    <row r="56" spans="1:18" hidden="1" x14ac:dyDescent="0.3">
      <c r="A56">
        <v>298</v>
      </c>
      <c r="B56" s="3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 s="12">
        <v>41768.875</v>
      </c>
      <c r="J56" s="12">
        <v>41709.463518518518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>
        <f t="shared" si="0"/>
        <v>109</v>
      </c>
      <c r="Q56">
        <f t="shared" si="1"/>
        <v>56.34</v>
      </c>
      <c r="R56">
        <f t="shared" si="2"/>
        <v>2014</v>
      </c>
    </row>
    <row r="57" spans="1:18" ht="28.8" hidden="1" x14ac:dyDescent="0.3">
      <c r="A57">
        <v>1465</v>
      </c>
      <c r="B57" s="3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 s="12">
        <v>40990.125</v>
      </c>
      <c r="J57" s="12">
        <v>40959.734398148146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>
        <f t="shared" si="0"/>
        <v>456</v>
      </c>
      <c r="Q57">
        <f t="shared" si="1"/>
        <v>52.62</v>
      </c>
      <c r="R57">
        <f t="shared" si="2"/>
        <v>2012</v>
      </c>
    </row>
    <row r="58" spans="1:18" hidden="1" x14ac:dyDescent="0.3">
      <c r="A58">
        <v>2242</v>
      </c>
      <c r="B58" s="3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 s="12">
        <v>41605.126388888886</v>
      </c>
      <c r="J58" s="12">
        <v>41569.575613425928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>
        <f t="shared" si="0"/>
        <v>1360</v>
      </c>
      <c r="Q58">
        <f t="shared" si="1"/>
        <v>53.87</v>
      </c>
      <c r="R58">
        <f t="shared" si="2"/>
        <v>2013</v>
      </c>
    </row>
    <row r="59" spans="1:18" ht="28.8" hidden="1" x14ac:dyDescent="0.3">
      <c r="A59">
        <v>2192</v>
      </c>
      <c r="B59" s="3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 s="12">
        <v>42719.958333333328</v>
      </c>
      <c r="J59" s="12">
        <v>42691.8512037037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>
        <f t="shared" si="0"/>
        <v>1081</v>
      </c>
      <c r="Q59">
        <f t="shared" si="1"/>
        <v>40.07</v>
      </c>
      <c r="R59">
        <f t="shared" si="2"/>
        <v>2016</v>
      </c>
    </row>
    <row r="60" spans="1:18" ht="28.8" hidden="1" x14ac:dyDescent="0.3">
      <c r="A60">
        <v>2048</v>
      </c>
      <c r="B60" s="3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 s="12">
        <v>41417.651516203703</v>
      </c>
      <c r="J60" s="12">
        <v>41387.651516203703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>
        <f t="shared" si="0"/>
        <v>148</v>
      </c>
      <c r="Q60">
        <f t="shared" si="1"/>
        <v>91.83</v>
      </c>
      <c r="R60">
        <f t="shared" si="2"/>
        <v>2013</v>
      </c>
    </row>
    <row r="61" spans="1:18" ht="28.8" hidden="1" x14ac:dyDescent="0.3">
      <c r="A61">
        <v>2022</v>
      </c>
      <c r="B61" s="3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 s="12">
        <v>42532.569120370375</v>
      </c>
      <c r="J61" s="12">
        <v>42502.569120370375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>
        <f t="shared" si="0"/>
        <v>125</v>
      </c>
      <c r="Q61">
        <f t="shared" si="1"/>
        <v>385.04</v>
      </c>
      <c r="R61">
        <f t="shared" si="2"/>
        <v>2016</v>
      </c>
    </row>
    <row r="62" spans="1:18" ht="28.8" hidden="1" x14ac:dyDescent="0.3">
      <c r="A62">
        <v>2006</v>
      </c>
      <c r="B62" s="3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 s="12">
        <v>41976.542187500003</v>
      </c>
      <c r="J62" s="12">
        <v>41941.500520833331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>
        <f t="shared" si="0"/>
        <v>248</v>
      </c>
      <c r="Q62">
        <f t="shared" si="1"/>
        <v>408.98</v>
      </c>
      <c r="R62">
        <f t="shared" si="2"/>
        <v>2014</v>
      </c>
    </row>
    <row r="63" spans="1:18" ht="28.8" hidden="1" x14ac:dyDescent="0.3">
      <c r="A63">
        <v>389</v>
      </c>
      <c r="B63" s="3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 s="12">
        <v>41705.957638888889</v>
      </c>
      <c r="J63" s="12">
        <v>41674.063078703701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>
        <f t="shared" si="0"/>
        <v>182</v>
      </c>
      <c r="Q63">
        <f t="shared" si="1"/>
        <v>81.75</v>
      </c>
      <c r="R63">
        <f t="shared" si="2"/>
        <v>2014</v>
      </c>
    </row>
    <row r="64" spans="1:18" ht="28.8" hidden="1" x14ac:dyDescent="0.3">
      <c r="A64">
        <v>2027</v>
      </c>
      <c r="B64" s="3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 s="12">
        <v>42093.772210648152</v>
      </c>
      <c r="J64" s="12">
        <v>42048.813877314817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>
        <f t="shared" si="0"/>
        <v>120</v>
      </c>
      <c r="Q64">
        <f t="shared" si="1"/>
        <v>223.1</v>
      </c>
      <c r="R64">
        <f t="shared" si="2"/>
        <v>2015</v>
      </c>
    </row>
    <row r="65" spans="1:18" ht="28.8" hidden="1" x14ac:dyDescent="0.3">
      <c r="A65">
        <v>2004</v>
      </c>
      <c r="B65" s="3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 s="12">
        <v>41830.604895833334</v>
      </c>
      <c r="J65" s="12">
        <v>41800.604895833334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>
        <f t="shared" si="0"/>
        <v>234</v>
      </c>
      <c r="Q65">
        <f t="shared" si="1"/>
        <v>331.1</v>
      </c>
      <c r="R65">
        <f t="shared" si="2"/>
        <v>2014</v>
      </c>
    </row>
    <row r="66" spans="1:18" ht="28.8" hidden="1" x14ac:dyDescent="0.3">
      <c r="A66">
        <v>280</v>
      </c>
      <c r="B66" s="3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 s="12">
        <v>41789.590682870366</v>
      </c>
      <c r="J66" s="12">
        <v>41744.590682870366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>
        <f t="shared" ref="P66:P129" si="3">ROUND(E66/D66*100,0)</f>
        <v>156</v>
      </c>
      <c r="Q66">
        <f t="shared" ref="Q66:Q129" si="4">IFERROR(ROUND(E66/L66,2),0)</f>
        <v>54.75</v>
      </c>
      <c r="R66">
        <f t="shared" si="2"/>
        <v>2014</v>
      </c>
    </row>
    <row r="67" spans="1:18" ht="28.8" hidden="1" x14ac:dyDescent="0.3">
      <c r="A67">
        <v>1969</v>
      </c>
      <c r="B67" s="3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 s="12">
        <v>42587.792453703703</v>
      </c>
      <c r="J67" s="12">
        <v>42557.792453703703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>
        <f t="shared" si="3"/>
        <v>579</v>
      </c>
      <c r="Q67">
        <f t="shared" si="4"/>
        <v>61.38</v>
      </c>
      <c r="R67">
        <f t="shared" ref="R67:R130" si="5">YEAR(J67)</f>
        <v>2016</v>
      </c>
    </row>
    <row r="68" spans="1:18" ht="28.8" hidden="1" x14ac:dyDescent="0.3">
      <c r="A68">
        <v>689</v>
      </c>
      <c r="B68" s="3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 s="12">
        <v>42712.207638888889</v>
      </c>
      <c r="J68" s="12">
        <v>42675.66778935185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>
        <f t="shared" si="3"/>
        <v>58</v>
      </c>
      <c r="Q68">
        <f t="shared" si="4"/>
        <v>343.15</v>
      </c>
      <c r="R68">
        <f t="shared" si="5"/>
        <v>2016</v>
      </c>
    </row>
    <row r="69" spans="1:18" ht="28.8" hidden="1" x14ac:dyDescent="0.3">
      <c r="A69">
        <v>2062</v>
      </c>
      <c r="B69" s="3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 s="12">
        <v>42453.341412037036</v>
      </c>
      <c r="J69" s="12">
        <v>42423.3830787037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>
        <f t="shared" si="3"/>
        <v>115</v>
      </c>
      <c r="Q69">
        <f t="shared" si="4"/>
        <v>566.39</v>
      </c>
      <c r="R69">
        <f t="shared" si="5"/>
        <v>2016</v>
      </c>
    </row>
    <row r="70" spans="1:18" ht="28.8" hidden="1" x14ac:dyDescent="0.3">
      <c r="A70">
        <v>332</v>
      </c>
      <c r="B70" s="3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 s="12">
        <v>42305.333333333328</v>
      </c>
      <c r="J70" s="12">
        <v>42263.680289351847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>
        <f t="shared" si="3"/>
        <v>113</v>
      </c>
      <c r="Q70">
        <f t="shared" si="4"/>
        <v>203.63</v>
      </c>
      <c r="R70">
        <f t="shared" si="5"/>
        <v>2015</v>
      </c>
    </row>
    <row r="71" spans="1:18" ht="43.2" hidden="1" x14ac:dyDescent="0.3">
      <c r="A71">
        <v>3034</v>
      </c>
      <c r="B71" s="3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 s="12">
        <v>42675.165972222225</v>
      </c>
      <c r="J71" s="12">
        <v>42644.535358796296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>
        <f t="shared" si="3"/>
        <v>113</v>
      </c>
      <c r="Q71">
        <f t="shared" si="4"/>
        <v>89.31</v>
      </c>
      <c r="R71">
        <f t="shared" si="5"/>
        <v>2016</v>
      </c>
    </row>
    <row r="72" spans="1:18" ht="28.8" hidden="1" x14ac:dyDescent="0.3">
      <c r="A72">
        <v>1961</v>
      </c>
      <c r="B72" s="3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 s="12">
        <v>41188.165972222225</v>
      </c>
      <c r="J72" s="12">
        <v>41148.194641203707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>
        <f t="shared" si="3"/>
        <v>1105</v>
      </c>
      <c r="Q72">
        <f t="shared" si="4"/>
        <v>67.69</v>
      </c>
      <c r="R72">
        <f t="shared" si="5"/>
        <v>2012</v>
      </c>
    </row>
    <row r="73" spans="1:18" ht="28.8" hidden="1" x14ac:dyDescent="0.3">
      <c r="A73">
        <v>2624</v>
      </c>
      <c r="B73" s="3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 s="12">
        <v>41165.42155092593</v>
      </c>
      <c r="J73" s="12">
        <v>41144.42155092593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>
        <f t="shared" si="3"/>
        <v>1379</v>
      </c>
      <c r="Q73">
        <f t="shared" si="4"/>
        <v>31.82</v>
      </c>
      <c r="R73">
        <f t="shared" si="5"/>
        <v>2012</v>
      </c>
    </row>
    <row r="74" spans="1:18" ht="28.8" hidden="1" x14ac:dyDescent="0.3">
      <c r="A74">
        <v>2002</v>
      </c>
      <c r="B74" s="3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 s="12">
        <v>42758.71230324074</v>
      </c>
      <c r="J74" s="12">
        <v>42728.71230324074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>
        <f t="shared" si="3"/>
        <v>217</v>
      </c>
      <c r="Q74">
        <f t="shared" si="4"/>
        <v>78.83</v>
      </c>
      <c r="R74">
        <f t="shared" si="5"/>
        <v>2016</v>
      </c>
    </row>
    <row r="75" spans="1:18" ht="28.8" hidden="1" x14ac:dyDescent="0.3">
      <c r="A75">
        <v>2605</v>
      </c>
      <c r="B75" s="3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 s="12">
        <v>42538.541550925926</v>
      </c>
      <c r="J75" s="12">
        <v>42508.541550925926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>
        <f t="shared" si="3"/>
        <v>107</v>
      </c>
      <c r="Q75">
        <f t="shared" si="4"/>
        <v>60.97</v>
      </c>
      <c r="R75">
        <f t="shared" si="5"/>
        <v>2016</v>
      </c>
    </row>
    <row r="76" spans="1:18" ht="28.8" hidden="1" x14ac:dyDescent="0.3">
      <c r="A76">
        <v>699</v>
      </c>
      <c r="B76" s="3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 s="12">
        <v>41600.666666666664</v>
      </c>
      <c r="J76" s="12">
        <v>41563.485509259262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>
        <f t="shared" si="3"/>
        <v>82</v>
      </c>
      <c r="Q76">
        <f t="shared" si="4"/>
        <v>120.39</v>
      </c>
      <c r="R76">
        <f t="shared" si="5"/>
        <v>2013</v>
      </c>
    </row>
    <row r="77" spans="1:18" ht="28.8" hidden="1" x14ac:dyDescent="0.3">
      <c r="A77">
        <v>2609</v>
      </c>
      <c r="B77" s="3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 s="12">
        <v>41105.237858796296</v>
      </c>
      <c r="J77" s="12">
        <v>41075.237858796296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>
        <f t="shared" si="3"/>
        <v>304</v>
      </c>
      <c r="Q77">
        <f t="shared" si="4"/>
        <v>157.29</v>
      </c>
      <c r="R77">
        <f t="shared" si="5"/>
        <v>2012</v>
      </c>
    </row>
    <row r="78" spans="1:18" ht="28.8" hidden="1" x14ac:dyDescent="0.3">
      <c r="A78">
        <v>1951</v>
      </c>
      <c r="B78" s="3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 s="12">
        <v>42681.462233796294</v>
      </c>
      <c r="J78" s="12">
        <v>42651.420567129629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>
        <f t="shared" si="3"/>
        <v>212</v>
      </c>
      <c r="Q78">
        <f t="shared" si="4"/>
        <v>127.36</v>
      </c>
      <c r="R78">
        <f t="shared" si="5"/>
        <v>2016</v>
      </c>
    </row>
    <row r="79" spans="1:18" ht="28.8" hidden="1" x14ac:dyDescent="0.3">
      <c r="A79">
        <v>653</v>
      </c>
      <c r="B79" s="3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 s="12">
        <v>42236.618518518517</v>
      </c>
      <c r="J79" s="12">
        <v>42199.618518518517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>
        <f t="shared" si="3"/>
        <v>141</v>
      </c>
      <c r="Q79">
        <f t="shared" si="4"/>
        <v>95.83</v>
      </c>
      <c r="R79">
        <f t="shared" si="5"/>
        <v>2015</v>
      </c>
    </row>
    <row r="80" spans="1:18" ht="28.8" hidden="1" x14ac:dyDescent="0.3">
      <c r="A80">
        <v>2245</v>
      </c>
      <c r="B80" s="3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 s="12">
        <v>41691.75</v>
      </c>
      <c r="J80" s="12">
        <v>41660.708530092597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>
        <f t="shared" si="3"/>
        <v>2647</v>
      </c>
      <c r="Q80">
        <f t="shared" si="4"/>
        <v>53.48</v>
      </c>
      <c r="R80">
        <f t="shared" si="5"/>
        <v>2014</v>
      </c>
    </row>
    <row r="81" spans="1:22" hidden="1" x14ac:dyDescent="0.3">
      <c r="A81">
        <v>2726</v>
      </c>
      <c r="B81" s="3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 s="12">
        <v>42482.579988425925</v>
      </c>
      <c r="J81" s="12">
        <v>42452.579988425925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>
        <f t="shared" si="3"/>
        <v>106</v>
      </c>
      <c r="Q81">
        <f t="shared" si="4"/>
        <v>261.75</v>
      </c>
      <c r="R81">
        <f t="shared" si="5"/>
        <v>2016</v>
      </c>
    </row>
    <row r="82" spans="1:22" ht="28.8" hidden="1" x14ac:dyDescent="0.3">
      <c r="A82">
        <v>2336</v>
      </c>
      <c r="B82" s="3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 s="12">
        <v>41706.924710648149</v>
      </c>
      <c r="J82" s="12">
        <v>41666.924710648149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>
        <f t="shared" si="3"/>
        <v>521</v>
      </c>
      <c r="Q82">
        <f t="shared" si="4"/>
        <v>48.1</v>
      </c>
      <c r="R82">
        <f t="shared" si="5"/>
        <v>2014</v>
      </c>
    </row>
    <row r="83" spans="1:22" ht="28.8" hidden="1" x14ac:dyDescent="0.3">
      <c r="A83">
        <v>2047</v>
      </c>
      <c r="B83" s="3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 s="12">
        <v>42111</v>
      </c>
      <c r="J83" s="12">
        <v>42081.903587962966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>
        <f t="shared" si="3"/>
        <v>103</v>
      </c>
      <c r="Q83">
        <f t="shared" si="4"/>
        <v>227.85</v>
      </c>
      <c r="R83">
        <f t="shared" si="5"/>
        <v>2015</v>
      </c>
    </row>
    <row r="84" spans="1:22" ht="43.2" x14ac:dyDescent="0.3">
      <c r="A84">
        <v>3838</v>
      </c>
      <c r="B84" s="3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 s="12">
        <v>42146.710752314815</v>
      </c>
      <c r="J84" s="12">
        <v>42116.710752314815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>
        <f t="shared" si="3"/>
        <v>101</v>
      </c>
      <c r="Q84">
        <f t="shared" si="4"/>
        <v>1008.24</v>
      </c>
      <c r="R84">
        <f t="shared" si="5"/>
        <v>2015</v>
      </c>
      <c r="S84">
        <f>COUNTIFS(F1:F4115,"=SUCCESSFUL",O1:O4115,"=plays")</f>
        <v>694</v>
      </c>
      <c r="T84">
        <f>COUNTIFS(F1:F4115,"=failed",O1:O4115,"=plays")</f>
        <v>353</v>
      </c>
      <c r="U84">
        <f>COUNTIFS(F1:F4115,"=Canceled",O1:O4115,"=plays")</f>
        <v>0</v>
      </c>
      <c r="V84">
        <f>SUM(S84:U84)</f>
        <v>1047</v>
      </c>
    </row>
    <row r="85" spans="1:22" ht="28.8" hidden="1" x14ac:dyDescent="0.3">
      <c r="A85">
        <v>1958</v>
      </c>
      <c r="B85" s="3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 s="12">
        <v>41356.94630787037</v>
      </c>
      <c r="J85" s="12">
        <v>41326.987974537034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>
        <f t="shared" si="3"/>
        <v>1436</v>
      </c>
      <c r="Q85">
        <f t="shared" si="4"/>
        <v>74.11</v>
      </c>
      <c r="R85">
        <f t="shared" si="5"/>
        <v>2013</v>
      </c>
    </row>
    <row r="86" spans="1:22" ht="28.8" x14ac:dyDescent="0.3">
      <c r="A86">
        <v>3557</v>
      </c>
      <c r="B86" s="3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 s="12">
        <v>41764.276747685188</v>
      </c>
      <c r="J86" s="12">
        <v>41730.276747685188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>
        <f t="shared" si="3"/>
        <v>100</v>
      </c>
      <c r="Q86">
        <f t="shared" si="4"/>
        <v>179.28</v>
      </c>
      <c r="R86">
        <f t="shared" si="5"/>
        <v>2014</v>
      </c>
    </row>
    <row r="87" spans="1:22" ht="28.8" hidden="1" x14ac:dyDescent="0.3">
      <c r="A87">
        <v>259</v>
      </c>
      <c r="B87" s="3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 s="12">
        <v>42102.738067129627</v>
      </c>
      <c r="J87" s="12">
        <v>42072.738067129627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>
        <f t="shared" si="3"/>
        <v>132</v>
      </c>
      <c r="Q87">
        <f t="shared" si="4"/>
        <v>105.05</v>
      </c>
      <c r="R87">
        <f t="shared" si="5"/>
        <v>2015</v>
      </c>
    </row>
    <row r="88" spans="1:22" ht="28.8" hidden="1" x14ac:dyDescent="0.3">
      <c r="A88">
        <v>978</v>
      </c>
      <c r="B88" s="3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 s="12">
        <v>42425.309039351851</v>
      </c>
      <c r="J88" s="12">
        <v>42395.309039351851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>
        <f t="shared" si="3"/>
        <v>56</v>
      </c>
      <c r="Q88">
        <f t="shared" si="4"/>
        <v>790.84</v>
      </c>
      <c r="R88">
        <f t="shared" si="5"/>
        <v>2016</v>
      </c>
    </row>
    <row r="89" spans="1:22" ht="28.8" hidden="1" x14ac:dyDescent="0.3">
      <c r="A89">
        <v>1950</v>
      </c>
      <c r="B89" s="3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 s="12">
        <v>40655.181400462963</v>
      </c>
      <c r="J89" s="12">
        <v>40624.181400462963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>
        <f t="shared" si="3"/>
        <v>201</v>
      </c>
      <c r="Q89">
        <f t="shared" si="4"/>
        <v>51.31</v>
      </c>
      <c r="R89">
        <f t="shared" si="5"/>
        <v>2011</v>
      </c>
    </row>
    <row r="90" spans="1:22" hidden="1" x14ac:dyDescent="0.3">
      <c r="A90">
        <v>2010</v>
      </c>
      <c r="B90" s="3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 s="12">
        <v>42600.996423611112</v>
      </c>
      <c r="J90" s="12">
        <v>42570.996423611112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>
        <f t="shared" si="3"/>
        <v>320</v>
      </c>
      <c r="Q90">
        <f t="shared" si="4"/>
        <v>55.28</v>
      </c>
      <c r="R90">
        <f t="shared" si="5"/>
        <v>2016</v>
      </c>
    </row>
    <row r="91" spans="1:22" ht="28.8" hidden="1" x14ac:dyDescent="0.3">
      <c r="A91">
        <v>2620</v>
      </c>
      <c r="B91" s="3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 s="12">
        <v>42288.041666666672</v>
      </c>
      <c r="J91" s="12">
        <v>42251.16715277778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>
        <f t="shared" si="3"/>
        <v>144</v>
      </c>
      <c r="Q91">
        <f t="shared" si="4"/>
        <v>74.64</v>
      </c>
      <c r="R91">
        <f t="shared" si="5"/>
        <v>2015</v>
      </c>
    </row>
    <row r="92" spans="1:22" ht="28.8" hidden="1" x14ac:dyDescent="0.3">
      <c r="A92">
        <v>2185</v>
      </c>
      <c r="B92" s="3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 s="12">
        <v>41359.349988425929</v>
      </c>
      <c r="J92" s="12">
        <v>41319.349988425929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>
        <f t="shared" si="3"/>
        <v>1857</v>
      </c>
      <c r="Q92">
        <f t="shared" si="4"/>
        <v>149.03</v>
      </c>
      <c r="R92">
        <f t="shared" si="5"/>
        <v>2013</v>
      </c>
    </row>
    <row r="93" spans="1:22" hidden="1" x14ac:dyDescent="0.3">
      <c r="A93">
        <v>2710</v>
      </c>
      <c r="B93" s="3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 s="12">
        <v>41860.083333333336</v>
      </c>
      <c r="J93" s="12">
        <v>41828.229490740741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>
        <f t="shared" si="3"/>
        <v>154</v>
      </c>
      <c r="Q93">
        <f t="shared" si="4"/>
        <v>84.87</v>
      </c>
      <c r="R93">
        <f t="shared" si="5"/>
        <v>2014</v>
      </c>
    </row>
    <row r="94" spans="1:22" ht="28.8" hidden="1" x14ac:dyDescent="0.3">
      <c r="A94">
        <v>2016</v>
      </c>
      <c r="B94" s="3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 s="12">
        <v>41342.88077546296</v>
      </c>
      <c r="J94" s="12">
        <v>41312.88077546296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>
        <f t="shared" si="3"/>
        <v>922</v>
      </c>
      <c r="Q94">
        <f t="shared" si="4"/>
        <v>192.39</v>
      </c>
      <c r="R94">
        <f t="shared" si="5"/>
        <v>2013</v>
      </c>
    </row>
    <row r="95" spans="1:22" hidden="1" x14ac:dyDescent="0.3">
      <c r="A95">
        <v>1501</v>
      </c>
      <c r="B95" s="3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 s="12">
        <v>42193.583599537036</v>
      </c>
      <c r="J95" s="12">
        <v>42163.583599537036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>
        <f t="shared" si="3"/>
        <v>166</v>
      </c>
      <c r="Q95">
        <f t="shared" si="4"/>
        <v>97.73</v>
      </c>
      <c r="R95">
        <f t="shared" si="5"/>
        <v>2015</v>
      </c>
    </row>
    <row r="96" spans="1:22" ht="28.8" hidden="1" x14ac:dyDescent="0.3">
      <c r="A96">
        <v>248</v>
      </c>
      <c r="B96" s="3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 s="12">
        <v>40915.774409722224</v>
      </c>
      <c r="J96" s="12">
        <v>40870.774409722224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>
        <f t="shared" si="3"/>
        <v>101</v>
      </c>
      <c r="Q96">
        <f t="shared" si="4"/>
        <v>589.95000000000005</v>
      </c>
      <c r="R96">
        <f t="shared" si="5"/>
        <v>2011</v>
      </c>
    </row>
    <row r="97" spans="1:18" ht="28.8" hidden="1" x14ac:dyDescent="0.3">
      <c r="A97">
        <v>3123</v>
      </c>
      <c r="B97" s="3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 s="12">
        <v>42560.993032407408</v>
      </c>
      <c r="J97" s="12">
        <v>42530.993032407408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>
        <f t="shared" si="3"/>
        <v>68</v>
      </c>
      <c r="Q97">
        <f t="shared" si="4"/>
        <v>244.8</v>
      </c>
      <c r="R97">
        <f t="shared" si="5"/>
        <v>2016</v>
      </c>
    </row>
    <row r="98" spans="1:18" ht="28.8" hidden="1" x14ac:dyDescent="0.3">
      <c r="A98">
        <v>1336</v>
      </c>
      <c r="B98" s="3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 s="12">
        <v>41990.863750000004</v>
      </c>
      <c r="J98" s="12">
        <v>41955.863750000004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>
        <f t="shared" si="3"/>
        <v>85</v>
      </c>
      <c r="Q98">
        <f t="shared" si="4"/>
        <v>379.23</v>
      </c>
      <c r="R98">
        <f t="shared" si="5"/>
        <v>2014</v>
      </c>
    </row>
    <row r="99" spans="1:18" ht="28.8" hidden="1" x14ac:dyDescent="0.3">
      <c r="A99">
        <v>1960</v>
      </c>
      <c r="B99" s="3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 s="12">
        <v>41994.362743055557</v>
      </c>
      <c r="J99" s="12">
        <v>41964.362743055557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>
        <f t="shared" si="3"/>
        <v>118</v>
      </c>
      <c r="Q99">
        <f t="shared" si="4"/>
        <v>2500.9699999999998</v>
      </c>
      <c r="R99">
        <f t="shared" si="5"/>
        <v>2014</v>
      </c>
    </row>
    <row r="100" spans="1:18" ht="28.8" hidden="1" x14ac:dyDescent="0.3">
      <c r="A100">
        <v>387</v>
      </c>
      <c r="B100" s="3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 s="12">
        <v>42231.25</v>
      </c>
      <c r="J100" s="12">
        <v>42200.67659722222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>
        <f t="shared" si="3"/>
        <v>214</v>
      </c>
      <c r="Q100">
        <f t="shared" si="4"/>
        <v>144.69</v>
      </c>
      <c r="R100">
        <f t="shared" si="5"/>
        <v>2015</v>
      </c>
    </row>
    <row r="101" spans="1:18" ht="28.8" hidden="1" x14ac:dyDescent="0.3">
      <c r="A101">
        <v>1311</v>
      </c>
      <c r="B101" s="3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 s="12">
        <v>42704.843969907408</v>
      </c>
      <c r="J101" s="12">
        <v>42669.802303240736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>
        <f t="shared" si="3"/>
        <v>32</v>
      </c>
      <c r="Q101">
        <f t="shared" si="4"/>
        <v>800.7</v>
      </c>
      <c r="R101">
        <f t="shared" si="5"/>
        <v>2016</v>
      </c>
    </row>
    <row r="102" spans="1:18" ht="28.8" hidden="1" x14ac:dyDescent="0.3">
      <c r="A102">
        <v>2065</v>
      </c>
      <c r="B102" s="3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 s="12">
        <v>41633.333668981482</v>
      </c>
      <c r="J102" s="12">
        <v>41603.333668981482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>
        <f t="shared" si="3"/>
        <v>199</v>
      </c>
      <c r="Q102">
        <f t="shared" si="4"/>
        <v>51.21</v>
      </c>
      <c r="R102">
        <f t="shared" si="5"/>
        <v>2013</v>
      </c>
    </row>
    <row r="103" spans="1:18" ht="28.8" hidden="1" x14ac:dyDescent="0.3">
      <c r="A103">
        <v>2310</v>
      </c>
      <c r="B103" s="3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 s="12">
        <v>41354.752488425926</v>
      </c>
      <c r="J103" s="12">
        <v>41324.79415509259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>
        <f t="shared" si="3"/>
        <v>429</v>
      </c>
      <c r="Q103">
        <f t="shared" si="4"/>
        <v>64.819999999999993</v>
      </c>
      <c r="R103">
        <f t="shared" si="5"/>
        <v>2013</v>
      </c>
    </row>
    <row r="104" spans="1:18" ht="28.8" hidden="1" x14ac:dyDescent="0.3">
      <c r="A104">
        <v>2072</v>
      </c>
      <c r="B104" s="3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 s="12">
        <v>42497.581388888888</v>
      </c>
      <c r="J104" s="12">
        <v>42467.581388888888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>
        <f t="shared" si="3"/>
        <v>111</v>
      </c>
      <c r="Q104">
        <f t="shared" si="4"/>
        <v>226.21</v>
      </c>
      <c r="R104">
        <f t="shared" si="5"/>
        <v>2016</v>
      </c>
    </row>
    <row r="105" spans="1:18" ht="28.8" hidden="1" x14ac:dyDescent="0.3">
      <c r="A105">
        <v>328</v>
      </c>
      <c r="B105" s="3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 s="12">
        <v>42309.166666666672</v>
      </c>
      <c r="J105" s="12">
        <v>42278.946620370371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>
        <f t="shared" si="3"/>
        <v>104</v>
      </c>
      <c r="Q105">
        <f t="shared" si="4"/>
        <v>156.05000000000001</v>
      </c>
      <c r="R105">
        <f t="shared" si="5"/>
        <v>2015</v>
      </c>
    </row>
    <row r="106" spans="1:18" hidden="1" x14ac:dyDescent="0.3">
      <c r="A106">
        <v>1025</v>
      </c>
      <c r="B106" s="3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 s="12">
        <v>42079.792094907403</v>
      </c>
      <c r="J106" s="12">
        <v>42049.833761574075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>
        <f t="shared" si="3"/>
        <v>110</v>
      </c>
      <c r="Q106">
        <f t="shared" si="4"/>
        <v>71.849999999999994</v>
      </c>
      <c r="R106">
        <f t="shared" si="5"/>
        <v>2015</v>
      </c>
    </row>
    <row r="107" spans="1:18" ht="28.8" hidden="1" x14ac:dyDescent="0.3">
      <c r="A107">
        <v>2056</v>
      </c>
      <c r="B107" s="3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 s="12">
        <v>41381.76090277778</v>
      </c>
      <c r="J107" s="12">
        <v>41351.76090277778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>
        <f t="shared" si="3"/>
        <v>153</v>
      </c>
      <c r="Q107">
        <f t="shared" si="4"/>
        <v>138.49</v>
      </c>
      <c r="R107">
        <f t="shared" si="5"/>
        <v>2013</v>
      </c>
    </row>
    <row r="108" spans="1:18" ht="28.8" hidden="1" x14ac:dyDescent="0.3">
      <c r="A108">
        <v>292</v>
      </c>
      <c r="B108" s="3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 s="12">
        <v>40845.165972222225</v>
      </c>
      <c r="J108" s="12">
        <v>40812.803229166668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>
        <f t="shared" si="3"/>
        <v>102</v>
      </c>
      <c r="Q108">
        <f t="shared" si="4"/>
        <v>154.41999999999999</v>
      </c>
      <c r="R108">
        <f t="shared" si="5"/>
        <v>2011</v>
      </c>
    </row>
    <row r="109" spans="1:18" ht="28.8" hidden="1" x14ac:dyDescent="0.3">
      <c r="A109">
        <v>2267</v>
      </c>
      <c r="B109" s="3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 s="12">
        <v>41994.041666666672</v>
      </c>
      <c r="J109" s="12">
        <v>41968.829826388886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>
        <f t="shared" si="3"/>
        <v>381</v>
      </c>
      <c r="Q109">
        <f t="shared" si="4"/>
        <v>188.38</v>
      </c>
      <c r="R109">
        <f t="shared" si="5"/>
        <v>2014</v>
      </c>
    </row>
    <row r="110" spans="1:18" ht="28.8" hidden="1" x14ac:dyDescent="0.3">
      <c r="A110">
        <v>2032</v>
      </c>
      <c r="B110" s="3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 s="12">
        <v>42719.208333333328</v>
      </c>
      <c r="J110" s="12">
        <v>42689.565671296295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>
        <f t="shared" si="3"/>
        <v>304</v>
      </c>
      <c r="Q110">
        <f t="shared" si="4"/>
        <v>143.21</v>
      </c>
      <c r="R110">
        <f t="shared" si="5"/>
        <v>2016</v>
      </c>
    </row>
    <row r="111" spans="1:18" ht="28.8" hidden="1" x14ac:dyDescent="0.3">
      <c r="A111">
        <v>1974</v>
      </c>
      <c r="B111" s="3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 s="12">
        <v>41505.334131944444</v>
      </c>
      <c r="J111" s="12">
        <v>41445.334131944444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>
        <f t="shared" si="3"/>
        <v>375</v>
      </c>
      <c r="Q111">
        <f t="shared" si="4"/>
        <v>186.81</v>
      </c>
      <c r="R111">
        <f t="shared" si="5"/>
        <v>2013</v>
      </c>
    </row>
    <row r="112" spans="1:18" ht="28.8" hidden="1" x14ac:dyDescent="0.3">
      <c r="A112">
        <v>644</v>
      </c>
      <c r="B112" s="3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 s="12">
        <v>41941.041666666664</v>
      </c>
      <c r="J112" s="12">
        <v>41898.665960648148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>
        <f t="shared" si="3"/>
        <v>300</v>
      </c>
      <c r="Q112">
        <f t="shared" si="4"/>
        <v>73.489999999999995</v>
      </c>
      <c r="R112">
        <f t="shared" si="5"/>
        <v>2014</v>
      </c>
    </row>
    <row r="113" spans="1:18" ht="28.8" hidden="1" x14ac:dyDescent="0.3">
      <c r="A113">
        <v>2030</v>
      </c>
      <c r="B113" s="3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 s="12">
        <v>41242.996481481481</v>
      </c>
      <c r="J113" s="12">
        <v>41212.996481481481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>
        <f t="shared" si="3"/>
        <v>226</v>
      </c>
      <c r="Q113">
        <f t="shared" si="4"/>
        <v>118.61</v>
      </c>
      <c r="R113">
        <f t="shared" si="5"/>
        <v>2012</v>
      </c>
    </row>
    <row r="114" spans="1:18" ht="28.8" hidden="1" x14ac:dyDescent="0.3">
      <c r="A114">
        <v>1967</v>
      </c>
      <c r="B114" s="3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 s="12">
        <v>41760.663530092592</v>
      </c>
      <c r="J114" s="12">
        <v>41730.663530092592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>
        <f t="shared" si="3"/>
        <v>370</v>
      </c>
      <c r="Q114">
        <f t="shared" si="4"/>
        <v>182.78</v>
      </c>
      <c r="R114">
        <f t="shared" si="5"/>
        <v>2014</v>
      </c>
    </row>
    <row r="115" spans="1:18" ht="28.8" hidden="1" x14ac:dyDescent="0.3">
      <c r="A115">
        <v>2737</v>
      </c>
      <c r="B115" s="3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 s="12">
        <v>41654.791666666664</v>
      </c>
      <c r="J115" s="12">
        <v>41611.917673611111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>
        <f t="shared" si="3"/>
        <v>246</v>
      </c>
      <c r="Q115">
        <f t="shared" si="4"/>
        <v>161.88</v>
      </c>
      <c r="R115">
        <f t="shared" si="5"/>
        <v>2013</v>
      </c>
    </row>
    <row r="116" spans="1:18" ht="28.8" hidden="1" x14ac:dyDescent="0.3">
      <c r="A116">
        <v>2339</v>
      </c>
      <c r="B116" s="3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 s="12">
        <v>42723.332638888889</v>
      </c>
      <c r="J116" s="12">
        <v>42692.79987268518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>
        <f t="shared" si="3"/>
        <v>294</v>
      </c>
      <c r="Q116">
        <f t="shared" si="4"/>
        <v>66.62</v>
      </c>
      <c r="R116">
        <f t="shared" si="5"/>
        <v>2016</v>
      </c>
    </row>
    <row r="117" spans="1:18" ht="28.8" hidden="1" x14ac:dyDescent="0.3">
      <c r="A117">
        <v>1306</v>
      </c>
      <c r="B117" s="3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 s="12">
        <v>41977.457569444443</v>
      </c>
      <c r="J117" s="12">
        <v>41947.457569444443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>
        <f t="shared" si="3"/>
        <v>65</v>
      </c>
      <c r="Q117">
        <f t="shared" si="4"/>
        <v>201.6</v>
      </c>
      <c r="R117">
        <f t="shared" si="5"/>
        <v>2014</v>
      </c>
    </row>
    <row r="118" spans="1:18" ht="28.8" hidden="1" x14ac:dyDescent="0.3">
      <c r="A118">
        <v>277</v>
      </c>
      <c r="B118" s="3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 s="12">
        <v>42147.891423611116</v>
      </c>
      <c r="J118" s="12">
        <v>42117.891423611116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>
        <f t="shared" si="3"/>
        <v>110</v>
      </c>
      <c r="Q118">
        <f t="shared" si="4"/>
        <v>75.44</v>
      </c>
      <c r="R118">
        <f t="shared" si="5"/>
        <v>2015</v>
      </c>
    </row>
    <row r="119" spans="1:18" ht="28.8" hidden="1" x14ac:dyDescent="0.3">
      <c r="A119">
        <v>1952</v>
      </c>
      <c r="B119" s="3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 s="12">
        <v>41563.60665509259</v>
      </c>
      <c r="J119" s="12">
        <v>41526.60665509259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>
        <f t="shared" si="3"/>
        <v>198</v>
      </c>
      <c r="Q119">
        <f t="shared" si="4"/>
        <v>101.86</v>
      </c>
      <c r="R119">
        <f t="shared" si="5"/>
        <v>2013</v>
      </c>
    </row>
    <row r="120" spans="1:18" ht="28.8" hidden="1" x14ac:dyDescent="0.3">
      <c r="A120">
        <v>2193</v>
      </c>
      <c r="B120" s="3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 s="12">
        <v>42695.207638888889</v>
      </c>
      <c r="J120" s="12">
        <v>42664.405925925923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>
        <f t="shared" si="3"/>
        <v>452</v>
      </c>
      <c r="Q120">
        <f t="shared" si="4"/>
        <v>75.650000000000006</v>
      </c>
      <c r="R120">
        <f t="shared" si="5"/>
        <v>2016</v>
      </c>
    </row>
    <row r="121" spans="1:18" ht="28.8" hidden="1" x14ac:dyDescent="0.3">
      <c r="A121">
        <v>295</v>
      </c>
      <c r="B121" s="3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 s="12">
        <v>41579</v>
      </c>
      <c r="J121" s="12">
        <v>41519.004733796297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>
        <f t="shared" si="3"/>
        <v>133</v>
      </c>
      <c r="Q121">
        <f t="shared" si="4"/>
        <v>100.08</v>
      </c>
      <c r="R121">
        <f t="shared" si="5"/>
        <v>2013</v>
      </c>
    </row>
    <row r="122" spans="1:18" ht="28.8" hidden="1" x14ac:dyDescent="0.3">
      <c r="A122">
        <v>2018</v>
      </c>
      <c r="B122" s="3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 s="12">
        <v>42229.365844907406</v>
      </c>
      <c r="J122" s="12">
        <v>42199.365844907406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>
        <f t="shared" si="3"/>
        <v>102</v>
      </c>
      <c r="Q122">
        <f t="shared" si="4"/>
        <v>147.68</v>
      </c>
      <c r="R122">
        <f t="shared" si="5"/>
        <v>2015</v>
      </c>
    </row>
    <row r="123" spans="1:18" ht="28.8" hidden="1" x14ac:dyDescent="0.3">
      <c r="A123">
        <v>1681</v>
      </c>
      <c r="B123" s="3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 s="12">
        <v>42823.083333333328</v>
      </c>
      <c r="J123" s="12">
        <v>42774.121342592596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>
        <f t="shared" si="3"/>
        <v>101</v>
      </c>
      <c r="Q123">
        <f t="shared" si="4"/>
        <v>74.58</v>
      </c>
      <c r="R123">
        <f t="shared" si="5"/>
        <v>2017</v>
      </c>
    </row>
    <row r="124" spans="1:18" ht="28.8" hidden="1" x14ac:dyDescent="0.3">
      <c r="A124">
        <v>1533</v>
      </c>
      <c r="B124" s="3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 s="12">
        <v>42492.165972222225</v>
      </c>
      <c r="J124" s="12">
        <v>42443.00204861111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>
        <f t="shared" si="3"/>
        <v>145</v>
      </c>
      <c r="Q124">
        <f t="shared" si="4"/>
        <v>88.26</v>
      </c>
      <c r="R124">
        <f t="shared" si="5"/>
        <v>2016</v>
      </c>
    </row>
    <row r="125" spans="1:18" hidden="1" x14ac:dyDescent="0.3">
      <c r="A125">
        <v>1748</v>
      </c>
      <c r="B125" s="3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 s="12">
        <v>42249.950729166667</v>
      </c>
      <c r="J125" s="12">
        <v>42219.950729166667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>
        <f t="shared" si="3"/>
        <v>130</v>
      </c>
      <c r="Q125">
        <f t="shared" si="4"/>
        <v>358.97</v>
      </c>
      <c r="R125">
        <f t="shared" si="5"/>
        <v>2015</v>
      </c>
    </row>
    <row r="126" spans="1:18" ht="28.8" hidden="1" x14ac:dyDescent="0.3">
      <c r="A126">
        <v>2069</v>
      </c>
      <c r="B126" s="3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 s="12">
        <v>42371.972118055557</v>
      </c>
      <c r="J126" s="12">
        <v>42340.972118055557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>
        <f t="shared" si="3"/>
        <v>128</v>
      </c>
      <c r="Q126">
        <f t="shared" si="4"/>
        <v>244.12</v>
      </c>
      <c r="R126">
        <f t="shared" si="5"/>
        <v>2015</v>
      </c>
    </row>
    <row r="127" spans="1:18" ht="28.8" hidden="1" x14ac:dyDescent="0.3">
      <c r="A127">
        <v>2237</v>
      </c>
      <c r="B127" s="3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 s="12">
        <v>41955.332638888889</v>
      </c>
      <c r="J127" s="12">
        <v>41915.003275462965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>
        <f t="shared" si="3"/>
        <v>353</v>
      </c>
      <c r="Q127">
        <f t="shared" si="4"/>
        <v>64.63</v>
      </c>
      <c r="R127">
        <f t="shared" si="5"/>
        <v>2014</v>
      </c>
    </row>
    <row r="128" spans="1:18" ht="28.8" hidden="1" x14ac:dyDescent="0.3">
      <c r="A128">
        <v>353</v>
      </c>
      <c r="B128" s="3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 s="12">
        <v>42327.833553240736</v>
      </c>
      <c r="J128" s="12">
        <v>42297.791886574079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>
        <f t="shared" si="3"/>
        <v>109</v>
      </c>
      <c r="Q128">
        <f t="shared" si="4"/>
        <v>103.52</v>
      </c>
      <c r="R128">
        <f t="shared" si="5"/>
        <v>2015</v>
      </c>
    </row>
    <row r="129" spans="1:18" ht="28.8" hidden="1" x14ac:dyDescent="0.3">
      <c r="A129">
        <v>1522</v>
      </c>
      <c r="B129" s="3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 s="12">
        <v>41929.830312500002</v>
      </c>
      <c r="J129" s="12">
        <v>41899.830312500002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>
        <f t="shared" si="3"/>
        <v>139</v>
      </c>
      <c r="Q129">
        <f t="shared" si="4"/>
        <v>133.74</v>
      </c>
      <c r="R129">
        <f t="shared" si="5"/>
        <v>2014</v>
      </c>
    </row>
    <row r="130" spans="1:18" ht="28.8" hidden="1" x14ac:dyDescent="0.3">
      <c r="A130">
        <v>2996</v>
      </c>
      <c r="B130" s="3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 s="12">
        <v>42150.912500000006</v>
      </c>
      <c r="J130" s="12">
        <v>42090.912500000006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>
        <f t="shared" ref="P130:P193" si="6">ROUND(E130/D130*100,0)</f>
        <v>172</v>
      </c>
      <c r="Q130">
        <f t="shared" ref="Q130:Q193" si="7">IFERROR(ROUND(E130/L130,2),0)</f>
        <v>153.52000000000001</v>
      </c>
      <c r="R130">
        <f t="shared" si="5"/>
        <v>2015</v>
      </c>
    </row>
    <row r="131" spans="1:18" hidden="1" x14ac:dyDescent="0.3">
      <c r="A131">
        <v>2031</v>
      </c>
      <c r="B131" s="3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 s="12">
        <v>42013.041666666672</v>
      </c>
      <c r="J131" s="12">
        <v>41975.329317129625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>
        <f t="shared" si="6"/>
        <v>120</v>
      </c>
      <c r="Q131">
        <f t="shared" si="7"/>
        <v>118.45</v>
      </c>
      <c r="R131">
        <f t="shared" ref="R131:R194" si="8">YEAR(J131)</f>
        <v>2014</v>
      </c>
    </row>
    <row r="132" spans="1:18" hidden="1" x14ac:dyDescent="0.3">
      <c r="A132">
        <v>2049</v>
      </c>
      <c r="B132" s="3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 s="12">
        <v>41610.957638888889</v>
      </c>
      <c r="J132" s="12">
        <v>41575.527349537035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>
        <f t="shared" si="6"/>
        <v>120</v>
      </c>
      <c r="Q132">
        <f t="shared" si="7"/>
        <v>80.989999999999995</v>
      </c>
      <c r="R132">
        <f t="shared" si="8"/>
        <v>2013</v>
      </c>
    </row>
    <row r="133" spans="1:18" ht="28.8" hidden="1" x14ac:dyDescent="0.3">
      <c r="A133">
        <v>1250</v>
      </c>
      <c r="B133" s="3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 s="12">
        <v>41888.64271990741</v>
      </c>
      <c r="J133" s="12">
        <v>41843.64271990741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>
        <f t="shared" si="6"/>
        <v>200</v>
      </c>
      <c r="Q133">
        <f t="shared" si="7"/>
        <v>118.2</v>
      </c>
      <c r="R133">
        <f t="shared" si="8"/>
        <v>2014</v>
      </c>
    </row>
    <row r="134" spans="1:18" ht="28.8" hidden="1" x14ac:dyDescent="0.3">
      <c r="A134">
        <v>1480</v>
      </c>
      <c r="B134" s="3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 s="12">
        <v>41481.708333333336</v>
      </c>
      <c r="J134" s="12">
        <v>41464.934016203704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>
        <f t="shared" si="6"/>
        <v>117</v>
      </c>
      <c r="Q134">
        <f t="shared" si="7"/>
        <v>92.16</v>
      </c>
      <c r="R134">
        <f t="shared" si="8"/>
        <v>2013</v>
      </c>
    </row>
    <row r="135" spans="1:18" ht="28.8" hidden="1" x14ac:dyDescent="0.3">
      <c r="A135">
        <v>2725</v>
      </c>
      <c r="B135" s="3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 s="12">
        <v>42795.744618055556</v>
      </c>
      <c r="J135" s="12">
        <v>42745.744618055556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>
        <f t="shared" si="6"/>
        <v>145</v>
      </c>
      <c r="Q135">
        <f t="shared" si="7"/>
        <v>511.65</v>
      </c>
      <c r="R135">
        <f t="shared" si="8"/>
        <v>2017</v>
      </c>
    </row>
    <row r="136" spans="1:18" ht="28.8" hidden="1" x14ac:dyDescent="0.3">
      <c r="A136">
        <v>2077</v>
      </c>
      <c r="B136" s="3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 s="12">
        <v>42160.875</v>
      </c>
      <c r="J136" s="12">
        <v>42103.042546296296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>
        <f t="shared" si="6"/>
        <v>116</v>
      </c>
      <c r="Q136">
        <f t="shared" si="7"/>
        <v>307.2</v>
      </c>
      <c r="R136">
        <f t="shared" si="8"/>
        <v>2015</v>
      </c>
    </row>
    <row r="137" spans="1:18" ht="28.8" hidden="1" x14ac:dyDescent="0.3">
      <c r="A137">
        <v>258</v>
      </c>
      <c r="B137" s="3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 s="12">
        <v>40712.051689814813</v>
      </c>
      <c r="J137" s="12">
        <v>40682.051689814813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>
        <f t="shared" si="6"/>
        <v>191</v>
      </c>
      <c r="Q137">
        <f t="shared" si="7"/>
        <v>83.35</v>
      </c>
      <c r="R137">
        <f t="shared" si="8"/>
        <v>2011</v>
      </c>
    </row>
    <row r="138" spans="1:18" ht="28.8" hidden="1" x14ac:dyDescent="0.3">
      <c r="A138">
        <v>1017</v>
      </c>
      <c r="B138" s="3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 s="12">
        <v>42329.716840277775</v>
      </c>
      <c r="J138" s="12">
        <v>42289.675173611111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>
        <f t="shared" si="6"/>
        <v>23</v>
      </c>
      <c r="Q138">
        <f t="shared" si="7"/>
        <v>161.12</v>
      </c>
      <c r="R138">
        <f t="shared" si="8"/>
        <v>2015</v>
      </c>
    </row>
    <row r="139" spans="1:18" ht="28.8" hidden="1" x14ac:dyDescent="0.3">
      <c r="A139">
        <v>2271</v>
      </c>
      <c r="B139" s="3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 s="12">
        <v>42714.000046296293</v>
      </c>
      <c r="J139" s="12">
        <v>42684.000046296293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>
        <f t="shared" si="6"/>
        <v>283</v>
      </c>
      <c r="Q139">
        <f t="shared" si="7"/>
        <v>42.63</v>
      </c>
      <c r="R139">
        <f t="shared" si="8"/>
        <v>2016</v>
      </c>
    </row>
    <row r="140" spans="1:18" ht="28.8" hidden="1" x14ac:dyDescent="0.3">
      <c r="A140">
        <v>1970</v>
      </c>
      <c r="B140" s="3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 s="12">
        <v>41384.151631944449</v>
      </c>
      <c r="J140" s="12">
        <v>41324.193298611113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>
        <f t="shared" si="6"/>
        <v>1132</v>
      </c>
      <c r="Q140">
        <f t="shared" si="7"/>
        <v>80.73</v>
      </c>
      <c r="R140">
        <f t="shared" si="8"/>
        <v>2013</v>
      </c>
    </row>
    <row r="141" spans="1:18" ht="28.8" hidden="1" x14ac:dyDescent="0.3">
      <c r="A141">
        <v>2071</v>
      </c>
      <c r="B141" s="3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 s="12">
        <v>42645.278749999998</v>
      </c>
      <c r="J141" s="12">
        <v>42600.278749999998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>
        <f t="shared" si="6"/>
        <v>281</v>
      </c>
      <c r="Q141">
        <f t="shared" si="7"/>
        <v>201.96</v>
      </c>
      <c r="R141">
        <f t="shared" si="8"/>
        <v>2016</v>
      </c>
    </row>
    <row r="142" spans="1:18" ht="28.8" x14ac:dyDescent="0.3">
      <c r="A142">
        <v>3166</v>
      </c>
      <c r="B142" s="3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 s="12">
        <v>41969.332638888889</v>
      </c>
      <c r="J142" s="12">
        <v>41940.69158564815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>
        <f t="shared" si="6"/>
        <v>160</v>
      </c>
      <c r="Q142">
        <f t="shared" si="7"/>
        <v>60.3</v>
      </c>
      <c r="R142">
        <f t="shared" si="8"/>
        <v>2014</v>
      </c>
    </row>
    <row r="143" spans="1:18" hidden="1" x14ac:dyDescent="0.3">
      <c r="A143">
        <v>393</v>
      </c>
      <c r="B143" s="3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 s="12">
        <v>41557.708935185183</v>
      </c>
      <c r="J143" s="12">
        <v>41526.708935185183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>
        <f t="shared" si="6"/>
        <v>110</v>
      </c>
      <c r="Q143">
        <f t="shared" si="7"/>
        <v>157.33000000000001</v>
      </c>
      <c r="R143">
        <f t="shared" si="8"/>
        <v>2013</v>
      </c>
    </row>
    <row r="144" spans="1:18" ht="28.8" hidden="1" x14ac:dyDescent="0.3">
      <c r="A144">
        <v>342</v>
      </c>
      <c r="B144" s="3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 s="12">
        <v>42489.780844907407</v>
      </c>
      <c r="J144" s="12">
        <v>42459.780844907407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>
        <f t="shared" si="6"/>
        <v>100</v>
      </c>
      <c r="Q144">
        <f t="shared" si="7"/>
        <v>169.85</v>
      </c>
      <c r="R144">
        <f t="shared" si="8"/>
        <v>2016</v>
      </c>
    </row>
    <row r="145" spans="1:18" ht="28.8" hidden="1" x14ac:dyDescent="0.3">
      <c r="A145">
        <v>4</v>
      </c>
      <c r="B145" s="3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 s="12">
        <v>42357.834247685183</v>
      </c>
      <c r="J145" s="12">
        <v>42327.834247685183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>
        <f t="shared" si="6"/>
        <v>123</v>
      </c>
      <c r="Q145">
        <f t="shared" si="7"/>
        <v>190.55</v>
      </c>
      <c r="R145">
        <f t="shared" si="8"/>
        <v>2015</v>
      </c>
    </row>
    <row r="146" spans="1:18" ht="28.8" hidden="1" x14ac:dyDescent="0.3">
      <c r="A146">
        <v>735</v>
      </c>
      <c r="B146" s="3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 s="12">
        <v>41977.027083333334</v>
      </c>
      <c r="J146" s="12">
        <v>41946.029467592591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>
        <f t="shared" si="6"/>
        <v>114</v>
      </c>
      <c r="Q146">
        <f t="shared" si="7"/>
        <v>234.81</v>
      </c>
      <c r="R146">
        <f t="shared" si="8"/>
        <v>2014</v>
      </c>
    </row>
    <row r="147" spans="1:18" ht="28.8" hidden="1" x14ac:dyDescent="0.3">
      <c r="A147">
        <v>2733</v>
      </c>
      <c r="B147" s="3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 s="12">
        <v>42104.231180555551</v>
      </c>
      <c r="J147" s="12">
        <v>42044.272847222222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>
        <f t="shared" si="6"/>
        <v>108</v>
      </c>
      <c r="Q147">
        <f t="shared" si="7"/>
        <v>451.84</v>
      </c>
      <c r="R147">
        <f t="shared" si="8"/>
        <v>2015</v>
      </c>
    </row>
    <row r="148" spans="1:18" ht="28.8" hidden="1" x14ac:dyDescent="0.3">
      <c r="A148">
        <v>2194</v>
      </c>
      <c r="B148" s="3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 s="12">
        <v>42455.716319444444</v>
      </c>
      <c r="J148" s="12">
        <v>42425.757986111115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>
        <f t="shared" si="6"/>
        <v>537</v>
      </c>
      <c r="Q148">
        <f t="shared" si="7"/>
        <v>61.2</v>
      </c>
      <c r="R148">
        <f t="shared" si="8"/>
        <v>2016</v>
      </c>
    </row>
    <row r="149" spans="1:18" ht="28.8" hidden="1" x14ac:dyDescent="0.3">
      <c r="A149">
        <v>707</v>
      </c>
      <c r="B149" s="3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 s="12">
        <v>42736.663506944446</v>
      </c>
      <c r="J149" s="12">
        <v>42696.663506944446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>
        <f t="shared" si="6"/>
        <v>79</v>
      </c>
      <c r="Q149">
        <f t="shared" si="7"/>
        <v>117.7</v>
      </c>
      <c r="R149">
        <f t="shared" si="8"/>
        <v>2016</v>
      </c>
    </row>
    <row r="150" spans="1:18" ht="28.8" hidden="1" x14ac:dyDescent="0.3">
      <c r="A150">
        <v>2198</v>
      </c>
      <c r="B150" s="3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 s="12">
        <v>42322.555555555555</v>
      </c>
      <c r="J150" s="12">
        <v>42292.513888888891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>
        <f t="shared" si="6"/>
        <v>133</v>
      </c>
      <c r="Q150">
        <f t="shared" si="7"/>
        <v>81.650000000000006</v>
      </c>
      <c r="R150">
        <f t="shared" si="8"/>
        <v>2015</v>
      </c>
    </row>
    <row r="151" spans="1:18" ht="28.8" hidden="1" x14ac:dyDescent="0.3">
      <c r="A151">
        <v>1949</v>
      </c>
      <c r="B151" s="3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 s="12">
        <v>41830.423043981478</v>
      </c>
      <c r="J151" s="12">
        <v>41800.423043981478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>
        <f t="shared" si="6"/>
        <v>106</v>
      </c>
      <c r="Q151">
        <f t="shared" si="7"/>
        <v>56.2</v>
      </c>
      <c r="R151">
        <f t="shared" si="8"/>
        <v>2014</v>
      </c>
    </row>
    <row r="152" spans="1:18" ht="28.8" hidden="1" x14ac:dyDescent="0.3">
      <c r="A152">
        <v>3027</v>
      </c>
      <c r="B152" s="3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 s="12">
        <v>42083.662627314814</v>
      </c>
      <c r="J152" s="12">
        <v>42053.704293981486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>
        <f t="shared" si="6"/>
        <v>131</v>
      </c>
      <c r="Q152">
        <f t="shared" si="7"/>
        <v>164.3</v>
      </c>
      <c r="R152">
        <f t="shared" si="8"/>
        <v>2015</v>
      </c>
    </row>
    <row r="153" spans="1:18" ht="28.8" hidden="1" x14ac:dyDescent="0.3">
      <c r="A153">
        <v>325</v>
      </c>
      <c r="B153" s="3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 s="12">
        <v>42724.187881944439</v>
      </c>
      <c r="J153" s="12">
        <v>42689.187881944439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>
        <f t="shared" si="6"/>
        <v>104</v>
      </c>
      <c r="Q153">
        <f t="shared" si="7"/>
        <v>70.92</v>
      </c>
      <c r="R153">
        <f t="shared" si="8"/>
        <v>2016</v>
      </c>
    </row>
    <row r="154" spans="1:18" ht="28.8" hidden="1" x14ac:dyDescent="0.3">
      <c r="A154">
        <v>401</v>
      </c>
      <c r="B154" s="3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 s="12">
        <v>40762.842245370368</v>
      </c>
      <c r="J154" s="12">
        <v>40732.842245370368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>
        <f t="shared" si="6"/>
        <v>104</v>
      </c>
      <c r="Q154">
        <f t="shared" si="7"/>
        <v>711.04</v>
      </c>
      <c r="R154">
        <f t="shared" si="8"/>
        <v>2011</v>
      </c>
    </row>
    <row r="155" spans="1:18" ht="28.8" hidden="1" x14ac:dyDescent="0.3">
      <c r="A155">
        <v>288</v>
      </c>
      <c r="B155" s="3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 s="12">
        <v>41086.168900462959</v>
      </c>
      <c r="J155" s="12">
        <v>41051.168900462959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>
        <f t="shared" si="6"/>
        <v>103</v>
      </c>
      <c r="Q155">
        <f t="shared" si="7"/>
        <v>115.45</v>
      </c>
      <c r="R155">
        <f t="shared" si="8"/>
        <v>2012</v>
      </c>
    </row>
    <row r="156" spans="1:18" ht="28.8" hidden="1" x14ac:dyDescent="0.3">
      <c r="A156">
        <v>358</v>
      </c>
      <c r="B156" s="3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 s="12">
        <v>42536.625</v>
      </c>
      <c r="J156" s="12">
        <v>42507.860196759255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>
        <f t="shared" si="6"/>
        <v>103</v>
      </c>
      <c r="Q156">
        <f t="shared" si="7"/>
        <v>193.05</v>
      </c>
      <c r="R156">
        <f t="shared" si="8"/>
        <v>2016</v>
      </c>
    </row>
    <row r="157" spans="1:18" ht="28.8" hidden="1" x14ac:dyDescent="0.3">
      <c r="A157">
        <v>2998</v>
      </c>
      <c r="B157" s="3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 s="12">
        <v>41806.184027777781</v>
      </c>
      <c r="J157" s="12">
        <v>41778.193622685183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>
        <f t="shared" si="6"/>
        <v>103</v>
      </c>
      <c r="Q157">
        <f t="shared" si="7"/>
        <v>118.97</v>
      </c>
      <c r="R157">
        <f t="shared" si="8"/>
        <v>2014</v>
      </c>
    </row>
    <row r="158" spans="1:18" ht="28.8" x14ac:dyDescent="0.3">
      <c r="A158">
        <v>3691</v>
      </c>
      <c r="B158" s="3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 s="12">
        <v>42065.207638888889</v>
      </c>
      <c r="J158" s="12">
        <v>42020.700567129628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>
        <f t="shared" si="6"/>
        <v>128</v>
      </c>
      <c r="Q158">
        <f t="shared" si="7"/>
        <v>186.8</v>
      </c>
      <c r="R158">
        <f t="shared" si="8"/>
        <v>2015</v>
      </c>
    </row>
    <row r="159" spans="1:18" ht="28.8" hidden="1" x14ac:dyDescent="0.3">
      <c r="A159">
        <v>1343</v>
      </c>
      <c r="B159" s="3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 s="12">
        <v>42601.165972222225</v>
      </c>
      <c r="J159" s="12">
        <v>42542.526423611111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>
        <f t="shared" si="6"/>
        <v>102</v>
      </c>
      <c r="Q159">
        <f t="shared" si="7"/>
        <v>158.36000000000001</v>
      </c>
      <c r="R159">
        <f t="shared" si="8"/>
        <v>2016</v>
      </c>
    </row>
    <row r="160" spans="1:18" hidden="1" x14ac:dyDescent="0.3">
      <c r="A160">
        <v>1210</v>
      </c>
      <c r="B160" s="3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 s="12">
        <v>42155.875</v>
      </c>
      <c r="J160" s="12">
        <v>42132.941805555558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>
        <f t="shared" si="6"/>
        <v>254</v>
      </c>
      <c r="Q160">
        <f t="shared" si="7"/>
        <v>493.82</v>
      </c>
      <c r="R160">
        <f t="shared" si="8"/>
        <v>2015</v>
      </c>
    </row>
    <row r="161" spans="1:18" ht="28.8" hidden="1" x14ac:dyDescent="0.3">
      <c r="A161">
        <v>2709</v>
      </c>
      <c r="B161" s="3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 s="12">
        <v>42647.165972222225</v>
      </c>
      <c r="J161" s="12">
        <v>42612.149780092594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>
        <f t="shared" si="6"/>
        <v>102</v>
      </c>
      <c r="Q161">
        <f t="shared" si="7"/>
        <v>164.94</v>
      </c>
      <c r="R161">
        <f t="shared" si="8"/>
        <v>2016</v>
      </c>
    </row>
    <row r="162" spans="1:18" ht="28.8" hidden="1" x14ac:dyDescent="0.3">
      <c r="A162">
        <v>2308</v>
      </c>
      <c r="B162" s="3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 s="12">
        <v>41880.041666666664</v>
      </c>
      <c r="J162" s="12">
        <v>41851.962916666671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>
        <f t="shared" si="6"/>
        <v>101</v>
      </c>
      <c r="Q162">
        <f t="shared" si="7"/>
        <v>82.5</v>
      </c>
      <c r="R162">
        <f t="shared" si="8"/>
        <v>2014</v>
      </c>
    </row>
    <row r="163" spans="1:18" hidden="1" x14ac:dyDescent="0.3">
      <c r="A163">
        <v>1957</v>
      </c>
      <c r="B163" s="3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 s="12">
        <v>41209.098530092589</v>
      </c>
      <c r="J163" s="12">
        <v>41179.098530092589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>
        <f t="shared" si="6"/>
        <v>168</v>
      </c>
      <c r="Q163">
        <f t="shared" si="7"/>
        <v>76.14</v>
      </c>
      <c r="R163">
        <f t="shared" si="8"/>
        <v>2012</v>
      </c>
    </row>
    <row r="164" spans="1:18" ht="28.8" hidden="1" x14ac:dyDescent="0.3">
      <c r="A164">
        <v>333</v>
      </c>
      <c r="B164" s="3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 s="12">
        <v>42467.59480324074</v>
      </c>
      <c r="J164" s="12">
        <v>42437.636469907404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>
        <f t="shared" si="6"/>
        <v>125</v>
      </c>
      <c r="Q164">
        <f t="shared" si="7"/>
        <v>188.31</v>
      </c>
      <c r="R164">
        <f t="shared" si="8"/>
        <v>2016</v>
      </c>
    </row>
    <row r="165" spans="1:18" ht="28.8" hidden="1" x14ac:dyDescent="0.3">
      <c r="A165">
        <v>1364</v>
      </c>
      <c r="B165" s="3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 s="12">
        <v>42011.6956712963</v>
      </c>
      <c r="J165" s="12">
        <v>41951.695671296293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>
        <f t="shared" si="6"/>
        <v>119</v>
      </c>
      <c r="Q165">
        <f t="shared" si="7"/>
        <v>346.04</v>
      </c>
      <c r="R165">
        <f t="shared" si="8"/>
        <v>2014</v>
      </c>
    </row>
    <row r="166" spans="1:18" ht="28.8" hidden="1" x14ac:dyDescent="0.3">
      <c r="A166">
        <v>1202</v>
      </c>
      <c r="B166" s="3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 s="12">
        <v>42182.288819444439</v>
      </c>
      <c r="J166" s="12">
        <v>42152.288819444439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>
        <f t="shared" si="6"/>
        <v>199</v>
      </c>
      <c r="Q166">
        <f t="shared" si="7"/>
        <v>183.8</v>
      </c>
      <c r="R166">
        <f t="shared" si="8"/>
        <v>2015</v>
      </c>
    </row>
    <row r="167" spans="1:18" ht="28.8" hidden="1" x14ac:dyDescent="0.3">
      <c r="A167">
        <v>12</v>
      </c>
      <c r="B167" s="3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 s="12">
        <v>41836.125</v>
      </c>
      <c r="J167" s="12">
        <v>41791.713252314818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>
        <f t="shared" si="6"/>
        <v>165</v>
      </c>
      <c r="Q167">
        <f t="shared" si="7"/>
        <v>59.96</v>
      </c>
      <c r="R167">
        <f t="shared" si="8"/>
        <v>2014</v>
      </c>
    </row>
    <row r="168" spans="1:18" ht="28.8" hidden="1" x14ac:dyDescent="0.3">
      <c r="A168">
        <v>2727</v>
      </c>
      <c r="B168" s="3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 s="12">
        <v>42223.676655092597</v>
      </c>
      <c r="J168" s="12">
        <v>42198.676655092597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>
        <f t="shared" si="6"/>
        <v>493</v>
      </c>
      <c r="Q168">
        <f t="shared" si="7"/>
        <v>69.760000000000005</v>
      </c>
      <c r="R168">
        <f t="shared" si="8"/>
        <v>2015</v>
      </c>
    </row>
    <row r="169" spans="1:18" ht="28.8" hidden="1" x14ac:dyDescent="0.3">
      <c r="A169">
        <v>2060</v>
      </c>
      <c r="B169" s="3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 s="12">
        <v>41843.642939814818</v>
      </c>
      <c r="J169" s="12">
        <v>41783.642939814818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>
        <f t="shared" si="6"/>
        <v>196</v>
      </c>
      <c r="Q169">
        <f t="shared" si="7"/>
        <v>36</v>
      </c>
      <c r="R169">
        <f t="shared" si="8"/>
        <v>2014</v>
      </c>
    </row>
    <row r="170" spans="1:18" ht="28.8" hidden="1" x14ac:dyDescent="0.3">
      <c r="A170">
        <v>2116</v>
      </c>
      <c r="B170" s="3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 s="12">
        <v>41184.777812500004</v>
      </c>
      <c r="J170" s="12">
        <v>41136.777812500004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>
        <f t="shared" si="6"/>
        <v>101</v>
      </c>
      <c r="Q170">
        <f t="shared" si="7"/>
        <v>526.46</v>
      </c>
      <c r="R170">
        <f t="shared" si="8"/>
        <v>2012</v>
      </c>
    </row>
    <row r="171" spans="1:18" ht="28.8" hidden="1" x14ac:dyDescent="0.3">
      <c r="A171">
        <v>1469</v>
      </c>
      <c r="B171" s="3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 s="12">
        <v>41320.598483796297</v>
      </c>
      <c r="J171" s="12">
        <v>41290.598483796297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>
        <f t="shared" si="6"/>
        <v>108</v>
      </c>
      <c r="Q171">
        <f t="shared" si="7"/>
        <v>149.46</v>
      </c>
      <c r="R171">
        <f t="shared" si="8"/>
        <v>2013</v>
      </c>
    </row>
    <row r="172" spans="1:18" ht="28.8" hidden="1" x14ac:dyDescent="0.3">
      <c r="A172">
        <v>641</v>
      </c>
      <c r="B172" s="3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 s="12">
        <v>42229.57</v>
      </c>
      <c r="J172" s="12">
        <v>42199.57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>
        <f t="shared" si="6"/>
        <v>119</v>
      </c>
      <c r="Q172">
        <f t="shared" si="7"/>
        <v>151.32</v>
      </c>
      <c r="R172">
        <f t="shared" si="8"/>
        <v>2015</v>
      </c>
    </row>
    <row r="173" spans="1:18" ht="28.8" hidden="1" x14ac:dyDescent="0.3">
      <c r="A173">
        <v>2050</v>
      </c>
      <c r="B173" s="3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 s="12">
        <v>42155.071504629625</v>
      </c>
      <c r="J173" s="12">
        <v>42115.071504629625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>
        <f t="shared" si="6"/>
        <v>473</v>
      </c>
      <c r="Q173">
        <f t="shared" si="7"/>
        <v>278.39</v>
      </c>
      <c r="R173">
        <f t="shared" si="8"/>
        <v>2015</v>
      </c>
    </row>
    <row r="174" spans="1:18" ht="28.8" hidden="1" x14ac:dyDescent="0.3">
      <c r="A174">
        <v>1530</v>
      </c>
      <c r="B174" s="3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 s="12">
        <v>42300.767303240747</v>
      </c>
      <c r="J174" s="12">
        <v>42275.767303240747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>
        <f t="shared" si="6"/>
        <v>135</v>
      </c>
      <c r="Q174">
        <f t="shared" si="7"/>
        <v>53.99</v>
      </c>
      <c r="R174">
        <f t="shared" si="8"/>
        <v>2015</v>
      </c>
    </row>
    <row r="175" spans="1:18" ht="28.8" hidden="1" x14ac:dyDescent="0.3">
      <c r="A175">
        <v>1076</v>
      </c>
      <c r="B175" s="3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 s="12">
        <v>41893.377893518518</v>
      </c>
      <c r="J175" s="12">
        <v>41838.377893518518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>
        <f t="shared" si="6"/>
        <v>63</v>
      </c>
      <c r="Q175">
        <f t="shared" si="7"/>
        <v>48.28</v>
      </c>
      <c r="R175">
        <f t="shared" si="8"/>
        <v>2014</v>
      </c>
    </row>
    <row r="176" spans="1:18" ht="28.8" hidden="1" x14ac:dyDescent="0.3">
      <c r="A176">
        <v>2708</v>
      </c>
      <c r="B176" s="3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 s="12">
        <v>42572.698217592595</v>
      </c>
      <c r="J176" s="12">
        <v>42512.698217592595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>
        <f t="shared" si="6"/>
        <v>233</v>
      </c>
      <c r="Q176">
        <f t="shared" si="7"/>
        <v>44.46</v>
      </c>
      <c r="R176">
        <f t="shared" si="8"/>
        <v>2016</v>
      </c>
    </row>
    <row r="177" spans="1:18" ht="28.8" hidden="1" x14ac:dyDescent="0.3">
      <c r="A177">
        <v>2925</v>
      </c>
      <c r="B177" s="3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 s="12">
        <v>41893.584120370368</v>
      </c>
      <c r="J177" s="12">
        <v>41863.584120370368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>
        <f t="shared" si="6"/>
        <v>102</v>
      </c>
      <c r="Q177">
        <f t="shared" si="7"/>
        <v>231.66</v>
      </c>
      <c r="R177">
        <f t="shared" si="8"/>
        <v>2014</v>
      </c>
    </row>
    <row r="178" spans="1:18" hidden="1" x14ac:dyDescent="0.3">
      <c r="A178">
        <v>1467</v>
      </c>
      <c r="B178" s="3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 s="12">
        <v>40993.760243055556</v>
      </c>
      <c r="J178" s="12">
        <v>40933.80190972222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>
        <f t="shared" si="6"/>
        <v>115</v>
      </c>
      <c r="Q178">
        <f t="shared" si="7"/>
        <v>76.72</v>
      </c>
      <c r="R178">
        <f t="shared" si="8"/>
        <v>2012</v>
      </c>
    </row>
    <row r="179" spans="1:18" ht="28.8" hidden="1" x14ac:dyDescent="0.3">
      <c r="A179">
        <v>2730</v>
      </c>
      <c r="B179" s="3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 s="12">
        <v>41386.541377314818</v>
      </c>
      <c r="J179" s="12">
        <v>41351.541377314818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>
        <f t="shared" si="6"/>
        <v>170</v>
      </c>
      <c r="Q179">
        <f t="shared" si="7"/>
        <v>67.42</v>
      </c>
      <c r="R179">
        <f t="shared" si="8"/>
        <v>2013</v>
      </c>
    </row>
    <row r="180" spans="1:18" ht="28.8" hidden="1" x14ac:dyDescent="0.3">
      <c r="A180">
        <v>282</v>
      </c>
      <c r="B180" s="3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 s="12">
        <v>40231.916666666664</v>
      </c>
      <c r="J180" s="12">
        <v>40194.920046296298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>
        <f t="shared" si="6"/>
        <v>101</v>
      </c>
      <c r="Q180">
        <f t="shared" si="7"/>
        <v>254.39</v>
      </c>
      <c r="R180">
        <f t="shared" si="8"/>
        <v>2010</v>
      </c>
    </row>
    <row r="181" spans="1:18" ht="28.8" hidden="1" x14ac:dyDescent="0.3">
      <c r="A181">
        <v>3004</v>
      </c>
      <c r="B181" s="3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 s="12">
        <v>41958.922731481478</v>
      </c>
      <c r="J181" s="12">
        <v>41928.881064814814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>
        <f t="shared" si="6"/>
        <v>113</v>
      </c>
      <c r="Q181">
        <f t="shared" si="7"/>
        <v>162.91</v>
      </c>
      <c r="R181">
        <f t="shared" si="8"/>
        <v>2014</v>
      </c>
    </row>
    <row r="182" spans="1:18" ht="28.8" hidden="1" x14ac:dyDescent="0.3">
      <c r="A182">
        <v>2269</v>
      </c>
      <c r="B182" s="3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 s="12">
        <v>42801.208333333328</v>
      </c>
      <c r="J182" s="12">
        <v>42776.704432870371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>
        <f t="shared" si="6"/>
        <v>1802</v>
      </c>
      <c r="Q182">
        <f t="shared" si="7"/>
        <v>49.93</v>
      </c>
      <c r="R182">
        <f t="shared" si="8"/>
        <v>2017</v>
      </c>
    </row>
    <row r="183" spans="1:18" ht="28.8" hidden="1" x14ac:dyDescent="0.3">
      <c r="A183">
        <v>2033</v>
      </c>
      <c r="B183" s="3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 s="12">
        <v>41755.082384259258</v>
      </c>
      <c r="J183" s="12">
        <v>41725.082384259258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>
        <f t="shared" si="6"/>
        <v>179</v>
      </c>
      <c r="Q183">
        <f t="shared" si="7"/>
        <v>282.72000000000003</v>
      </c>
      <c r="R183">
        <f t="shared" si="8"/>
        <v>2014</v>
      </c>
    </row>
    <row r="184" spans="1:18" ht="28.8" hidden="1" x14ac:dyDescent="0.3">
      <c r="A184">
        <v>347</v>
      </c>
      <c r="B184" s="3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 s="12">
        <v>42322.537141203706</v>
      </c>
      <c r="J184" s="12">
        <v>42292.495474537034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>
        <f t="shared" si="6"/>
        <v>112</v>
      </c>
      <c r="Q184">
        <f t="shared" si="7"/>
        <v>117.77</v>
      </c>
      <c r="R184">
        <f t="shared" si="8"/>
        <v>2015</v>
      </c>
    </row>
    <row r="185" spans="1:18" hidden="1" x14ac:dyDescent="0.3">
      <c r="A185">
        <v>648</v>
      </c>
      <c r="B185" s="3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 s="12">
        <v>41926.693379629629</v>
      </c>
      <c r="J185" s="12">
        <v>41891.693379629629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>
        <f t="shared" si="6"/>
        <v>127</v>
      </c>
      <c r="Q185">
        <f t="shared" si="7"/>
        <v>1644</v>
      </c>
      <c r="R185">
        <f t="shared" si="8"/>
        <v>2014</v>
      </c>
    </row>
    <row r="186" spans="1:18" ht="28.8" hidden="1" x14ac:dyDescent="0.3">
      <c r="A186">
        <v>340</v>
      </c>
      <c r="B186" s="3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 s="12">
        <v>42802.875</v>
      </c>
      <c r="J186" s="12">
        <v>42772.669062500005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>
        <f t="shared" si="6"/>
        <v>125</v>
      </c>
      <c r="Q186">
        <f t="shared" si="7"/>
        <v>146.35</v>
      </c>
      <c r="R186">
        <f t="shared" si="8"/>
        <v>2017</v>
      </c>
    </row>
    <row r="187" spans="1:18" ht="28.8" hidden="1" x14ac:dyDescent="0.3">
      <c r="A187">
        <v>351</v>
      </c>
      <c r="B187" s="3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 s="12">
        <v>42467.923078703709</v>
      </c>
      <c r="J187" s="12">
        <v>42427.964745370366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>
        <f t="shared" si="6"/>
        <v>127</v>
      </c>
      <c r="Q187">
        <f t="shared" si="7"/>
        <v>44.91</v>
      </c>
      <c r="R187">
        <f t="shared" si="8"/>
        <v>2016</v>
      </c>
    </row>
    <row r="188" spans="1:18" ht="28.8" hidden="1" x14ac:dyDescent="0.3">
      <c r="A188">
        <v>2059</v>
      </c>
      <c r="B188" s="3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 s="12">
        <v>42400.915972222225</v>
      </c>
      <c r="J188" s="12">
        <v>42361.602476851855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>
        <f t="shared" si="6"/>
        <v>143</v>
      </c>
      <c r="Q188">
        <f t="shared" si="7"/>
        <v>114.77</v>
      </c>
      <c r="R188">
        <f t="shared" si="8"/>
        <v>2015</v>
      </c>
    </row>
    <row r="189" spans="1:18" ht="28.8" hidden="1" x14ac:dyDescent="0.3">
      <c r="A189">
        <v>669</v>
      </c>
      <c r="B189" s="3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 s="12">
        <v>42557.625671296293</v>
      </c>
      <c r="J189" s="12">
        <v>42527.625671296293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>
        <f t="shared" si="6"/>
        <v>22</v>
      </c>
      <c r="Q189">
        <f t="shared" si="7"/>
        <v>1536.25</v>
      </c>
      <c r="R189">
        <f t="shared" si="8"/>
        <v>2016</v>
      </c>
    </row>
    <row r="190" spans="1:18" ht="28.8" hidden="1" x14ac:dyDescent="0.3">
      <c r="A190">
        <v>331</v>
      </c>
      <c r="B190" s="3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 s="12">
        <v>42538.581412037034</v>
      </c>
      <c r="J190" s="12">
        <v>42507.581412037034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>
        <f t="shared" si="6"/>
        <v>107</v>
      </c>
      <c r="Q190">
        <f t="shared" si="7"/>
        <v>97.36</v>
      </c>
      <c r="R190">
        <f t="shared" si="8"/>
        <v>2016</v>
      </c>
    </row>
    <row r="191" spans="1:18" ht="28.8" hidden="1" x14ac:dyDescent="0.3">
      <c r="A191">
        <v>2340</v>
      </c>
      <c r="B191" s="3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 s="12">
        <v>42673.642800925925</v>
      </c>
      <c r="J191" s="12">
        <v>42643.642800925925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>
        <f t="shared" si="6"/>
        <v>106</v>
      </c>
      <c r="Q191">
        <f t="shared" si="7"/>
        <v>104.99</v>
      </c>
      <c r="R191">
        <f t="shared" si="8"/>
        <v>2016</v>
      </c>
    </row>
    <row r="192" spans="1:18" ht="28.8" hidden="1" x14ac:dyDescent="0.3">
      <c r="A192">
        <v>2646</v>
      </c>
      <c r="B192" s="3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 s="12">
        <v>42256.313298611116</v>
      </c>
      <c r="J192" s="12">
        <v>42226.313298611116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>
        <f t="shared" si="6"/>
        <v>8</v>
      </c>
      <c r="Q192">
        <f t="shared" si="7"/>
        <v>78.67</v>
      </c>
      <c r="R192">
        <f t="shared" si="8"/>
        <v>2015</v>
      </c>
    </row>
    <row r="193" spans="1:18" ht="28.8" hidden="1" x14ac:dyDescent="0.3">
      <c r="A193">
        <v>3066</v>
      </c>
      <c r="B193" s="3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 s="12">
        <v>42561.228437500002</v>
      </c>
      <c r="J193" s="12">
        <v>42531.228437500002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>
        <f t="shared" si="6"/>
        <v>12</v>
      </c>
      <c r="Q193">
        <f t="shared" si="7"/>
        <v>2796.67</v>
      </c>
      <c r="R193">
        <f t="shared" si="8"/>
        <v>2016</v>
      </c>
    </row>
    <row r="194" spans="1:18" ht="28.8" hidden="1" x14ac:dyDescent="0.3">
      <c r="A194">
        <v>284</v>
      </c>
      <c r="B194" s="3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 s="12">
        <v>40929.738194444442</v>
      </c>
      <c r="J194" s="12">
        <v>40904.738194444442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>
        <f t="shared" ref="P194:P257" si="9">ROUND(E194/D194*100,0)</f>
        <v>105</v>
      </c>
      <c r="Q194">
        <f t="shared" ref="Q194:Q257" si="10">IFERROR(ROUND(E194/L194,2),0)</f>
        <v>55.07</v>
      </c>
      <c r="R194">
        <f t="shared" si="8"/>
        <v>2011</v>
      </c>
    </row>
    <row r="195" spans="1:18" hidden="1" x14ac:dyDescent="0.3">
      <c r="A195">
        <v>2703</v>
      </c>
      <c r="B195" s="3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 s="12">
        <v>42816.648495370369</v>
      </c>
      <c r="J195" s="12">
        <v>42756.690162037034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>
        <f t="shared" si="9"/>
        <v>104</v>
      </c>
      <c r="Q195">
        <f t="shared" si="10"/>
        <v>922.22</v>
      </c>
      <c r="R195">
        <f t="shared" ref="R195:R258" si="11">YEAR(J195)</f>
        <v>2017</v>
      </c>
    </row>
    <row r="196" spans="1:18" ht="28.8" hidden="1" x14ac:dyDescent="0.3">
      <c r="A196">
        <v>241</v>
      </c>
      <c r="B196" s="3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 s="12">
        <v>41994.697962962964</v>
      </c>
      <c r="J196" s="12">
        <v>41949.697962962964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>
        <f t="shared" si="9"/>
        <v>113</v>
      </c>
      <c r="Q196">
        <f t="shared" si="10"/>
        <v>109.04</v>
      </c>
      <c r="R196">
        <f t="shared" si="11"/>
        <v>2014</v>
      </c>
    </row>
    <row r="197" spans="1:18" ht="28.8" hidden="1" x14ac:dyDescent="0.3">
      <c r="A197">
        <v>2942</v>
      </c>
      <c r="B197" s="3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 s="12">
        <v>42354.845833333333</v>
      </c>
      <c r="J197" s="12">
        <v>42334.803923611107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>
        <f t="shared" si="9"/>
        <v>20</v>
      </c>
      <c r="Q197">
        <f t="shared" si="10"/>
        <v>202.23</v>
      </c>
      <c r="R197">
        <f t="shared" si="11"/>
        <v>2015</v>
      </c>
    </row>
    <row r="198" spans="1:18" hidden="1" x14ac:dyDescent="0.3">
      <c r="A198">
        <v>355</v>
      </c>
      <c r="B198" s="3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 s="12">
        <v>41974.3355787037</v>
      </c>
      <c r="J198" s="12">
        <v>41943.293912037036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>
        <f t="shared" si="9"/>
        <v>116</v>
      </c>
      <c r="Q198">
        <f t="shared" si="10"/>
        <v>246.61</v>
      </c>
      <c r="R198">
        <f t="shared" si="11"/>
        <v>2014</v>
      </c>
    </row>
    <row r="199" spans="1:18" hidden="1" x14ac:dyDescent="0.3">
      <c r="A199">
        <v>278</v>
      </c>
      <c r="B199" s="3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 s="12">
        <v>41194.040960648148</v>
      </c>
      <c r="J199" s="12">
        <v>41164.040960648148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>
        <f t="shared" si="9"/>
        <v>150</v>
      </c>
      <c r="Q199">
        <f t="shared" si="10"/>
        <v>97.82</v>
      </c>
      <c r="R199">
        <f t="shared" si="11"/>
        <v>2012</v>
      </c>
    </row>
    <row r="200" spans="1:18" ht="28.8" hidden="1" x14ac:dyDescent="0.3">
      <c r="A200">
        <v>2443</v>
      </c>
      <c r="B200" s="3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 s="12">
        <v>41866.625254629631</v>
      </c>
      <c r="J200" s="12">
        <v>41836.625254629631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>
        <f t="shared" si="9"/>
        <v>203</v>
      </c>
      <c r="Q200">
        <f t="shared" si="10"/>
        <v>130.22999999999999</v>
      </c>
      <c r="R200">
        <f t="shared" si="11"/>
        <v>2014</v>
      </c>
    </row>
    <row r="201" spans="1:18" ht="28.8" hidden="1" x14ac:dyDescent="0.3">
      <c r="A201">
        <v>1315</v>
      </c>
      <c r="B201" s="3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 s="12">
        <v>42314.041666666672</v>
      </c>
      <c r="J201" s="12">
        <v>42278.498240740737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>
        <f t="shared" si="9"/>
        <v>40</v>
      </c>
      <c r="Q201">
        <f t="shared" si="10"/>
        <v>162.91999999999999</v>
      </c>
      <c r="R201">
        <f t="shared" si="11"/>
        <v>2015</v>
      </c>
    </row>
    <row r="202" spans="1:18" ht="28.8" hidden="1" x14ac:dyDescent="0.3">
      <c r="A202">
        <v>37</v>
      </c>
      <c r="B202" s="3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 s="12">
        <v>42062.693043981482</v>
      </c>
      <c r="J202" s="12">
        <v>42032.693043981482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>
        <f t="shared" si="9"/>
        <v>183</v>
      </c>
      <c r="Q202">
        <f t="shared" si="10"/>
        <v>159.51</v>
      </c>
      <c r="R202">
        <f t="shared" si="11"/>
        <v>2015</v>
      </c>
    </row>
    <row r="203" spans="1:18" ht="28.8" hidden="1" x14ac:dyDescent="0.3">
      <c r="A203">
        <v>1194</v>
      </c>
      <c r="B203" s="3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 s="12">
        <v>42102.488182870366</v>
      </c>
      <c r="J203" s="12">
        <v>42072.488182870366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>
        <f t="shared" si="9"/>
        <v>322</v>
      </c>
      <c r="Q203">
        <f t="shared" si="10"/>
        <v>56.41</v>
      </c>
      <c r="R203">
        <f t="shared" si="11"/>
        <v>2015</v>
      </c>
    </row>
    <row r="204" spans="1:18" x14ac:dyDescent="0.3">
      <c r="A204">
        <v>3648</v>
      </c>
      <c r="B204" s="3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 s="12">
        <v>41917.292187500003</v>
      </c>
      <c r="J204" s="12">
        <v>41887.292187500003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>
        <f t="shared" si="9"/>
        <v>100</v>
      </c>
      <c r="Q204">
        <f t="shared" si="10"/>
        <v>550.04</v>
      </c>
      <c r="R204">
        <f t="shared" si="11"/>
        <v>2014</v>
      </c>
    </row>
    <row r="205" spans="1:18" ht="28.8" hidden="1" x14ac:dyDescent="0.3">
      <c r="A205">
        <v>2045</v>
      </c>
      <c r="B205" s="3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 s="12">
        <v>41099.088506944441</v>
      </c>
      <c r="J205" s="12">
        <v>41069.088506944441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>
        <f t="shared" si="9"/>
        <v>819</v>
      </c>
      <c r="Q205">
        <f t="shared" si="10"/>
        <v>152.62</v>
      </c>
      <c r="R205">
        <f t="shared" si="11"/>
        <v>2012</v>
      </c>
    </row>
    <row r="206" spans="1:18" ht="28.8" hidden="1" x14ac:dyDescent="0.3">
      <c r="A206">
        <v>961</v>
      </c>
      <c r="B206" s="3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 s="12">
        <v>42786.791666666672</v>
      </c>
      <c r="J206" s="12">
        <v>42740.693692129629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>
        <f t="shared" si="9"/>
        <v>42</v>
      </c>
      <c r="Q206">
        <f t="shared" si="10"/>
        <v>364.35</v>
      </c>
      <c r="R206">
        <f t="shared" si="11"/>
        <v>2017</v>
      </c>
    </row>
    <row r="207" spans="1:18" ht="28.8" hidden="1" x14ac:dyDescent="0.3">
      <c r="A207">
        <v>1521</v>
      </c>
      <c r="B207" s="3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 s="12">
        <v>42528.167719907404</v>
      </c>
      <c r="J207" s="12">
        <v>42493.167719907404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>
        <f t="shared" si="9"/>
        <v>107</v>
      </c>
      <c r="Q207">
        <f t="shared" si="10"/>
        <v>170.45</v>
      </c>
      <c r="R207">
        <f t="shared" si="11"/>
        <v>2016</v>
      </c>
    </row>
    <row r="208" spans="1:18" ht="28.8" x14ac:dyDescent="0.3">
      <c r="A208">
        <v>3547</v>
      </c>
      <c r="B208" s="3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 s="12">
        <v>42504.165972222225</v>
      </c>
      <c r="J208" s="12">
        <v>42480.078715277778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>
        <f t="shared" si="9"/>
        <v>114</v>
      </c>
      <c r="Q208">
        <f t="shared" si="10"/>
        <v>119.18</v>
      </c>
      <c r="R208">
        <f t="shared" si="11"/>
        <v>2016</v>
      </c>
    </row>
    <row r="209" spans="1:18" ht="28.8" hidden="1" x14ac:dyDescent="0.3">
      <c r="A209">
        <v>2054</v>
      </c>
      <c r="B209" s="3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 s="12">
        <v>41761.520949074074</v>
      </c>
      <c r="J209" s="12">
        <v>41731.520949074074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>
        <f t="shared" si="9"/>
        <v>114</v>
      </c>
      <c r="Q209">
        <f t="shared" si="10"/>
        <v>64.02</v>
      </c>
      <c r="R209">
        <f t="shared" si="11"/>
        <v>2014</v>
      </c>
    </row>
    <row r="210" spans="1:18" hidden="1" x14ac:dyDescent="0.3">
      <c r="A210">
        <v>1476</v>
      </c>
      <c r="B210" s="3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 s="12">
        <v>40796.041921296295</v>
      </c>
      <c r="J210" s="12">
        <v>40766.041921296295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>
        <f t="shared" si="9"/>
        <v>662</v>
      </c>
      <c r="Q210">
        <f t="shared" si="10"/>
        <v>43.33</v>
      </c>
      <c r="R210">
        <f t="shared" si="11"/>
        <v>2011</v>
      </c>
    </row>
    <row r="211" spans="1:18" ht="28.8" hidden="1" x14ac:dyDescent="0.3">
      <c r="A211">
        <v>2280</v>
      </c>
      <c r="B211" s="3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 s="12">
        <v>42264.624895833331</v>
      </c>
      <c r="J211" s="12">
        <v>42234.624895833331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>
        <f t="shared" si="9"/>
        <v>404</v>
      </c>
      <c r="Q211">
        <f t="shared" si="10"/>
        <v>82.4</v>
      </c>
      <c r="R211">
        <f t="shared" si="11"/>
        <v>2015</v>
      </c>
    </row>
    <row r="212" spans="1:18" ht="28.8" hidden="1" x14ac:dyDescent="0.3">
      <c r="A212">
        <v>2036</v>
      </c>
      <c r="B212" s="3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 s="12">
        <v>41768.864803240744</v>
      </c>
      <c r="J212" s="12">
        <v>41738.864803240744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>
        <f t="shared" si="9"/>
        <v>132</v>
      </c>
      <c r="Q212">
        <f t="shared" si="10"/>
        <v>46.58</v>
      </c>
      <c r="R212">
        <f t="shared" si="11"/>
        <v>2014</v>
      </c>
    </row>
    <row r="213" spans="1:18" ht="28.8" hidden="1" x14ac:dyDescent="0.3">
      <c r="A213">
        <v>1215</v>
      </c>
      <c r="B213" s="3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 s="12">
        <v>41789.923101851848</v>
      </c>
      <c r="J213" s="12">
        <v>41759.923101851848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>
        <f t="shared" si="9"/>
        <v>786</v>
      </c>
      <c r="Q213">
        <f t="shared" si="10"/>
        <v>71.59</v>
      </c>
      <c r="R213">
        <f t="shared" si="11"/>
        <v>2014</v>
      </c>
    </row>
    <row r="214" spans="1:18" ht="28.8" hidden="1" x14ac:dyDescent="0.3">
      <c r="A214">
        <v>2706</v>
      </c>
      <c r="B214" s="3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 s="12">
        <v>41928.290972222225</v>
      </c>
      <c r="J214" s="12">
        <v>41899.294942129629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>
        <f t="shared" si="9"/>
        <v>112</v>
      </c>
      <c r="Q214">
        <f t="shared" si="10"/>
        <v>149.44</v>
      </c>
      <c r="R214">
        <f t="shared" si="11"/>
        <v>2014</v>
      </c>
    </row>
    <row r="215" spans="1:18" ht="28.8" hidden="1" x14ac:dyDescent="0.3">
      <c r="A215">
        <v>1196</v>
      </c>
      <c r="B215" s="3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 s="12">
        <v>42356.818738425922</v>
      </c>
      <c r="J215" s="12">
        <v>42326.818738425922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>
        <f t="shared" si="9"/>
        <v>270</v>
      </c>
      <c r="Q215">
        <f t="shared" si="10"/>
        <v>76.44</v>
      </c>
      <c r="R215">
        <f t="shared" si="11"/>
        <v>2015</v>
      </c>
    </row>
    <row r="216" spans="1:18" ht="28.8" hidden="1" x14ac:dyDescent="0.3">
      <c r="A216">
        <v>2602</v>
      </c>
      <c r="B216" s="3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 s="12">
        <v>41955.888888888891</v>
      </c>
      <c r="J216" s="12">
        <v>41915.747314814813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>
        <f t="shared" si="9"/>
        <v>326</v>
      </c>
      <c r="Q216">
        <f t="shared" si="10"/>
        <v>80.02</v>
      </c>
      <c r="R216">
        <f t="shared" si="11"/>
        <v>2014</v>
      </c>
    </row>
    <row r="217" spans="1:18" ht="28.8" hidden="1" x14ac:dyDescent="0.3">
      <c r="A217">
        <v>361</v>
      </c>
      <c r="B217" s="3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 s="12">
        <v>41966.042893518519</v>
      </c>
      <c r="J217" s="12">
        <v>41936.001226851848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>
        <f t="shared" si="9"/>
        <v>111</v>
      </c>
      <c r="Q217">
        <f t="shared" si="10"/>
        <v>109.82</v>
      </c>
      <c r="R217">
        <f t="shared" si="11"/>
        <v>2014</v>
      </c>
    </row>
    <row r="218" spans="1:18" ht="28.8" hidden="1" x14ac:dyDescent="0.3">
      <c r="A218">
        <v>1274</v>
      </c>
      <c r="B218" s="3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 s="12">
        <v>41151.690104166664</v>
      </c>
      <c r="J218" s="12">
        <v>41116.690104166664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>
        <f t="shared" si="9"/>
        <v>155</v>
      </c>
      <c r="Q218">
        <f t="shared" si="10"/>
        <v>82.96</v>
      </c>
      <c r="R218">
        <f t="shared" si="11"/>
        <v>2012</v>
      </c>
    </row>
    <row r="219" spans="1:18" ht="28.8" hidden="1" x14ac:dyDescent="0.3">
      <c r="A219">
        <v>366</v>
      </c>
      <c r="B219" s="3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 s="12">
        <v>41049.793032407404</v>
      </c>
      <c r="J219" s="12">
        <v>41019.793032407404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>
        <f t="shared" si="9"/>
        <v>101</v>
      </c>
      <c r="Q219">
        <f t="shared" si="10"/>
        <v>287.31</v>
      </c>
      <c r="R219">
        <f t="shared" si="11"/>
        <v>2012</v>
      </c>
    </row>
    <row r="220" spans="1:18" hidden="1" x14ac:dyDescent="0.3">
      <c r="A220">
        <v>24</v>
      </c>
      <c r="B220" s="3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 s="12">
        <v>42262.818750000006</v>
      </c>
      <c r="J220" s="12">
        <v>42229.820173611108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>
        <f t="shared" si="9"/>
        <v>109</v>
      </c>
      <c r="Q220">
        <f t="shared" si="10"/>
        <v>66.349999999999994</v>
      </c>
      <c r="R220">
        <f t="shared" si="11"/>
        <v>2015</v>
      </c>
    </row>
    <row r="221" spans="1:18" ht="28.8" hidden="1" x14ac:dyDescent="0.3">
      <c r="A221">
        <v>1197</v>
      </c>
      <c r="B221" s="3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 s="12">
        <v>42534.249305555553</v>
      </c>
      <c r="J221" s="12">
        <v>42503.66474537037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>
        <f t="shared" si="9"/>
        <v>253</v>
      </c>
      <c r="Q221">
        <f t="shared" si="10"/>
        <v>121</v>
      </c>
      <c r="R221">
        <f t="shared" si="11"/>
        <v>2016</v>
      </c>
    </row>
    <row r="222" spans="1:18" ht="28.8" hidden="1" x14ac:dyDescent="0.3">
      <c r="A222">
        <v>257</v>
      </c>
      <c r="B222" s="3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 s="12">
        <v>42509.626875000002</v>
      </c>
      <c r="J222" s="12">
        <v>42479.626875000002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>
        <f t="shared" si="9"/>
        <v>107</v>
      </c>
      <c r="Q222">
        <f t="shared" si="10"/>
        <v>66.7</v>
      </c>
      <c r="R222">
        <f t="shared" si="11"/>
        <v>2016</v>
      </c>
    </row>
    <row r="223" spans="1:18" ht="28.8" hidden="1" x14ac:dyDescent="0.3">
      <c r="A223">
        <v>2005</v>
      </c>
      <c r="B223" s="3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 s="12">
        <v>41563.165972222225</v>
      </c>
      <c r="J223" s="12">
        <v>41535.812708333331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>
        <f t="shared" si="9"/>
        <v>124</v>
      </c>
      <c r="Q223">
        <f t="shared" si="10"/>
        <v>194.26</v>
      </c>
      <c r="R223">
        <f t="shared" si="11"/>
        <v>2013</v>
      </c>
    </row>
    <row r="224" spans="1:18" ht="28.8" hidden="1" x14ac:dyDescent="0.3">
      <c r="A224">
        <v>404</v>
      </c>
      <c r="B224" s="3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 s="12">
        <v>41675.961111111108</v>
      </c>
      <c r="J224" s="12">
        <v>41646.628032407411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>
        <f t="shared" si="9"/>
        <v>103</v>
      </c>
      <c r="Q224">
        <f t="shared" si="10"/>
        <v>133.13999999999999</v>
      </c>
      <c r="R224">
        <f t="shared" si="11"/>
        <v>2014</v>
      </c>
    </row>
    <row r="225" spans="1:18" ht="28.8" hidden="1" x14ac:dyDescent="0.3">
      <c r="A225">
        <v>321</v>
      </c>
      <c r="B225" s="3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 s="12">
        <v>42682.488263888896</v>
      </c>
      <c r="J225" s="12">
        <v>42647.446597222224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>
        <f t="shared" si="9"/>
        <v>103</v>
      </c>
      <c r="Q225">
        <f t="shared" si="10"/>
        <v>106.62</v>
      </c>
      <c r="R225">
        <f t="shared" si="11"/>
        <v>2016</v>
      </c>
    </row>
    <row r="226" spans="1:18" ht="28.8" hidden="1" x14ac:dyDescent="0.3">
      <c r="A226">
        <v>2330</v>
      </c>
      <c r="B226" s="3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 s="12">
        <v>42363</v>
      </c>
      <c r="J226" s="12">
        <v>42332.89980324074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>
        <f t="shared" si="9"/>
        <v>102</v>
      </c>
      <c r="Q226">
        <f t="shared" si="10"/>
        <v>219.93</v>
      </c>
      <c r="R226">
        <f t="shared" si="11"/>
        <v>2015</v>
      </c>
    </row>
    <row r="227" spans="1:18" ht="28.8" hidden="1" x14ac:dyDescent="0.3">
      <c r="A227">
        <v>330</v>
      </c>
      <c r="B227" s="3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 s="12">
        <v>41411.165972222225</v>
      </c>
      <c r="J227" s="12">
        <v>41379.515775462962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>
        <f t="shared" si="9"/>
        <v>102</v>
      </c>
      <c r="Q227">
        <f t="shared" si="10"/>
        <v>104.82</v>
      </c>
      <c r="R227">
        <f t="shared" si="11"/>
        <v>2013</v>
      </c>
    </row>
    <row r="228" spans="1:18" ht="28.8" hidden="1" x14ac:dyDescent="0.3">
      <c r="A228">
        <v>1256</v>
      </c>
      <c r="B228" s="3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 s="12">
        <v>40951.919340277782</v>
      </c>
      <c r="J228" s="12">
        <v>40921.919340277782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>
        <f t="shared" si="9"/>
        <v>118</v>
      </c>
      <c r="Q228">
        <f t="shared" si="10"/>
        <v>98.03</v>
      </c>
      <c r="R228">
        <f t="shared" si="11"/>
        <v>2012</v>
      </c>
    </row>
    <row r="229" spans="1:18" ht="28.8" hidden="1" x14ac:dyDescent="0.3">
      <c r="A229">
        <v>693</v>
      </c>
      <c r="B229" s="3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 s="12">
        <v>42124.808182870373</v>
      </c>
      <c r="J229" s="12">
        <v>42094.808182870373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>
        <f t="shared" si="9"/>
        <v>35</v>
      </c>
      <c r="Q229">
        <f t="shared" si="10"/>
        <v>119.39</v>
      </c>
      <c r="R229">
        <f t="shared" si="11"/>
        <v>2015</v>
      </c>
    </row>
    <row r="230" spans="1:18" hidden="1" x14ac:dyDescent="0.3">
      <c r="A230">
        <v>2989</v>
      </c>
      <c r="B230" s="3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 s="12">
        <v>42359.207638888889</v>
      </c>
      <c r="J230" s="12">
        <v>42337.02039351852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>
        <f t="shared" si="9"/>
        <v>177</v>
      </c>
      <c r="Q230">
        <f t="shared" si="10"/>
        <v>97</v>
      </c>
      <c r="R230">
        <f t="shared" si="11"/>
        <v>2015</v>
      </c>
    </row>
    <row r="231" spans="1:18" ht="28.8" hidden="1" x14ac:dyDescent="0.3">
      <c r="A231">
        <v>2454</v>
      </c>
      <c r="B231" s="3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 s="12">
        <v>42805.201481481476</v>
      </c>
      <c r="J231" s="12">
        <v>42770.201481481476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>
        <f t="shared" si="9"/>
        <v>101</v>
      </c>
      <c r="Q231">
        <f t="shared" si="10"/>
        <v>271.51</v>
      </c>
      <c r="R231">
        <f t="shared" si="11"/>
        <v>2017</v>
      </c>
    </row>
    <row r="232" spans="1:18" ht="28.8" x14ac:dyDescent="0.3">
      <c r="A232">
        <v>3237</v>
      </c>
      <c r="B232" s="3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 s="12">
        <v>42276.165972222225</v>
      </c>
      <c r="J232" s="12">
        <v>42252.474351851852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>
        <f t="shared" si="9"/>
        <v>101</v>
      </c>
      <c r="Q232">
        <f t="shared" si="10"/>
        <v>131.13999999999999</v>
      </c>
      <c r="R232">
        <f t="shared" si="11"/>
        <v>2015</v>
      </c>
    </row>
    <row r="233" spans="1:18" ht="28.8" hidden="1" x14ac:dyDescent="0.3">
      <c r="A233">
        <v>998</v>
      </c>
      <c r="B233" s="3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 s="12">
        <v>42327.210659722223</v>
      </c>
      <c r="J233" s="12">
        <v>42282.168993055559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>
        <f t="shared" si="9"/>
        <v>59</v>
      </c>
      <c r="Q233">
        <f t="shared" si="10"/>
        <v>153.43</v>
      </c>
      <c r="R233">
        <f t="shared" si="11"/>
        <v>2015</v>
      </c>
    </row>
    <row r="234" spans="1:18" ht="57.6" x14ac:dyDescent="0.3">
      <c r="A234">
        <v>3215</v>
      </c>
      <c r="B234" s="3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 s="12">
        <v>42257.165972222225</v>
      </c>
      <c r="J234" s="12">
        <v>42219.665173611109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>
        <f t="shared" si="9"/>
        <v>100</v>
      </c>
      <c r="Q234">
        <f t="shared" si="10"/>
        <v>262.11</v>
      </c>
      <c r="R234">
        <f t="shared" si="11"/>
        <v>2015</v>
      </c>
    </row>
    <row r="235" spans="1:18" ht="28.8" hidden="1" x14ac:dyDescent="0.3">
      <c r="A235">
        <v>2190</v>
      </c>
      <c r="B235" s="3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 s="12">
        <v>42452.290972222225</v>
      </c>
      <c r="J235" s="12">
        <v>42417.625046296293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>
        <f t="shared" si="9"/>
        <v>185</v>
      </c>
      <c r="Q235">
        <f t="shared" si="10"/>
        <v>65.319999999999993</v>
      </c>
      <c r="R235">
        <f t="shared" si="11"/>
        <v>2016</v>
      </c>
    </row>
    <row r="236" spans="1:18" ht="28.8" hidden="1" x14ac:dyDescent="0.3">
      <c r="A236">
        <v>1472</v>
      </c>
      <c r="B236" s="3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 s="12">
        <v>41563.542858796296</v>
      </c>
      <c r="J236" s="12">
        <v>41533.542858796296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>
        <f t="shared" si="9"/>
        <v>139</v>
      </c>
      <c r="Q236">
        <f t="shared" si="10"/>
        <v>103.2</v>
      </c>
      <c r="R236">
        <f t="shared" si="11"/>
        <v>2013</v>
      </c>
    </row>
    <row r="237" spans="1:18" ht="28.8" hidden="1" x14ac:dyDescent="0.3">
      <c r="A237">
        <v>2178</v>
      </c>
      <c r="B237" s="3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 s="12">
        <v>42753.63653935185</v>
      </c>
      <c r="J237" s="12">
        <v>42723.63653935185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>
        <f t="shared" si="9"/>
        <v>139</v>
      </c>
      <c r="Q237">
        <f t="shared" si="10"/>
        <v>40.35</v>
      </c>
      <c r="R237">
        <f t="shared" si="11"/>
        <v>2016</v>
      </c>
    </row>
    <row r="238" spans="1:18" ht="28.8" hidden="1" x14ac:dyDescent="0.3">
      <c r="A238">
        <v>344</v>
      </c>
      <c r="B238" s="3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 s="12">
        <v>42156.097222222219</v>
      </c>
      <c r="J238" s="12">
        <v>42111.970995370371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>
        <f t="shared" si="9"/>
        <v>102</v>
      </c>
      <c r="Q238">
        <f t="shared" si="10"/>
        <v>119.99</v>
      </c>
      <c r="R238">
        <f t="shared" si="11"/>
        <v>2015</v>
      </c>
    </row>
    <row r="239" spans="1:18" ht="28.8" hidden="1" x14ac:dyDescent="0.3">
      <c r="A239">
        <v>1369</v>
      </c>
      <c r="B239" s="3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 s="12">
        <v>41740.594282407408</v>
      </c>
      <c r="J239" s="12">
        <v>41710.594282407408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>
        <f t="shared" si="9"/>
        <v>105</v>
      </c>
      <c r="Q239">
        <f t="shared" si="10"/>
        <v>83.97</v>
      </c>
      <c r="R239">
        <f t="shared" si="11"/>
        <v>2014</v>
      </c>
    </row>
    <row r="240" spans="1:18" ht="28.8" hidden="1" x14ac:dyDescent="0.3">
      <c r="A240">
        <v>1953</v>
      </c>
      <c r="B240" s="3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 s="12">
        <v>40970.125</v>
      </c>
      <c r="J240" s="12">
        <v>40941.199826388889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>
        <f t="shared" si="9"/>
        <v>226</v>
      </c>
      <c r="Q240">
        <f t="shared" si="10"/>
        <v>230.56</v>
      </c>
      <c r="R240">
        <f t="shared" si="11"/>
        <v>2012</v>
      </c>
    </row>
    <row r="241" spans="1:18" ht="28.8" hidden="1" x14ac:dyDescent="0.3">
      <c r="A241">
        <v>711</v>
      </c>
      <c r="B241" s="3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 s="12">
        <v>42718.500787037032</v>
      </c>
      <c r="J241" s="12">
        <v>42678.459120370375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>
        <f t="shared" si="9"/>
        <v>34</v>
      </c>
      <c r="Q241">
        <f t="shared" si="10"/>
        <v>99.97</v>
      </c>
      <c r="R241">
        <f t="shared" si="11"/>
        <v>2016</v>
      </c>
    </row>
    <row r="242" spans="1:18" ht="28.8" hidden="1" x14ac:dyDescent="0.3">
      <c r="A242">
        <v>2038</v>
      </c>
      <c r="B242" s="3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 s="12">
        <v>41456.75</v>
      </c>
      <c r="J242" s="12">
        <v>41424.27107638889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>
        <f t="shared" si="9"/>
        <v>421</v>
      </c>
      <c r="Q242">
        <f t="shared" si="10"/>
        <v>164.91</v>
      </c>
      <c r="R242">
        <f t="shared" si="11"/>
        <v>2013</v>
      </c>
    </row>
    <row r="243" spans="1:18" ht="28.8" hidden="1" x14ac:dyDescent="0.3">
      <c r="A243">
        <v>1910</v>
      </c>
      <c r="B243" s="3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 s="12">
        <v>42308.947916666672</v>
      </c>
      <c r="J243" s="12">
        <v>42264.963159722218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>
        <f t="shared" si="9"/>
        <v>39</v>
      </c>
      <c r="Q243">
        <f t="shared" si="10"/>
        <v>117.49</v>
      </c>
      <c r="R243">
        <f t="shared" si="11"/>
        <v>2015</v>
      </c>
    </row>
    <row r="244" spans="1:18" hidden="1" x14ac:dyDescent="0.3">
      <c r="A244">
        <v>1975</v>
      </c>
      <c r="B244" s="3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 s="12">
        <v>41343.755219907405</v>
      </c>
      <c r="J244" s="12">
        <v>41313.755219907405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>
        <f t="shared" si="9"/>
        <v>209</v>
      </c>
      <c r="Q244">
        <f t="shared" si="10"/>
        <v>131.99</v>
      </c>
      <c r="R244">
        <f t="shared" si="11"/>
        <v>2013</v>
      </c>
    </row>
    <row r="245" spans="1:18" ht="28.8" hidden="1" x14ac:dyDescent="0.3">
      <c r="A245">
        <v>1477</v>
      </c>
      <c r="B245" s="3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 s="12">
        <v>40900.125</v>
      </c>
      <c r="J245" s="12">
        <v>40840.615787037037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>
        <f t="shared" si="9"/>
        <v>111</v>
      </c>
      <c r="Q245">
        <f t="shared" si="10"/>
        <v>90.5</v>
      </c>
      <c r="R245">
        <f t="shared" si="11"/>
        <v>2011</v>
      </c>
    </row>
    <row r="246" spans="1:18" hidden="1" x14ac:dyDescent="0.3">
      <c r="A246">
        <v>2026</v>
      </c>
      <c r="B246" s="3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 s="12">
        <v>41750.165972222225</v>
      </c>
      <c r="J246" s="12">
        <v>41704.735937500001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>
        <f t="shared" si="9"/>
        <v>133</v>
      </c>
      <c r="Q246">
        <f t="shared" si="10"/>
        <v>73.5</v>
      </c>
      <c r="R246">
        <f t="shared" si="11"/>
        <v>2014</v>
      </c>
    </row>
    <row r="247" spans="1:18" ht="28.8" hidden="1" x14ac:dyDescent="0.3">
      <c r="A247">
        <v>1471</v>
      </c>
      <c r="B247" s="3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 s="12">
        <v>42103.957569444443</v>
      </c>
      <c r="J247" s="12">
        <v>42073.957569444443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>
        <f t="shared" si="9"/>
        <v>104</v>
      </c>
      <c r="Q247">
        <f t="shared" si="10"/>
        <v>96.88</v>
      </c>
      <c r="R247">
        <f t="shared" si="11"/>
        <v>2015</v>
      </c>
    </row>
    <row r="248" spans="1:18" ht="28.8" hidden="1" x14ac:dyDescent="0.3">
      <c r="A248">
        <v>722</v>
      </c>
      <c r="B248" s="3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 s="12">
        <v>41007.76363425926</v>
      </c>
      <c r="J248" s="12">
        <v>40977.805300925924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>
        <f t="shared" si="9"/>
        <v>132</v>
      </c>
      <c r="Q248">
        <f t="shared" si="10"/>
        <v>215.73</v>
      </c>
      <c r="R248">
        <f t="shared" si="11"/>
        <v>2012</v>
      </c>
    </row>
    <row r="249" spans="1:18" ht="28.8" hidden="1" x14ac:dyDescent="0.3">
      <c r="A249">
        <v>3029</v>
      </c>
      <c r="B249" s="3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 s="12">
        <v>41961.190972222219</v>
      </c>
      <c r="J249" s="12">
        <v>41932.708877314813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>
        <f t="shared" si="9"/>
        <v>110</v>
      </c>
      <c r="Q249">
        <f t="shared" si="10"/>
        <v>94.55</v>
      </c>
      <c r="R249">
        <f t="shared" si="11"/>
        <v>2014</v>
      </c>
    </row>
    <row r="250" spans="1:18" ht="28.8" hidden="1" x14ac:dyDescent="0.3">
      <c r="A250">
        <v>854</v>
      </c>
      <c r="B250" s="3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 s="12">
        <v>42732.212337962963</v>
      </c>
      <c r="J250" s="12">
        <v>42702.212337962963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>
        <f t="shared" si="9"/>
        <v>118</v>
      </c>
      <c r="Q250">
        <f t="shared" si="10"/>
        <v>65.86</v>
      </c>
      <c r="R250">
        <f t="shared" si="11"/>
        <v>2016</v>
      </c>
    </row>
    <row r="251" spans="1:18" ht="28.8" hidden="1" x14ac:dyDescent="0.3">
      <c r="A251">
        <v>39</v>
      </c>
      <c r="B251" s="3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 s="12">
        <v>41784.957638888889</v>
      </c>
      <c r="J251" s="12">
        <v>41754.047083333331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>
        <f t="shared" si="9"/>
        <v>131</v>
      </c>
      <c r="Q251">
        <f t="shared" si="10"/>
        <v>150.9</v>
      </c>
      <c r="R251">
        <f t="shared" si="11"/>
        <v>2014</v>
      </c>
    </row>
    <row r="252" spans="1:18" ht="28.8" hidden="1" x14ac:dyDescent="0.3">
      <c r="A252">
        <v>2607</v>
      </c>
      <c r="B252" s="3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 s="12">
        <v>42228.083333333328</v>
      </c>
      <c r="J252" s="12">
        <v>42184.874675925923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>
        <f t="shared" si="9"/>
        <v>408</v>
      </c>
      <c r="Q252">
        <f t="shared" si="10"/>
        <v>81.95</v>
      </c>
      <c r="R252">
        <f t="shared" si="11"/>
        <v>2015</v>
      </c>
    </row>
    <row r="253" spans="1:18" hidden="1" x14ac:dyDescent="0.3">
      <c r="A253">
        <v>2610</v>
      </c>
      <c r="B253" s="3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 s="12">
        <v>42604.290972222225</v>
      </c>
      <c r="J253" s="12">
        <v>42564.881076388891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>
        <f t="shared" si="9"/>
        <v>141</v>
      </c>
      <c r="Q253">
        <f t="shared" si="10"/>
        <v>55.76</v>
      </c>
      <c r="R253">
        <f t="shared" si="11"/>
        <v>2016</v>
      </c>
    </row>
    <row r="254" spans="1:18" ht="28.8" hidden="1" x14ac:dyDescent="0.3">
      <c r="A254">
        <v>654</v>
      </c>
      <c r="B254" s="3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 s="12">
        <v>42193.957326388889</v>
      </c>
      <c r="J254" s="12">
        <v>42163.957326388889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>
        <f t="shared" si="9"/>
        <v>267</v>
      </c>
      <c r="Q254">
        <f t="shared" si="10"/>
        <v>31.66</v>
      </c>
      <c r="R254">
        <f t="shared" si="11"/>
        <v>2015</v>
      </c>
    </row>
    <row r="255" spans="1:18" ht="28.8" hidden="1" x14ac:dyDescent="0.3">
      <c r="A255">
        <v>285</v>
      </c>
      <c r="B255" s="3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 s="12">
        <v>41536.756111111114</v>
      </c>
      <c r="J255" s="12">
        <v>41506.756111111114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>
        <f t="shared" si="9"/>
        <v>229</v>
      </c>
      <c r="Q255">
        <f t="shared" si="10"/>
        <v>56.9</v>
      </c>
      <c r="R255">
        <f t="shared" si="11"/>
        <v>2013</v>
      </c>
    </row>
    <row r="256" spans="1:18" hidden="1" x14ac:dyDescent="0.3">
      <c r="A256">
        <v>2239</v>
      </c>
      <c r="B256" s="3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 s="12">
        <v>41609.168055555558</v>
      </c>
      <c r="J256" s="12">
        <v>41572.958495370374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>
        <f t="shared" si="9"/>
        <v>128</v>
      </c>
      <c r="Q256">
        <f t="shared" si="10"/>
        <v>75.13</v>
      </c>
      <c r="R256">
        <f t="shared" si="11"/>
        <v>2013</v>
      </c>
    </row>
    <row r="257" spans="1:18" ht="28.8" hidden="1" x14ac:dyDescent="0.3">
      <c r="A257">
        <v>18</v>
      </c>
      <c r="B257" s="3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 s="12">
        <v>41899.542314814818</v>
      </c>
      <c r="J257" s="12">
        <v>41869.542314814818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>
        <f t="shared" si="9"/>
        <v>106</v>
      </c>
      <c r="Q257">
        <f t="shared" si="10"/>
        <v>93.26</v>
      </c>
      <c r="R257">
        <f t="shared" si="11"/>
        <v>2014</v>
      </c>
    </row>
    <row r="258" spans="1:18" ht="28.8" x14ac:dyDescent="0.3">
      <c r="A258">
        <v>3282</v>
      </c>
      <c r="B258" s="3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 s="12">
        <v>42489.19430555556</v>
      </c>
      <c r="J258" s="12">
        <v>42445.19430555556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>
        <f t="shared" ref="P258:P321" si="12">ROUND(E258/D258*100,0)</f>
        <v>103</v>
      </c>
      <c r="Q258">
        <f t="shared" ref="Q258:Q321" si="13">IFERROR(ROUND(E258/L258,2),0)</f>
        <v>134.26</v>
      </c>
      <c r="R258">
        <f t="shared" si="11"/>
        <v>2016</v>
      </c>
    </row>
    <row r="259" spans="1:18" ht="28.8" hidden="1" x14ac:dyDescent="0.3">
      <c r="A259">
        <v>2715</v>
      </c>
      <c r="B259" s="3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 s="12">
        <v>42421.398472222223</v>
      </c>
      <c r="J259" s="12">
        <v>42387.398472222223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>
        <f t="shared" si="12"/>
        <v>265</v>
      </c>
      <c r="Q259">
        <f t="shared" si="13"/>
        <v>57.63</v>
      </c>
      <c r="R259">
        <f t="shared" ref="R259:R322" si="14">YEAR(J259)</f>
        <v>2016</v>
      </c>
    </row>
    <row r="260" spans="1:18" ht="28.8" hidden="1" x14ac:dyDescent="0.3">
      <c r="A260">
        <v>3036</v>
      </c>
      <c r="B260" s="3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 s="12">
        <v>41502.499305555553</v>
      </c>
      <c r="J260" s="12">
        <v>41466.785231481481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>
        <f t="shared" si="12"/>
        <v>127</v>
      </c>
      <c r="Q260">
        <f t="shared" si="13"/>
        <v>96.3</v>
      </c>
      <c r="R260">
        <f t="shared" si="14"/>
        <v>2013</v>
      </c>
    </row>
    <row r="261" spans="1:18" ht="28.8" hidden="1" x14ac:dyDescent="0.3">
      <c r="A261">
        <v>250</v>
      </c>
      <c r="B261" s="3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 s="12">
        <v>41431.565868055557</v>
      </c>
      <c r="J261" s="12">
        <v>41401.565868055557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>
        <f t="shared" si="12"/>
        <v>106</v>
      </c>
      <c r="Q261">
        <f t="shared" si="13"/>
        <v>72.48</v>
      </c>
      <c r="R261">
        <f t="shared" si="14"/>
        <v>2013</v>
      </c>
    </row>
    <row r="262" spans="1:18" ht="28.8" hidden="1" x14ac:dyDescent="0.3">
      <c r="A262">
        <v>2298</v>
      </c>
      <c r="B262" s="3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 s="12">
        <v>41724.798993055556</v>
      </c>
      <c r="J262" s="12">
        <v>41694.84065972222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>
        <f t="shared" si="12"/>
        <v>105</v>
      </c>
      <c r="Q262">
        <f t="shared" si="13"/>
        <v>109.45</v>
      </c>
      <c r="R262">
        <f t="shared" si="14"/>
        <v>2014</v>
      </c>
    </row>
    <row r="263" spans="1:18" ht="28.8" hidden="1" x14ac:dyDescent="0.3">
      <c r="A263">
        <v>271</v>
      </c>
      <c r="B263" s="3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 s="12">
        <v>41641.333333333336</v>
      </c>
      <c r="J263" s="12">
        <v>41612.10024305556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>
        <f t="shared" si="12"/>
        <v>105</v>
      </c>
      <c r="Q263">
        <f t="shared" si="13"/>
        <v>109.42</v>
      </c>
      <c r="R263">
        <f t="shared" si="14"/>
        <v>2013</v>
      </c>
    </row>
    <row r="264" spans="1:18" ht="28.8" hidden="1" x14ac:dyDescent="0.3">
      <c r="A264">
        <v>1534</v>
      </c>
      <c r="B264" s="3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 s="12">
        <v>42251.67432870371</v>
      </c>
      <c r="J264" s="12">
        <v>42221.67432870371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>
        <f t="shared" si="12"/>
        <v>418</v>
      </c>
      <c r="Q264">
        <f t="shared" si="13"/>
        <v>84.91</v>
      </c>
      <c r="R264">
        <f t="shared" si="14"/>
        <v>2015</v>
      </c>
    </row>
    <row r="265" spans="1:18" ht="28.8" hidden="1" x14ac:dyDescent="0.3">
      <c r="A265">
        <v>2731</v>
      </c>
      <c r="B265" s="3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 s="12">
        <v>41930.166666666664</v>
      </c>
      <c r="J265" s="12">
        <v>41872.525717592594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>
        <f t="shared" si="12"/>
        <v>104</v>
      </c>
      <c r="Q265">
        <f t="shared" si="13"/>
        <v>845.7</v>
      </c>
      <c r="R265">
        <f t="shared" si="14"/>
        <v>2014</v>
      </c>
    </row>
    <row r="266" spans="1:18" ht="28.8" hidden="1" x14ac:dyDescent="0.3">
      <c r="A266">
        <v>2017</v>
      </c>
      <c r="B266" s="3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 s="12">
        <v>40992.166666666664</v>
      </c>
      <c r="J266" s="12">
        <v>40961.057349537034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>
        <f t="shared" si="12"/>
        <v>125</v>
      </c>
      <c r="Q266">
        <f t="shared" si="13"/>
        <v>73.42</v>
      </c>
      <c r="R266">
        <f t="shared" si="14"/>
        <v>2012</v>
      </c>
    </row>
    <row r="267" spans="1:18" ht="28.8" hidden="1" x14ac:dyDescent="0.3">
      <c r="A267">
        <v>1112</v>
      </c>
      <c r="B267" s="3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 s="12">
        <v>42023.354166666672</v>
      </c>
      <c r="J267" s="12">
        <v>41963.759386574078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>
        <f t="shared" si="12"/>
        <v>36</v>
      </c>
      <c r="Q267">
        <f t="shared" si="13"/>
        <v>100.23</v>
      </c>
      <c r="R267">
        <f t="shared" si="14"/>
        <v>2014</v>
      </c>
    </row>
    <row r="268" spans="1:18" ht="28.8" x14ac:dyDescent="0.3">
      <c r="A268">
        <v>3425</v>
      </c>
      <c r="B268" s="3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 s="12">
        <v>41916.617314814815</v>
      </c>
      <c r="J268" s="12">
        <v>41884.617314814815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>
        <f t="shared" si="12"/>
        <v>103</v>
      </c>
      <c r="Q268">
        <f t="shared" si="13"/>
        <v>297.02999999999997</v>
      </c>
      <c r="R268">
        <f t="shared" si="14"/>
        <v>2014</v>
      </c>
    </row>
    <row r="269" spans="1:18" ht="28.8" hidden="1" x14ac:dyDescent="0.3">
      <c r="A269">
        <v>43</v>
      </c>
      <c r="B269" s="3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 s="12">
        <v>41833</v>
      </c>
      <c r="J269" s="12">
        <v>41802.790347222224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>
        <f t="shared" si="12"/>
        <v>309</v>
      </c>
      <c r="Q269">
        <f t="shared" si="13"/>
        <v>117.36</v>
      </c>
      <c r="R269">
        <f t="shared" si="14"/>
        <v>2014</v>
      </c>
    </row>
    <row r="270" spans="1:18" ht="28.8" hidden="1" x14ac:dyDescent="0.3">
      <c r="A270">
        <v>1518</v>
      </c>
      <c r="B270" s="3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 s="12">
        <v>41790.8200462963</v>
      </c>
      <c r="J270" s="12">
        <v>41760.8200462963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>
        <f t="shared" si="12"/>
        <v>205</v>
      </c>
      <c r="Q270">
        <f t="shared" si="13"/>
        <v>130.53</v>
      </c>
      <c r="R270">
        <f t="shared" si="14"/>
        <v>2014</v>
      </c>
    </row>
    <row r="271" spans="1:18" ht="28.8" hidden="1" x14ac:dyDescent="0.3">
      <c r="A271">
        <v>983</v>
      </c>
      <c r="B271" s="3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 s="12">
        <v>42605.870833333334</v>
      </c>
      <c r="J271" s="12">
        <v>42574.667650462965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>
        <f t="shared" si="12"/>
        <v>30</v>
      </c>
      <c r="Q271">
        <f t="shared" si="13"/>
        <v>171.79</v>
      </c>
      <c r="R271">
        <f t="shared" si="14"/>
        <v>2016</v>
      </c>
    </row>
    <row r="272" spans="1:18" ht="28.8" hidden="1" x14ac:dyDescent="0.3">
      <c r="A272">
        <v>2459</v>
      </c>
      <c r="B272" s="3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 s="12">
        <v>42452.595891203702</v>
      </c>
      <c r="J272" s="12">
        <v>42407.637557870374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>
        <f t="shared" si="12"/>
        <v>102</v>
      </c>
      <c r="Q272">
        <f t="shared" si="13"/>
        <v>108.78</v>
      </c>
      <c r="R272">
        <f t="shared" si="14"/>
        <v>2016</v>
      </c>
    </row>
    <row r="273" spans="1:18" ht="28.8" x14ac:dyDescent="0.3">
      <c r="A273">
        <v>3224</v>
      </c>
      <c r="B273" s="3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 s="12">
        <v>42745.208333333328</v>
      </c>
      <c r="J273" s="12">
        <v>42697.850844907407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>
        <f t="shared" si="12"/>
        <v>102</v>
      </c>
      <c r="Q273">
        <f t="shared" si="13"/>
        <v>141.71</v>
      </c>
      <c r="R273">
        <f t="shared" si="14"/>
        <v>2016</v>
      </c>
    </row>
    <row r="274" spans="1:18" ht="28.8" hidden="1" x14ac:dyDescent="0.3">
      <c r="A274">
        <v>343</v>
      </c>
      <c r="B274" s="3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 s="12">
        <v>41957.125</v>
      </c>
      <c r="J274" s="12">
        <v>41926.73778935185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>
        <f t="shared" si="12"/>
        <v>102</v>
      </c>
      <c r="Q274">
        <f t="shared" si="13"/>
        <v>58.41</v>
      </c>
      <c r="R274">
        <f t="shared" si="14"/>
        <v>2014</v>
      </c>
    </row>
    <row r="275" spans="1:18" ht="28.8" hidden="1" x14ac:dyDescent="0.3">
      <c r="A275">
        <v>370</v>
      </c>
      <c r="B275" s="3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 s="12">
        <v>42741.795138888891</v>
      </c>
      <c r="J275" s="12">
        <v>42711.795138888891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>
        <f t="shared" si="12"/>
        <v>122</v>
      </c>
      <c r="Q275">
        <f t="shared" si="13"/>
        <v>709.42</v>
      </c>
      <c r="R275">
        <f t="shared" si="14"/>
        <v>2016</v>
      </c>
    </row>
    <row r="276" spans="1:18" ht="28.8" hidden="1" x14ac:dyDescent="0.3">
      <c r="A276">
        <v>1253</v>
      </c>
      <c r="B276" s="3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 s="12">
        <v>41885.783645833333</v>
      </c>
      <c r="J276" s="12">
        <v>41855.783645833333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>
        <f t="shared" si="12"/>
        <v>303833</v>
      </c>
      <c r="Q276">
        <f t="shared" si="13"/>
        <v>42.73</v>
      </c>
      <c r="R276">
        <f t="shared" si="14"/>
        <v>2014</v>
      </c>
    </row>
    <row r="277" spans="1:18" ht="28.8" hidden="1" x14ac:dyDescent="0.3">
      <c r="A277">
        <v>2057</v>
      </c>
      <c r="B277" s="3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 s="12">
        <v>42426.494583333333</v>
      </c>
      <c r="J277" s="12">
        <v>42396.494583333333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>
        <f t="shared" si="12"/>
        <v>202</v>
      </c>
      <c r="Q277">
        <f t="shared" si="13"/>
        <v>45.55</v>
      </c>
      <c r="R277">
        <f t="shared" si="14"/>
        <v>2016</v>
      </c>
    </row>
    <row r="278" spans="1:18" ht="28.8" hidden="1" x14ac:dyDescent="0.3">
      <c r="A278">
        <v>411</v>
      </c>
      <c r="B278" s="3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 s="12">
        <v>41630.208333333336</v>
      </c>
      <c r="J278" s="12">
        <v>41598.17597222222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>
        <f t="shared" si="12"/>
        <v>101</v>
      </c>
      <c r="Q278">
        <f t="shared" si="13"/>
        <v>125.79</v>
      </c>
      <c r="R278">
        <f t="shared" si="14"/>
        <v>2013</v>
      </c>
    </row>
    <row r="279" spans="1:18" ht="28.8" hidden="1" x14ac:dyDescent="0.3">
      <c r="A279">
        <v>2231</v>
      </c>
      <c r="B279" s="3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 s="12">
        <v>41450.208333333336</v>
      </c>
      <c r="J279" s="12">
        <v>41423.910891203705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>
        <f t="shared" si="12"/>
        <v>1212</v>
      </c>
      <c r="Q279">
        <f t="shared" si="13"/>
        <v>27.23</v>
      </c>
      <c r="R279">
        <f t="shared" si="14"/>
        <v>2013</v>
      </c>
    </row>
    <row r="280" spans="1:18" ht="28.8" hidden="1" x14ac:dyDescent="0.3">
      <c r="A280">
        <v>2728</v>
      </c>
      <c r="B280" s="3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 s="12">
        <v>42368.59993055556</v>
      </c>
      <c r="J280" s="12">
        <v>42333.59993055556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>
        <f t="shared" si="12"/>
        <v>202</v>
      </c>
      <c r="Q280">
        <f t="shared" si="13"/>
        <v>77.23</v>
      </c>
      <c r="R280">
        <f t="shared" si="14"/>
        <v>2015</v>
      </c>
    </row>
    <row r="281" spans="1:18" hidden="1" x14ac:dyDescent="0.3">
      <c r="A281">
        <v>317</v>
      </c>
      <c r="B281" s="3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 s="12">
        <v>41619.676886574074</v>
      </c>
      <c r="J281" s="12">
        <v>41589.676886574074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>
        <f t="shared" si="12"/>
        <v>101</v>
      </c>
      <c r="Q281">
        <f t="shared" si="13"/>
        <v>95.7</v>
      </c>
      <c r="R281">
        <f t="shared" si="14"/>
        <v>2013</v>
      </c>
    </row>
    <row r="282" spans="1:18" ht="28.8" hidden="1" x14ac:dyDescent="0.3">
      <c r="A282">
        <v>2442</v>
      </c>
      <c r="B282" s="3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 s="12">
        <v>42082.625324074077</v>
      </c>
      <c r="J282" s="12">
        <v>42052.666990740734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>
        <f t="shared" si="12"/>
        <v>126</v>
      </c>
      <c r="Q282">
        <f t="shared" si="13"/>
        <v>81.25</v>
      </c>
      <c r="R282">
        <f t="shared" si="14"/>
        <v>2015</v>
      </c>
    </row>
    <row r="283" spans="1:18" ht="28.8" hidden="1" x14ac:dyDescent="0.3">
      <c r="A283">
        <v>658</v>
      </c>
      <c r="B283" s="3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 s="12">
        <v>42211.75</v>
      </c>
      <c r="J283" s="12">
        <v>42179.160752314812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>
        <f t="shared" si="12"/>
        <v>104</v>
      </c>
      <c r="Q283">
        <f t="shared" si="13"/>
        <v>109.34</v>
      </c>
      <c r="R283">
        <f t="shared" si="14"/>
        <v>2015</v>
      </c>
    </row>
    <row r="284" spans="1:18" ht="28.8" hidden="1" x14ac:dyDescent="0.3">
      <c r="A284">
        <v>150</v>
      </c>
      <c r="B284" s="3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 s="12">
        <v>42150.161828703705</v>
      </c>
      <c r="J284" s="12">
        <v>42090.161828703705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>
        <f t="shared" si="12"/>
        <v>23</v>
      </c>
      <c r="Q284">
        <f t="shared" si="13"/>
        <v>449.43</v>
      </c>
      <c r="R284">
        <f t="shared" si="14"/>
        <v>2015</v>
      </c>
    </row>
    <row r="285" spans="1:18" ht="28.8" hidden="1" x14ac:dyDescent="0.3">
      <c r="A285">
        <v>2037</v>
      </c>
      <c r="B285" s="3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 s="12">
        <v>41638.251770833333</v>
      </c>
      <c r="J285" s="12">
        <v>41578.210104166668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>
        <f t="shared" si="12"/>
        <v>300</v>
      </c>
      <c r="Q285">
        <f t="shared" si="13"/>
        <v>70.040000000000006</v>
      </c>
      <c r="R285">
        <f t="shared" si="14"/>
        <v>2013</v>
      </c>
    </row>
    <row r="286" spans="1:18" ht="28.8" hidden="1" x14ac:dyDescent="0.3">
      <c r="A286">
        <v>1536</v>
      </c>
      <c r="B286" s="3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 s="12">
        <v>42243.802199074074</v>
      </c>
      <c r="J286" s="12">
        <v>42213.802199074074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>
        <f t="shared" si="12"/>
        <v>250</v>
      </c>
      <c r="Q286">
        <f t="shared" si="13"/>
        <v>66.02</v>
      </c>
      <c r="R286">
        <f t="shared" si="14"/>
        <v>2015</v>
      </c>
    </row>
    <row r="287" spans="1:18" ht="28.8" hidden="1" x14ac:dyDescent="0.3">
      <c r="A287">
        <v>2717</v>
      </c>
      <c r="B287" s="3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 s="12">
        <v>41979.956585648149</v>
      </c>
      <c r="J287" s="12">
        <v>41934.914918981485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>
        <f t="shared" si="12"/>
        <v>120</v>
      </c>
      <c r="Q287">
        <f t="shared" si="13"/>
        <v>92.39</v>
      </c>
      <c r="R287">
        <f t="shared" si="14"/>
        <v>2014</v>
      </c>
    </row>
    <row r="288" spans="1:18" ht="28.8" hidden="1" x14ac:dyDescent="0.3">
      <c r="A288">
        <v>3009</v>
      </c>
      <c r="B288" s="3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 s="12">
        <v>41969.611574074079</v>
      </c>
      <c r="J288" s="12">
        <v>41939.569907407407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>
        <f t="shared" si="12"/>
        <v>120</v>
      </c>
      <c r="Q288">
        <f t="shared" si="13"/>
        <v>233.9</v>
      </c>
      <c r="R288">
        <f t="shared" si="14"/>
        <v>2014</v>
      </c>
    </row>
    <row r="289" spans="1:18" ht="28.8" hidden="1" x14ac:dyDescent="0.3">
      <c r="A289">
        <v>296</v>
      </c>
      <c r="B289" s="3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 s="12">
        <v>41159.475497685184</v>
      </c>
      <c r="J289" s="12">
        <v>41134.475497685184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>
        <f t="shared" si="12"/>
        <v>119</v>
      </c>
      <c r="Q289">
        <f t="shared" si="13"/>
        <v>230.09</v>
      </c>
      <c r="R289">
        <f t="shared" si="14"/>
        <v>2012</v>
      </c>
    </row>
    <row r="290" spans="1:18" ht="28.8" hidden="1" x14ac:dyDescent="0.3">
      <c r="A290">
        <v>2720</v>
      </c>
      <c r="B290" s="3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 s="12">
        <v>42685.507557870369</v>
      </c>
      <c r="J290" s="12">
        <v>42655.465891203698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>
        <f t="shared" si="12"/>
        <v>118</v>
      </c>
      <c r="Q290">
        <f t="shared" si="13"/>
        <v>170.7</v>
      </c>
      <c r="R290">
        <f t="shared" si="14"/>
        <v>2016</v>
      </c>
    </row>
    <row r="291" spans="1:18" ht="28.8" hidden="1" x14ac:dyDescent="0.3">
      <c r="A291">
        <v>263</v>
      </c>
      <c r="B291" s="3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 s="12">
        <v>41179.954791666663</v>
      </c>
      <c r="J291" s="12">
        <v>41149.954791666663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>
        <f t="shared" si="12"/>
        <v>118</v>
      </c>
      <c r="Q291">
        <f t="shared" si="13"/>
        <v>30.65</v>
      </c>
      <c r="R291">
        <f t="shared" si="14"/>
        <v>2012</v>
      </c>
    </row>
    <row r="292" spans="1:18" ht="28.8" hidden="1" x14ac:dyDescent="0.3">
      <c r="A292">
        <v>336</v>
      </c>
      <c r="B292" s="3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 s="12">
        <v>42321.637939814813</v>
      </c>
      <c r="J292" s="12">
        <v>42291.596273148149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>
        <f t="shared" si="12"/>
        <v>117</v>
      </c>
      <c r="Q292">
        <f t="shared" si="13"/>
        <v>59.25</v>
      </c>
      <c r="R292">
        <f t="shared" si="14"/>
        <v>2015</v>
      </c>
    </row>
    <row r="293" spans="1:18" hidden="1" x14ac:dyDescent="0.3">
      <c r="A293">
        <v>2714</v>
      </c>
      <c r="B293" s="3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 s="12">
        <v>42657.958333333328</v>
      </c>
      <c r="J293" s="12">
        <v>42629.655046296291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>
        <f t="shared" si="12"/>
        <v>116</v>
      </c>
      <c r="Q293">
        <f t="shared" si="13"/>
        <v>95.37</v>
      </c>
      <c r="R293">
        <f t="shared" si="14"/>
        <v>2016</v>
      </c>
    </row>
    <row r="294" spans="1:18" ht="28.8" hidden="1" x14ac:dyDescent="0.3">
      <c r="A294">
        <v>979</v>
      </c>
      <c r="B294" s="3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 s="12">
        <v>42541.790972222225</v>
      </c>
      <c r="J294" s="12">
        <v>42506.416990740734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>
        <f t="shared" si="12"/>
        <v>83</v>
      </c>
      <c r="Q294">
        <f t="shared" si="13"/>
        <v>301.94</v>
      </c>
      <c r="R294">
        <f t="shared" si="14"/>
        <v>2016</v>
      </c>
    </row>
    <row r="295" spans="1:18" ht="28.8" hidden="1" x14ac:dyDescent="0.3">
      <c r="A295">
        <v>2079</v>
      </c>
      <c r="B295" s="3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 s="12">
        <v>42180.791666666672</v>
      </c>
      <c r="J295" s="12">
        <v>42150.71056712963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>
        <f t="shared" si="12"/>
        <v>288</v>
      </c>
      <c r="Q295">
        <f t="shared" si="13"/>
        <v>47.47</v>
      </c>
      <c r="R295">
        <f t="shared" si="14"/>
        <v>2015</v>
      </c>
    </row>
    <row r="296" spans="1:18" ht="28.8" hidden="1" x14ac:dyDescent="0.3">
      <c r="A296">
        <v>2268</v>
      </c>
      <c r="B296" s="3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 s="12">
        <v>42806.082349537035</v>
      </c>
      <c r="J296" s="12">
        <v>42776.082349537035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>
        <f t="shared" si="12"/>
        <v>103</v>
      </c>
      <c r="Q296">
        <f t="shared" si="13"/>
        <v>148.08000000000001</v>
      </c>
      <c r="R296">
        <f t="shared" si="14"/>
        <v>2017</v>
      </c>
    </row>
    <row r="297" spans="1:18" ht="28.8" hidden="1" x14ac:dyDescent="0.3">
      <c r="A297">
        <v>350</v>
      </c>
      <c r="B297" s="3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 s="12">
        <v>42624.165972222225</v>
      </c>
      <c r="J297" s="12">
        <v>42586.066076388888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>
        <f t="shared" si="12"/>
        <v>115</v>
      </c>
      <c r="Q297">
        <f t="shared" si="13"/>
        <v>129.82</v>
      </c>
      <c r="R297">
        <f t="shared" si="14"/>
        <v>2016</v>
      </c>
    </row>
    <row r="298" spans="1:18" ht="28.8" hidden="1" x14ac:dyDescent="0.3">
      <c r="A298">
        <v>2616</v>
      </c>
      <c r="B298" s="3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 s="12">
        <v>42241.99454861111</v>
      </c>
      <c r="J298" s="12">
        <v>42211.99454861111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>
        <f t="shared" si="12"/>
        <v>115</v>
      </c>
      <c r="Q298">
        <f t="shared" si="13"/>
        <v>120.31</v>
      </c>
      <c r="R298">
        <f t="shared" si="14"/>
        <v>2015</v>
      </c>
    </row>
    <row r="299" spans="1:18" ht="28.8" hidden="1" x14ac:dyDescent="0.3">
      <c r="A299">
        <v>32</v>
      </c>
      <c r="B299" s="3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 s="12">
        <v>42503.165972222225</v>
      </c>
      <c r="J299" s="12">
        <v>42461.627511574072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>
        <f t="shared" si="12"/>
        <v>100</v>
      </c>
      <c r="Q299">
        <f t="shared" si="13"/>
        <v>320.45</v>
      </c>
      <c r="R299">
        <f t="shared" si="14"/>
        <v>2016</v>
      </c>
    </row>
    <row r="300" spans="1:18" ht="28.8" hidden="1" x14ac:dyDescent="0.3">
      <c r="A300">
        <v>2184</v>
      </c>
      <c r="B300" s="3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 s="12">
        <v>42394.666666666672</v>
      </c>
      <c r="J300" s="12">
        <v>42380.690289351856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>
        <f t="shared" si="12"/>
        <v>285</v>
      </c>
      <c r="Q300">
        <f t="shared" si="13"/>
        <v>107.05</v>
      </c>
      <c r="R300">
        <f t="shared" si="14"/>
        <v>2016</v>
      </c>
    </row>
    <row r="301" spans="1:18" ht="28.8" hidden="1" x14ac:dyDescent="0.3">
      <c r="A301">
        <v>1475</v>
      </c>
      <c r="B301" s="3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 s="12">
        <v>41993.207638888889</v>
      </c>
      <c r="J301" s="12">
        <v>41960.722951388889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>
        <f t="shared" si="12"/>
        <v>189</v>
      </c>
      <c r="Q301">
        <f t="shared" si="13"/>
        <v>64.17</v>
      </c>
      <c r="R301">
        <f t="shared" si="14"/>
        <v>2014</v>
      </c>
    </row>
    <row r="302" spans="1:18" ht="28.8" hidden="1" x14ac:dyDescent="0.3">
      <c r="A302">
        <v>3014</v>
      </c>
      <c r="B302" s="3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 s="12">
        <v>41948.208333333336</v>
      </c>
      <c r="J302" s="12">
        <v>41920.123611111114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>
        <f t="shared" si="12"/>
        <v>113</v>
      </c>
      <c r="Q302">
        <f t="shared" si="13"/>
        <v>50.76</v>
      </c>
      <c r="R302">
        <f t="shared" si="14"/>
        <v>2014</v>
      </c>
    </row>
    <row r="303" spans="1:18" ht="28.8" hidden="1" x14ac:dyDescent="0.3">
      <c r="A303">
        <v>2202</v>
      </c>
      <c r="B303" s="3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 s="12">
        <v>41214.849166666667</v>
      </c>
      <c r="J303" s="12">
        <v>41184.849166666667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>
        <f t="shared" si="12"/>
        <v>704</v>
      </c>
      <c r="Q303">
        <f t="shared" si="13"/>
        <v>39.07</v>
      </c>
      <c r="R303">
        <f t="shared" si="14"/>
        <v>2012</v>
      </c>
    </row>
    <row r="304" spans="1:18" ht="28.8" hidden="1" x14ac:dyDescent="0.3">
      <c r="A304">
        <v>2707</v>
      </c>
      <c r="B304" s="3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 s="12">
        <v>41421.290972222225</v>
      </c>
      <c r="J304" s="12">
        <v>41391.782905092594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>
        <f t="shared" si="12"/>
        <v>351</v>
      </c>
      <c r="Q304">
        <f t="shared" si="13"/>
        <v>71.239999999999995</v>
      </c>
      <c r="R304">
        <f t="shared" si="14"/>
        <v>2013</v>
      </c>
    </row>
    <row r="305" spans="1:18" ht="28.8" hidden="1" x14ac:dyDescent="0.3">
      <c r="A305">
        <v>254</v>
      </c>
      <c r="B305" s="3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 s="12">
        <v>42294.083333333328</v>
      </c>
      <c r="J305" s="12">
        <v>42263.952662037031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>
        <f t="shared" si="12"/>
        <v>117</v>
      </c>
      <c r="Q305">
        <f t="shared" si="13"/>
        <v>89.39</v>
      </c>
      <c r="R305">
        <f t="shared" si="14"/>
        <v>2015</v>
      </c>
    </row>
    <row r="306" spans="1:18" ht="28.8" hidden="1" x14ac:dyDescent="0.3">
      <c r="A306">
        <v>216</v>
      </c>
      <c r="B306" s="3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 s="12">
        <v>42116.917094907403</v>
      </c>
      <c r="J306" s="12">
        <v>42066.958761574075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>
        <f t="shared" si="12"/>
        <v>56</v>
      </c>
      <c r="Q306">
        <f t="shared" si="13"/>
        <v>331.54</v>
      </c>
      <c r="R306">
        <f t="shared" si="14"/>
        <v>2015</v>
      </c>
    </row>
    <row r="307" spans="1:18" ht="28.8" hidden="1" x14ac:dyDescent="0.3">
      <c r="A307">
        <v>1526</v>
      </c>
      <c r="B307" s="3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 s="12">
        <v>42388.276006944448</v>
      </c>
      <c r="J307" s="12">
        <v>42339.276006944448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>
        <f t="shared" si="12"/>
        <v>120</v>
      </c>
      <c r="Q307">
        <f t="shared" si="13"/>
        <v>98.84</v>
      </c>
      <c r="R307">
        <f t="shared" si="14"/>
        <v>2015</v>
      </c>
    </row>
    <row r="308" spans="1:18" ht="28.8" hidden="1" x14ac:dyDescent="0.3">
      <c r="A308">
        <v>2987</v>
      </c>
      <c r="B308" s="3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 s="12">
        <v>42656</v>
      </c>
      <c r="J308" s="12">
        <v>42627.307303240741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>
        <f t="shared" si="12"/>
        <v>110</v>
      </c>
      <c r="Q308">
        <f t="shared" si="13"/>
        <v>104.15</v>
      </c>
      <c r="R308">
        <f t="shared" si="14"/>
        <v>2016</v>
      </c>
    </row>
    <row r="309" spans="1:18" ht="28.8" x14ac:dyDescent="0.3">
      <c r="A309">
        <v>3211</v>
      </c>
      <c r="B309" s="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 s="12">
        <v>41866.083333333336</v>
      </c>
      <c r="J309" s="12">
        <v>41834.586574074077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>
        <f t="shared" si="12"/>
        <v>120</v>
      </c>
      <c r="Q309">
        <f t="shared" si="13"/>
        <v>85.53</v>
      </c>
      <c r="R309">
        <f t="shared" si="14"/>
        <v>2014</v>
      </c>
    </row>
    <row r="310" spans="1:18" ht="28.8" hidden="1" x14ac:dyDescent="0.3">
      <c r="A310">
        <v>1539</v>
      </c>
      <c r="B310" s="3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 s="12">
        <v>42738.919201388882</v>
      </c>
      <c r="J310" s="12">
        <v>42705.919201388882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>
        <f t="shared" si="12"/>
        <v>136</v>
      </c>
      <c r="Q310">
        <f t="shared" si="13"/>
        <v>95.76</v>
      </c>
      <c r="R310">
        <f t="shared" si="14"/>
        <v>2016</v>
      </c>
    </row>
    <row r="311" spans="1:18" hidden="1" x14ac:dyDescent="0.3">
      <c r="A311">
        <v>3035</v>
      </c>
      <c r="B311" s="3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 s="12">
        <v>41398.560289351852</v>
      </c>
      <c r="J311" s="12">
        <v>41368.560289351852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>
        <f t="shared" si="12"/>
        <v>109</v>
      </c>
      <c r="Q311">
        <f t="shared" si="13"/>
        <v>88.59</v>
      </c>
      <c r="R311">
        <f t="shared" si="14"/>
        <v>2013</v>
      </c>
    </row>
    <row r="312" spans="1:18" ht="28.8" hidden="1" x14ac:dyDescent="0.3">
      <c r="A312">
        <v>1217</v>
      </c>
      <c r="B312" s="3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 s="12">
        <v>42565.809490740736</v>
      </c>
      <c r="J312" s="12">
        <v>42535.809490740736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>
        <f t="shared" si="12"/>
        <v>103</v>
      </c>
      <c r="Q312">
        <f t="shared" si="13"/>
        <v>148.57</v>
      </c>
      <c r="R312">
        <f t="shared" si="14"/>
        <v>2016</v>
      </c>
    </row>
    <row r="313" spans="1:18" ht="28.8" hidden="1" x14ac:dyDescent="0.3">
      <c r="A313">
        <v>322</v>
      </c>
      <c r="B313" s="3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 s="12">
        <v>42503.57</v>
      </c>
      <c r="J313" s="12">
        <v>42473.57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>
        <f t="shared" si="12"/>
        <v>108</v>
      </c>
      <c r="Q313">
        <f t="shared" si="13"/>
        <v>145.04</v>
      </c>
      <c r="R313">
        <f t="shared" si="14"/>
        <v>2016</v>
      </c>
    </row>
    <row r="314" spans="1:18" ht="28.8" hidden="1" x14ac:dyDescent="0.3">
      <c r="A314">
        <v>279</v>
      </c>
      <c r="B314" s="3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 s="12">
        <v>42793.084027777775</v>
      </c>
      <c r="J314" s="12">
        <v>42759.244166666671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>
        <f t="shared" si="12"/>
        <v>157</v>
      </c>
      <c r="Q314">
        <f t="shared" si="13"/>
        <v>87.69</v>
      </c>
      <c r="R314">
        <f t="shared" si="14"/>
        <v>2017</v>
      </c>
    </row>
    <row r="315" spans="1:18" ht="28.8" hidden="1" x14ac:dyDescent="0.3">
      <c r="A315">
        <v>1514</v>
      </c>
      <c r="B315" s="3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 s="12">
        <v>42274.597685185188</v>
      </c>
      <c r="J315" s="12">
        <v>42234.597685185188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>
        <f t="shared" si="12"/>
        <v>106</v>
      </c>
      <c r="Q315">
        <f t="shared" si="13"/>
        <v>151.24</v>
      </c>
      <c r="R315">
        <f t="shared" si="14"/>
        <v>2015</v>
      </c>
    </row>
    <row r="316" spans="1:18" ht="28.8" hidden="1" x14ac:dyDescent="0.3">
      <c r="A316">
        <v>2332</v>
      </c>
      <c r="B316" s="3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 s="12">
        <v>42041.628136574072</v>
      </c>
      <c r="J316" s="12">
        <v>42011.628136574072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>
        <f t="shared" si="12"/>
        <v>106</v>
      </c>
      <c r="Q316">
        <f t="shared" si="13"/>
        <v>75.5</v>
      </c>
      <c r="R316">
        <f t="shared" si="14"/>
        <v>2015</v>
      </c>
    </row>
    <row r="317" spans="1:18" ht="28.8" hidden="1" x14ac:dyDescent="0.3">
      <c r="A317">
        <v>385</v>
      </c>
      <c r="B317" s="3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 s="12">
        <v>41964.626168981486</v>
      </c>
      <c r="J317" s="12">
        <v>41934.584502314814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>
        <f t="shared" si="12"/>
        <v>106</v>
      </c>
      <c r="Q317">
        <f t="shared" si="13"/>
        <v>111.8</v>
      </c>
      <c r="R317">
        <f t="shared" si="14"/>
        <v>2014</v>
      </c>
    </row>
    <row r="318" spans="1:18" ht="28.8" hidden="1" x14ac:dyDescent="0.3">
      <c r="A318">
        <v>2329</v>
      </c>
      <c r="B318" s="3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 s="12">
        <v>41837.624374999999</v>
      </c>
      <c r="J318" s="12">
        <v>41807.624374999999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>
        <f t="shared" si="12"/>
        <v>106</v>
      </c>
      <c r="Q318">
        <f t="shared" si="13"/>
        <v>211.84</v>
      </c>
      <c r="R318">
        <f t="shared" si="14"/>
        <v>2014</v>
      </c>
    </row>
    <row r="319" spans="1:18" ht="28.8" hidden="1" x14ac:dyDescent="0.3">
      <c r="A319">
        <v>643</v>
      </c>
      <c r="B319" s="3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 s="12">
        <v>42155.642071759255</v>
      </c>
      <c r="J319" s="12">
        <v>42100.642071759255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>
        <f t="shared" si="12"/>
        <v>106</v>
      </c>
      <c r="Q319">
        <f t="shared" si="13"/>
        <v>174.03</v>
      </c>
      <c r="R319">
        <f t="shared" si="14"/>
        <v>2015</v>
      </c>
    </row>
    <row r="320" spans="1:18" ht="28.8" hidden="1" x14ac:dyDescent="0.3">
      <c r="A320">
        <v>287</v>
      </c>
      <c r="B320" s="3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 s="12">
        <v>41215.166666666664</v>
      </c>
      <c r="J320" s="12">
        <v>41184.277986111112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>
        <f t="shared" si="12"/>
        <v>176</v>
      </c>
      <c r="Q320">
        <f t="shared" si="13"/>
        <v>91.19</v>
      </c>
      <c r="R320">
        <f t="shared" si="14"/>
        <v>2012</v>
      </c>
    </row>
    <row r="321" spans="1:18" hidden="1" x14ac:dyDescent="0.3">
      <c r="A321">
        <v>730</v>
      </c>
      <c r="B321" s="3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 s="12">
        <v>40884.745266203703</v>
      </c>
      <c r="J321" s="12">
        <v>40854.745266203703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>
        <f t="shared" si="12"/>
        <v>132</v>
      </c>
      <c r="Q321">
        <f t="shared" si="13"/>
        <v>99.77</v>
      </c>
      <c r="R321">
        <f t="shared" si="14"/>
        <v>2011</v>
      </c>
    </row>
    <row r="322" spans="1:18" ht="28.8" hidden="1" x14ac:dyDescent="0.3">
      <c r="A322">
        <v>293</v>
      </c>
      <c r="B322" s="3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 s="12">
        <v>41749.667986111112</v>
      </c>
      <c r="J322" s="12">
        <v>41719.667986111112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>
        <f t="shared" ref="P322:P385" si="15">ROUND(E322/D322*100,0)</f>
        <v>101</v>
      </c>
      <c r="Q322">
        <f t="shared" ref="Q322:Q385" si="16">IFERROR(ROUND(E322/L322,2),0)</f>
        <v>201.22</v>
      </c>
      <c r="R322">
        <f t="shared" si="14"/>
        <v>2014</v>
      </c>
    </row>
    <row r="323" spans="1:18" ht="28.8" hidden="1" x14ac:dyDescent="0.3">
      <c r="A323">
        <v>670</v>
      </c>
      <c r="B323" s="3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 s="12">
        <v>42540.340277777781</v>
      </c>
      <c r="J323" s="12">
        <v>42506.709722222222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>
        <f t="shared" si="15"/>
        <v>29</v>
      </c>
      <c r="Q323">
        <f t="shared" si="16"/>
        <v>85</v>
      </c>
      <c r="R323">
        <f t="shared" ref="R323:R386" si="17">YEAR(J323)</f>
        <v>2016</v>
      </c>
    </row>
    <row r="324" spans="1:18" ht="28.8" hidden="1" x14ac:dyDescent="0.3">
      <c r="A324">
        <v>2068</v>
      </c>
      <c r="B324" s="3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 s="12">
        <v>42663.841608796298</v>
      </c>
      <c r="J324" s="12">
        <v>42633.841608796298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>
        <f t="shared" si="15"/>
        <v>105</v>
      </c>
      <c r="Q324">
        <f t="shared" si="16"/>
        <v>346.13</v>
      </c>
      <c r="R324">
        <f t="shared" si="17"/>
        <v>2016</v>
      </c>
    </row>
    <row r="325" spans="1:18" ht="28.8" hidden="1" x14ac:dyDescent="0.3">
      <c r="A325">
        <v>2078</v>
      </c>
      <c r="B325" s="3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 s="12">
        <v>42722.771493055552</v>
      </c>
      <c r="J325" s="12">
        <v>42692.771493055552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>
        <f t="shared" si="15"/>
        <v>131</v>
      </c>
      <c r="Q325">
        <f t="shared" si="16"/>
        <v>546.69000000000005</v>
      </c>
      <c r="R325">
        <f t="shared" si="17"/>
        <v>2016</v>
      </c>
    </row>
    <row r="326" spans="1:18" ht="28.8" hidden="1" x14ac:dyDescent="0.3">
      <c r="A326">
        <v>1657</v>
      </c>
      <c r="B326" s="3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 s="12">
        <v>41053.782037037039</v>
      </c>
      <c r="J326" s="12">
        <v>41023.782037037039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>
        <f t="shared" si="15"/>
        <v>105</v>
      </c>
      <c r="Q326">
        <f t="shared" si="16"/>
        <v>118.7</v>
      </c>
      <c r="R326">
        <f t="shared" si="17"/>
        <v>2012</v>
      </c>
    </row>
    <row r="327" spans="1:18" ht="28.8" hidden="1" x14ac:dyDescent="0.3">
      <c r="A327">
        <v>381</v>
      </c>
      <c r="B327" s="3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 s="12">
        <v>41120.208333333336</v>
      </c>
      <c r="J327" s="12">
        <v>41085.698113425926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>
        <f t="shared" si="15"/>
        <v>105</v>
      </c>
      <c r="Q327">
        <f t="shared" si="16"/>
        <v>104.31</v>
      </c>
      <c r="R327">
        <f t="shared" si="17"/>
        <v>2012</v>
      </c>
    </row>
    <row r="328" spans="1:18" ht="28.8" hidden="1" x14ac:dyDescent="0.3">
      <c r="A328">
        <v>357</v>
      </c>
      <c r="B328" s="3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 s="12">
        <v>42118.222187499996</v>
      </c>
      <c r="J328" s="12">
        <v>42078.222187499996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>
        <f t="shared" si="15"/>
        <v>174</v>
      </c>
      <c r="Q328">
        <f t="shared" si="16"/>
        <v>86.14</v>
      </c>
      <c r="R328">
        <f t="shared" si="17"/>
        <v>2015</v>
      </c>
    </row>
    <row r="329" spans="1:18" hidden="1" x14ac:dyDescent="0.3">
      <c r="A329">
        <v>1219</v>
      </c>
      <c r="B329" s="3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 s="12">
        <v>42663.461956018517</v>
      </c>
      <c r="J329" s="12">
        <v>42633.461956018517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>
        <f t="shared" si="15"/>
        <v>159</v>
      </c>
      <c r="Q329">
        <f t="shared" si="16"/>
        <v>102.86</v>
      </c>
      <c r="R329">
        <f t="shared" si="17"/>
        <v>2016</v>
      </c>
    </row>
    <row r="330" spans="1:18" ht="28.8" hidden="1" x14ac:dyDescent="0.3">
      <c r="A330">
        <v>2924</v>
      </c>
      <c r="B330" s="3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 s="12">
        <v>42133.165972222225</v>
      </c>
      <c r="J330" s="12">
        <v>42103.556828703702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>
        <f t="shared" si="15"/>
        <v>103</v>
      </c>
      <c r="Q330">
        <f t="shared" si="16"/>
        <v>175.51</v>
      </c>
      <c r="R330">
        <f t="shared" si="17"/>
        <v>2015</v>
      </c>
    </row>
    <row r="331" spans="1:18" ht="28.8" hidden="1" x14ac:dyDescent="0.3">
      <c r="A331">
        <v>2493</v>
      </c>
      <c r="B331" s="3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 s="12">
        <v>41393.168287037035</v>
      </c>
      <c r="J331" s="12">
        <v>41348.168287037035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>
        <f t="shared" si="15"/>
        <v>129</v>
      </c>
      <c r="Q331">
        <f t="shared" si="16"/>
        <v>99.38</v>
      </c>
      <c r="R331">
        <f t="shared" si="17"/>
        <v>2013</v>
      </c>
    </row>
    <row r="332" spans="1:18" ht="28.8" hidden="1" x14ac:dyDescent="0.3">
      <c r="A332">
        <v>960</v>
      </c>
      <c r="B332" s="3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 s="12">
        <v>42808.585127314815</v>
      </c>
      <c r="J332" s="12">
        <v>42766.626793981486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>
        <f t="shared" si="15"/>
        <v>46</v>
      </c>
      <c r="Q332">
        <f t="shared" si="16"/>
        <v>136.46</v>
      </c>
      <c r="R332">
        <f t="shared" si="17"/>
        <v>2017</v>
      </c>
    </row>
    <row r="333" spans="1:18" ht="28.8" hidden="1" x14ac:dyDescent="0.3">
      <c r="A333">
        <v>243</v>
      </c>
      <c r="B333" s="3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 s="12">
        <v>41692.047500000001</v>
      </c>
      <c r="J333" s="12">
        <v>41662.047500000001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>
        <f t="shared" si="15"/>
        <v>103</v>
      </c>
      <c r="Q333">
        <f t="shared" si="16"/>
        <v>78.2</v>
      </c>
      <c r="R333">
        <f t="shared" si="17"/>
        <v>2014</v>
      </c>
    </row>
    <row r="334" spans="1:18" ht="28.8" hidden="1" x14ac:dyDescent="0.3">
      <c r="A334">
        <v>1258</v>
      </c>
      <c r="B334" s="3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 s="12">
        <v>41517.611250000002</v>
      </c>
      <c r="J334" s="12">
        <v>41487.611250000002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>
        <f t="shared" si="15"/>
        <v>213</v>
      </c>
      <c r="Q334">
        <f t="shared" si="16"/>
        <v>38.18</v>
      </c>
      <c r="R334">
        <f t="shared" si="17"/>
        <v>2013</v>
      </c>
    </row>
    <row r="335" spans="1:18" ht="28.8" hidden="1" x14ac:dyDescent="0.3">
      <c r="A335">
        <v>2335</v>
      </c>
      <c r="B335" s="3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 s="12">
        <v>41801.572256944448</v>
      </c>
      <c r="J335" s="12">
        <v>41771.572256944448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>
        <f t="shared" si="15"/>
        <v>102</v>
      </c>
      <c r="Q335">
        <f t="shared" si="16"/>
        <v>115.69</v>
      </c>
      <c r="R335">
        <f t="shared" si="17"/>
        <v>2014</v>
      </c>
    </row>
    <row r="336" spans="1:18" ht="43.2" hidden="1" x14ac:dyDescent="0.3">
      <c r="A336">
        <v>2328</v>
      </c>
      <c r="B336" s="3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 s="12">
        <v>42169.781678240746</v>
      </c>
      <c r="J336" s="12">
        <v>42139.781678240746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>
        <f t="shared" si="15"/>
        <v>254</v>
      </c>
      <c r="Q336">
        <f t="shared" si="16"/>
        <v>47.38</v>
      </c>
      <c r="R336">
        <f t="shared" si="17"/>
        <v>2015</v>
      </c>
    </row>
    <row r="337" spans="1:18" ht="28.8" hidden="1" x14ac:dyDescent="0.3">
      <c r="A337">
        <v>300</v>
      </c>
      <c r="B337" s="3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 s="12">
        <v>40657.959930555553</v>
      </c>
      <c r="J337" s="12">
        <v>40626.959930555553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>
        <f t="shared" si="15"/>
        <v>102</v>
      </c>
      <c r="Q337">
        <f t="shared" si="16"/>
        <v>85.34</v>
      </c>
      <c r="R337">
        <f t="shared" si="17"/>
        <v>2011</v>
      </c>
    </row>
    <row r="338" spans="1:18" ht="28.8" x14ac:dyDescent="0.3">
      <c r="A338">
        <v>3250</v>
      </c>
      <c r="B338" s="3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 s="12">
        <v>41948.783842592595</v>
      </c>
      <c r="J338" s="12">
        <v>41918.742175925923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>
        <f t="shared" si="15"/>
        <v>102</v>
      </c>
      <c r="Q338">
        <f t="shared" si="16"/>
        <v>119.19</v>
      </c>
      <c r="R338">
        <f t="shared" si="17"/>
        <v>2014</v>
      </c>
    </row>
    <row r="339" spans="1:18" ht="28.8" hidden="1" x14ac:dyDescent="0.3">
      <c r="A339">
        <v>359</v>
      </c>
      <c r="B339" s="3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 s="12">
        <v>41957.216666666667</v>
      </c>
      <c r="J339" s="12">
        <v>41935.070486111108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>
        <f t="shared" si="15"/>
        <v>105</v>
      </c>
      <c r="Q339">
        <f t="shared" si="16"/>
        <v>84.02</v>
      </c>
      <c r="R339">
        <f t="shared" si="17"/>
        <v>2014</v>
      </c>
    </row>
    <row r="340" spans="1:18" ht="28.8" hidden="1" x14ac:dyDescent="0.3">
      <c r="A340">
        <v>315</v>
      </c>
      <c r="B340" s="3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 s="12">
        <v>41143.77238425926</v>
      </c>
      <c r="J340" s="12">
        <v>41113.77238425926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>
        <f t="shared" si="15"/>
        <v>101</v>
      </c>
      <c r="Q340">
        <f t="shared" si="16"/>
        <v>200.89</v>
      </c>
      <c r="R340">
        <f t="shared" si="17"/>
        <v>2012</v>
      </c>
    </row>
    <row r="341" spans="1:18" ht="28.8" hidden="1" x14ac:dyDescent="0.3">
      <c r="A341">
        <v>1095</v>
      </c>
      <c r="B341" s="3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 s="12">
        <v>41516.537268518521</v>
      </c>
      <c r="J341" s="12">
        <v>41486.537268518521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>
        <f t="shared" si="15"/>
        <v>5</v>
      </c>
      <c r="Q341">
        <f t="shared" si="16"/>
        <v>267.81</v>
      </c>
      <c r="R341">
        <f t="shared" si="17"/>
        <v>2013</v>
      </c>
    </row>
    <row r="342" spans="1:18" ht="28.8" hidden="1" x14ac:dyDescent="0.3">
      <c r="A342">
        <v>651</v>
      </c>
      <c r="B342" s="3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 s="12">
        <v>41986.017488425925</v>
      </c>
      <c r="J342" s="12">
        <v>41956.017488425925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>
        <f t="shared" si="15"/>
        <v>101</v>
      </c>
      <c r="Q342">
        <f t="shared" si="16"/>
        <v>239.35</v>
      </c>
      <c r="R342">
        <f t="shared" si="17"/>
        <v>2014</v>
      </c>
    </row>
    <row r="343" spans="1:18" ht="28.8" hidden="1" x14ac:dyDescent="0.3">
      <c r="A343">
        <v>2984</v>
      </c>
      <c r="B343" s="3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 s="12">
        <v>42606.278715277775</v>
      </c>
      <c r="J343" s="12">
        <v>42576.278715277775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>
        <f t="shared" si="15"/>
        <v>100</v>
      </c>
      <c r="Q343">
        <f t="shared" si="16"/>
        <v>115.08</v>
      </c>
      <c r="R343">
        <f t="shared" si="17"/>
        <v>2016</v>
      </c>
    </row>
    <row r="344" spans="1:18" ht="28.8" hidden="1" x14ac:dyDescent="0.3">
      <c r="A344">
        <v>2232</v>
      </c>
      <c r="B344" s="3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 s="12">
        <v>41839.125</v>
      </c>
      <c r="J344" s="12">
        <v>41806.794074074074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>
        <f t="shared" si="15"/>
        <v>496</v>
      </c>
      <c r="Q344">
        <f t="shared" si="16"/>
        <v>25.09</v>
      </c>
      <c r="R344">
        <f t="shared" si="17"/>
        <v>2014</v>
      </c>
    </row>
    <row r="345" spans="1:18" ht="28.8" hidden="1" x14ac:dyDescent="0.3">
      <c r="A345">
        <v>1337</v>
      </c>
      <c r="B345" s="3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 s="12">
        <v>42797.577303240745</v>
      </c>
      <c r="J345" s="12">
        <v>42767.577303240745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>
        <f t="shared" si="15"/>
        <v>49</v>
      </c>
      <c r="Q345">
        <f t="shared" si="16"/>
        <v>176.36</v>
      </c>
      <c r="R345">
        <f t="shared" si="17"/>
        <v>2017</v>
      </c>
    </row>
    <row r="346" spans="1:18" ht="28.8" hidden="1" x14ac:dyDescent="0.3">
      <c r="A346">
        <v>515</v>
      </c>
      <c r="B346" s="3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 s="12">
        <v>42367.490752314814</v>
      </c>
      <c r="J346" s="12">
        <v>42327.490752314814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>
        <f t="shared" si="15"/>
        <v>25</v>
      </c>
      <c r="Q346">
        <f t="shared" si="16"/>
        <v>725.03</v>
      </c>
      <c r="R346">
        <f t="shared" si="17"/>
        <v>2015</v>
      </c>
    </row>
    <row r="347" spans="1:18" ht="28.8" hidden="1" x14ac:dyDescent="0.3">
      <c r="A347">
        <v>2252</v>
      </c>
      <c r="B347" s="3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 s="12">
        <v>42588.327986111108</v>
      </c>
      <c r="J347" s="12">
        <v>42573.327986111108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>
        <f t="shared" si="15"/>
        <v>272</v>
      </c>
      <c r="Q347">
        <f t="shared" si="16"/>
        <v>98.41</v>
      </c>
      <c r="R347">
        <f t="shared" si="17"/>
        <v>2016</v>
      </c>
    </row>
    <row r="348" spans="1:18" hidden="1" x14ac:dyDescent="0.3">
      <c r="A348">
        <v>307</v>
      </c>
      <c r="B348" s="3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 s="12">
        <v>41312.944456018515</v>
      </c>
      <c r="J348" s="12">
        <v>41282.944456018515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>
        <f t="shared" si="15"/>
        <v>111</v>
      </c>
      <c r="Q348">
        <f t="shared" si="16"/>
        <v>42.52</v>
      </c>
      <c r="R348">
        <f t="shared" si="17"/>
        <v>2013</v>
      </c>
    </row>
    <row r="349" spans="1:18" ht="28.8" x14ac:dyDescent="0.3">
      <c r="A349">
        <v>3259</v>
      </c>
      <c r="B349" s="3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 s="12">
        <v>42644.165972222225</v>
      </c>
      <c r="J349" s="12">
        <v>42614.760937500003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>
        <f t="shared" si="15"/>
        <v>106</v>
      </c>
      <c r="Q349">
        <f t="shared" si="16"/>
        <v>251.74</v>
      </c>
      <c r="R349">
        <f t="shared" si="17"/>
        <v>2016</v>
      </c>
    </row>
    <row r="350" spans="1:18" ht="28.8" hidden="1" x14ac:dyDescent="0.3">
      <c r="A350">
        <v>1275</v>
      </c>
      <c r="B350" s="3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 s="12">
        <v>41493.867905092593</v>
      </c>
      <c r="J350" s="12">
        <v>41458.867905092593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>
        <f t="shared" si="15"/>
        <v>162</v>
      </c>
      <c r="Q350">
        <f t="shared" si="16"/>
        <v>62.52</v>
      </c>
      <c r="R350">
        <f t="shared" si="17"/>
        <v>2013</v>
      </c>
    </row>
    <row r="351" spans="1:18" ht="28.8" hidden="1" x14ac:dyDescent="0.3">
      <c r="A351">
        <v>2224</v>
      </c>
      <c r="B351" s="3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 s="12">
        <v>42672.791666666672</v>
      </c>
      <c r="J351" s="12">
        <v>42644.667534722219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>
        <f t="shared" si="15"/>
        <v>243</v>
      </c>
      <c r="Q351">
        <f t="shared" si="16"/>
        <v>82.15</v>
      </c>
      <c r="R351">
        <f t="shared" si="17"/>
        <v>2016</v>
      </c>
    </row>
    <row r="352" spans="1:18" ht="28.8" hidden="1" x14ac:dyDescent="0.3">
      <c r="A352">
        <v>1517</v>
      </c>
      <c r="B352" s="3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 s="12">
        <v>41979.25</v>
      </c>
      <c r="J352" s="12">
        <v>41948.56658564815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>
        <f t="shared" si="15"/>
        <v>162</v>
      </c>
      <c r="Q352">
        <f t="shared" si="16"/>
        <v>39.51</v>
      </c>
      <c r="R352">
        <f t="shared" si="17"/>
        <v>2014</v>
      </c>
    </row>
    <row r="353" spans="1:18" ht="28.8" hidden="1" x14ac:dyDescent="0.3">
      <c r="A353">
        <v>1532</v>
      </c>
      <c r="B353" s="3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 s="12">
        <v>42415.625</v>
      </c>
      <c r="J353" s="12">
        <v>42391.475289351853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>
        <f t="shared" si="15"/>
        <v>484</v>
      </c>
      <c r="Q353">
        <f t="shared" si="16"/>
        <v>82.32</v>
      </c>
      <c r="R353">
        <f t="shared" si="17"/>
        <v>2016</v>
      </c>
    </row>
    <row r="354" spans="1:18" ht="28.8" hidden="1" x14ac:dyDescent="0.3">
      <c r="A354">
        <v>1963</v>
      </c>
      <c r="B354" s="3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 s="12">
        <v>41898.429791666669</v>
      </c>
      <c r="J354" s="12">
        <v>41863.429791666669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>
        <f t="shared" si="15"/>
        <v>127</v>
      </c>
      <c r="Q354">
        <f t="shared" si="16"/>
        <v>117.6</v>
      </c>
      <c r="R354">
        <f t="shared" si="17"/>
        <v>2014</v>
      </c>
    </row>
    <row r="355" spans="1:18" ht="28.8" hidden="1" x14ac:dyDescent="0.3">
      <c r="A355">
        <v>684</v>
      </c>
      <c r="B355" s="3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 s="12">
        <v>41845.125</v>
      </c>
      <c r="J355" s="12">
        <v>41809.473275462966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>
        <f t="shared" si="15"/>
        <v>7</v>
      </c>
      <c r="Q355">
        <f t="shared" si="16"/>
        <v>177.39</v>
      </c>
      <c r="R355">
        <f t="shared" si="17"/>
        <v>2014</v>
      </c>
    </row>
    <row r="356" spans="1:18" ht="28.8" hidden="1" x14ac:dyDescent="0.3">
      <c r="A356">
        <v>1024</v>
      </c>
      <c r="B356" s="3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 s="12">
        <v>42400.580590277779</v>
      </c>
      <c r="J356" s="12">
        <v>42370.580590277779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>
        <f t="shared" si="15"/>
        <v>119</v>
      </c>
      <c r="Q356">
        <f t="shared" si="16"/>
        <v>388.98</v>
      </c>
      <c r="R356">
        <f t="shared" si="17"/>
        <v>2016</v>
      </c>
    </row>
    <row r="357" spans="1:18" ht="28.8" hidden="1" x14ac:dyDescent="0.3">
      <c r="A357">
        <v>2457</v>
      </c>
      <c r="B357" s="3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 s="12">
        <v>42453.560833333337</v>
      </c>
      <c r="J357" s="12">
        <v>42423.602500000001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>
        <f t="shared" si="15"/>
        <v>102</v>
      </c>
      <c r="Q357">
        <f t="shared" si="16"/>
        <v>189.76</v>
      </c>
      <c r="R357">
        <f t="shared" si="17"/>
        <v>2016</v>
      </c>
    </row>
    <row r="358" spans="1:18" ht="28.8" x14ac:dyDescent="0.3">
      <c r="A358">
        <v>3147</v>
      </c>
      <c r="B358" s="3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 s="12">
        <v>41950.011053240742</v>
      </c>
      <c r="J358" s="12">
        <v>41909.969386574077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>
        <f t="shared" si="15"/>
        <v>118</v>
      </c>
      <c r="Q358">
        <f t="shared" si="16"/>
        <v>110.35</v>
      </c>
      <c r="R358">
        <f t="shared" si="17"/>
        <v>2014</v>
      </c>
    </row>
    <row r="359" spans="1:18" ht="28.8" hidden="1" x14ac:dyDescent="0.3">
      <c r="A359">
        <v>2024</v>
      </c>
      <c r="B359" s="3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 s="12">
        <v>41134.125</v>
      </c>
      <c r="J359" s="12">
        <v>41099.966944444444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>
        <f t="shared" si="15"/>
        <v>585</v>
      </c>
      <c r="Q359">
        <f t="shared" si="16"/>
        <v>222.99</v>
      </c>
      <c r="R359">
        <f t="shared" si="17"/>
        <v>2012</v>
      </c>
    </row>
    <row r="360" spans="1:18" ht="28.8" hidden="1" x14ac:dyDescent="0.3">
      <c r="A360">
        <v>3017</v>
      </c>
      <c r="B360" s="3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 s="12">
        <v>41871.850034722222</v>
      </c>
      <c r="J360" s="12">
        <v>41841.850034722222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>
        <f t="shared" si="15"/>
        <v>106</v>
      </c>
      <c r="Q360">
        <f t="shared" si="16"/>
        <v>146.44999999999999</v>
      </c>
      <c r="R360">
        <f t="shared" si="17"/>
        <v>2014</v>
      </c>
    </row>
    <row r="361" spans="1:18" ht="28.8" hidden="1" x14ac:dyDescent="0.3">
      <c r="A361">
        <v>1523</v>
      </c>
      <c r="B361" s="3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 s="12">
        <v>41996</v>
      </c>
      <c r="J361" s="12">
        <v>41964.751342592594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>
        <f t="shared" si="15"/>
        <v>125</v>
      </c>
      <c r="Q361">
        <f t="shared" si="16"/>
        <v>95.83</v>
      </c>
      <c r="R361">
        <f t="shared" si="17"/>
        <v>2014</v>
      </c>
    </row>
    <row r="362" spans="1:18" ht="28.8" hidden="1" x14ac:dyDescent="0.3">
      <c r="A362">
        <v>1184</v>
      </c>
      <c r="B362" s="3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 s="12">
        <v>42772.599664351852</v>
      </c>
      <c r="J362" s="12">
        <v>42741.599664351852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>
        <f t="shared" si="15"/>
        <v>105</v>
      </c>
      <c r="Q362">
        <f t="shared" si="16"/>
        <v>61.56</v>
      </c>
      <c r="R362">
        <f t="shared" si="17"/>
        <v>2017</v>
      </c>
    </row>
    <row r="363" spans="1:18" ht="28.8" hidden="1" x14ac:dyDescent="0.3">
      <c r="A363">
        <v>3001</v>
      </c>
      <c r="B363" s="3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 s="12">
        <v>42564.895625000005</v>
      </c>
      <c r="J363" s="12">
        <v>42534.895625000005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>
        <f t="shared" si="15"/>
        <v>319</v>
      </c>
      <c r="Q363">
        <f t="shared" si="16"/>
        <v>131.38</v>
      </c>
      <c r="R363">
        <f t="shared" si="17"/>
        <v>2016</v>
      </c>
    </row>
    <row r="364" spans="1:18" ht="28.8" hidden="1" x14ac:dyDescent="0.3">
      <c r="A364">
        <v>2631</v>
      </c>
      <c r="B364" s="3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 s="12">
        <v>42246.169293981482</v>
      </c>
      <c r="J364" s="12">
        <v>42218.169293981482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>
        <f t="shared" si="15"/>
        <v>115</v>
      </c>
      <c r="Q364">
        <f t="shared" si="16"/>
        <v>80.19</v>
      </c>
      <c r="R364">
        <f t="shared" si="17"/>
        <v>2015</v>
      </c>
    </row>
    <row r="365" spans="1:18" ht="28.8" hidden="1" x14ac:dyDescent="0.3">
      <c r="A365">
        <v>2188</v>
      </c>
      <c r="B365" s="3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 s="12">
        <v>42668.708333333328</v>
      </c>
      <c r="J365" s="12">
        <v>42633.586122685185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>
        <f t="shared" si="15"/>
        <v>412</v>
      </c>
      <c r="Q365">
        <f t="shared" si="16"/>
        <v>44.06</v>
      </c>
      <c r="R365">
        <f t="shared" si="17"/>
        <v>2016</v>
      </c>
    </row>
    <row r="366" spans="1:18" ht="28.8" hidden="1" x14ac:dyDescent="0.3">
      <c r="A366">
        <v>2734</v>
      </c>
      <c r="B366" s="3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 s="12">
        <v>42656.915972222225</v>
      </c>
      <c r="J366" s="12">
        <v>42626.668888888889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>
        <f t="shared" si="15"/>
        <v>2260300</v>
      </c>
      <c r="Q366">
        <f t="shared" si="16"/>
        <v>138.66999999999999</v>
      </c>
      <c r="R366">
        <f t="shared" si="17"/>
        <v>2016</v>
      </c>
    </row>
    <row r="367" spans="1:18" ht="28.8" hidden="1" x14ac:dyDescent="0.3">
      <c r="A367">
        <v>418</v>
      </c>
      <c r="B367" s="3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 s="12">
        <v>42208.282372685186</v>
      </c>
      <c r="J367" s="12">
        <v>42178.282372685186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>
        <f t="shared" si="15"/>
        <v>101</v>
      </c>
      <c r="Q367">
        <f t="shared" si="16"/>
        <v>216.75</v>
      </c>
      <c r="R367">
        <f t="shared" si="17"/>
        <v>2015</v>
      </c>
    </row>
    <row r="368" spans="1:18" ht="28.8" hidden="1" x14ac:dyDescent="0.3">
      <c r="A368">
        <v>384</v>
      </c>
      <c r="B368" s="3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 s="12">
        <v>42010.781793981485</v>
      </c>
      <c r="J368" s="12">
        <v>41980.781793981485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>
        <f t="shared" si="15"/>
        <v>112</v>
      </c>
      <c r="Q368">
        <f t="shared" si="16"/>
        <v>58.54</v>
      </c>
      <c r="R368">
        <f t="shared" si="17"/>
        <v>2014</v>
      </c>
    </row>
    <row r="369" spans="1:18" ht="28.8" hidden="1" x14ac:dyDescent="0.3">
      <c r="A369">
        <v>1267</v>
      </c>
      <c r="B369" s="3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 s="12">
        <v>41479.585162037038</v>
      </c>
      <c r="J369" s="12">
        <v>41449.585162037038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>
        <f t="shared" si="15"/>
        <v>102</v>
      </c>
      <c r="Q369">
        <f t="shared" si="16"/>
        <v>140.86000000000001</v>
      </c>
      <c r="R369">
        <f t="shared" si="17"/>
        <v>2013</v>
      </c>
    </row>
    <row r="370" spans="1:18" ht="28.8" hidden="1" x14ac:dyDescent="0.3">
      <c r="A370">
        <v>27</v>
      </c>
      <c r="B370" s="3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 s="12">
        <v>41959.206400462965</v>
      </c>
      <c r="J370" s="12">
        <v>41929.164733796293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>
        <f t="shared" si="15"/>
        <v>112</v>
      </c>
      <c r="Q370">
        <f t="shared" si="16"/>
        <v>148.97</v>
      </c>
      <c r="R370">
        <f t="shared" si="17"/>
        <v>2014</v>
      </c>
    </row>
    <row r="371" spans="1:18" ht="28.8" hidden="1" x14ac:dyDescent="0.3">
      <c r="A371">
        <v>1502</v>
      </c>
      <c r="B371" s="3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 s="12">
        <v>42454.916666666672</v>
      </c>
      <c r="J371" s="12">
        <v>42426.542592592596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>
        <f t="shared" si="15"/>
        <v>101</v>
      </c>
      <c r="Q371">
        <f t="shared" si="16"/>
        <v>67.84</v>
      </c>
      <c r="R371">
        <f t="shared" si="17"/>
        <v>2016</v>
      </c>
    </row>
    <row r="372" spans="1:18" ht="28.8" hidden="1" x14ac:dyDescent="0.3">
      <c r="A372">
        <v>1746</v>
      </c>
      <c r="B372" s="3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 s="12">
        <v>42698.083333333328</v>
      </c>
      <c r="J372" s="12">
        <v>42668.176701388889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>
        <f t="shared" si="15"/>
        <v>148</v>
      </c>
      <c r="Q372">
        <f t="shared" si="16"/>
        <v>207.62</v>
      </c>
      <c r="R372">
        <f t="shared" si="17"/>
        <v>2016</v>
      </c>
    </row>
    <row r="373" spans="1:18" hidden="1" x14ac:dyDescent="0.3">
      <c r="A373">
        <v>1223</v>
      </c>
      <c r="B373" s="3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 s="12">
        <v>42684.218854166669</v>
      </c>
      <c r="J373" s="12">
        <v>42654.177187499998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>
        <f t="shared" si="15"/>
        <v>112</v>
      </c>
      <c r="Q373">
        <f t="shared" si="16"/>
        <v>116.21</v>
      </c>
      <c r="R373">
        <f t="shared" si="17"/>
        <v>2016</v>
      </c>
    </row>
    <row r="374" spans="1:18" ht="28.8" hidden="1" x14ac:dyDescent="0.3">
      <c r="A374">
        <v>2674</v>
      </c>
      <c r="B374" s="3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 s="12">
        <v>42556.207638888889</v>
      </c>
      <c r="J374" s="12">
        <v>42529.632754629631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>
        <f t="shared" si="15"/>
        <v>63</v>
      </c>
      <c r="Q374">
        <f t="shared" si="16"/>
        <v>128.62</v>
      </c>
      <c r="R374">
        <f t="shared" si="17"/>
        <v>2016</v>
      </c>
    </row>
    <row r="375" spans="1:18" ht="28.8" hidden="1" x14ac:dyDescent="0.3">
      <c r="A375">
        <v>2186</v>
      </c>
      <c r="B375" s="3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 s="12">
        <v>42620.083333333328</v>
      </c>
      <c r="J375" s="12">
        <v>42583.615081018521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>
        <f t="shared" si="15"/>
        <v>110</v>
      </c>
      <c r="Q375">
        <f t="shared" si="16"/>
        <v>55.96</v>
      </c>
      <c r="R375">
        <f t="shared" si="17"/>
        <v>2016</v>
      </c>
    </row>
    <row r="376" spans="1:18" ht="28.8" x14ac:dyDescent="0.3">
      <c r="A376">
        <v>1297</v>
      </c>
      <c r="B376" s="3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 s="12">
        <v>42491.747199074074</v>
      </c>
      <c r="J376" s="12">
        <v>42461.747199074074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>
        <f t="shared" si="15"/>
        <v>110</v>
      </c>
      <c r="Q376">
        <f t="shared" si="16"/>
        <v>92.04</v>
      </c>
      <c r="R376">
        <f t="shared" si="17"/>
        <v>2016</v>
      </c>
    </row>
    <row r="377" spans="1:18" ht="28.8" x14ac:dyDescent="0.3">
      <c r="A377">
        <v>3245</v>
      </c>
      <c r="B377" s="3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 s="12">
        <v>42167.083333333328</v>
      </c>
      <c r="J377" s="12">
        <v>42135.60020833333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>
        <f t="shared" si="15"/>
        <v>104</v>
      </c>
      <c r="Q377">
        <f t="shared" si="16"/>
        <v>81.13</v>
      </c>
      <c r="R377">
        <f t="shared" si="17"/>
        <v>2015</v>
      </c>
    </row>
    <row r="378" spans="1:18" ht="28.8" hidden="1" x14ac:dyDescent="0.3">
      <c r="A378">
        <v>2168</v>
      </c>
      <c r="B378" s="3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 s="12">
        <v>42776.208333333328</v>
      </c>
      <c r="J378" s="12">
        <v>42745.600243055553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>
        <f t="shared" si="15"/>
        <v>122</v>
      </c>
      <c r="Q378">
        <f t="shared" si="16"/>
        <v>64.37</v>
      </c>
      <c r="R378">
        <f t="shared" si="17"/>
        <v>2017</v>
      </c>
    </row>
    <row r="379" spans="1:18" ht="28.8" hidden="1" x14ac:dyDescent="0.3">
      <c r="A379">
        <v>2621</v>
      </c>
      <c r="B379" s="3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 s="12">
        <v>42145.74754629629</v>
      </c>
      <c r="J379" s="12">
        <v>42115.74754629629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>
        <f t="shared" si="15"/>
        <v>146</v>
      </c>
      <c r="Q379">
        <f t="shared" si="16"/>
        <v>47.06</v>
      </c>
      <c r="R379">
        <f t="shared" si="17"/>
        <v>2015</v>
      </c>
    </row>
    <row r="380" spans="1:18" ht="28.8" hidden="1" x14ac:dyDescent="0.3">
      <c r="A380">
        <v>1193</v>
      </c>
      <c r="B380" s="3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 s="12">
        <v>42469.734409722223</v>
      </c>
      <c r="J380" s="12">
        <v>42409.776076388895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>
        <f t="shared" si="15"/>
        <v>104</v>
      </c>
      <c r="Q380">
        <f t="shared" si="16"/>
        <v>79.97</v>
      </c>
      <c r="R380">
        <f t="shared" si="17"/>
        <v>2016</v>
      </c>
    </row>
    <row r="381" spans="1:18" ht="28.8" hidden="1" x14ac:dyDescent="0.3">
      <c r="A381">
        <v>3039</v>
      </c>
      <c r="B381" s="3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 s="12">
        <v>41637.332638888889</v>
      </c>
      <c r="J381" s="12">
        <v>41610.794421296298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>
        <f t="shared" si="15"/>
        <v>109</v>
      </c>
      <c r="Q381">
        <f t="shared" si="16"/>
        <v>92.13</v>
      </c>
      <c r="R381">
        <f t="shared" si="17"/>
        <v>2013</v>
      </c>
    </row>
    <row r="382" spans="1:18" ht="28.8" hidden="1" x14ac:dyDescent="0.3">
      <c r="A382">
        <v>2091</v>
      </c>
      <c r="B382" s="3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 s="12">
        <v>40603.833333333336</v>
      </c>
      <c r="J382" s="12">
        <v>40555.322662037033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>
        <f t="shared" si="15"/>
        <v>120</v>
      </c>
      <c r="Q382">
        <f t="shared" si="16"/>
        <v>88.15</v>
      </c>
      <c r="R382">
        <f t="shared" si="17"/>
        <v>2011</v>
      </c>
    </row>
    <row r="383" spans="1:18" ht="28.8" hidden="1" x14ac:dyDescent="0.3">
      <c r="A383">
        <v>275</v>
      </c>
      <c r="B383" s="3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 s="12">
        <v>41223.073680555557</v>
      </c>
      <c r="J383" s="12">
        <v>41193.032013888893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>
        <f t="shared" si="15"/>
        <v>108</v>
      </c>
      <c r="Q383">
        <f t="shared" si="16"/>
        <v>65.3</v>
      </c>
      <c r="R383">
        <f t="shared" si="17"/>
        <v>2012</v>
      </c>
    </row>
    <row r="384" spans="1:18" ht="28.8" hidden="1" x14ac:dyDescent="0.3">
      <c r="A384">
        <v>1509</v>
      </c>
      <c r="B384" s="3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 s="12">
        <v>42780.957638888889</v>
      </c>
      <c r="J384" s="12">
        <v>42751.533391203702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>
        <f t="shared" si="15"/>
        <v>124</v>
      </c>
      <c r="Q384">
        <f t="shared" si="16"/>
        <v>110.39</v>
      </c>
      <c r="R384">
        <f t="shared" si="17"/>
        <v>2017</v>
      </c>
    </row>
    <row r="385" spans="1:18" ht="28.8" hidden="1" x14ac:dyDescent="0.3">
      <c r="A385">
        <v>1537</v>
      </c>
      <c r="B385" s="3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 s="12">
        <v>42588.75</v>
      </c>
      <c r="J385" s="12">
        <v>42552.315127314811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>
        <f t="shared" si="15"/>
        <v>180</v>
      </c>
      <c r="Q385">
        <f t="shared" si="16"/>
        <v>96.38</v>
      </c>
      <c r="R385">
        <f t="shared" si="17"/>
        <v>2016</v>
      </c>
    </row>
    <row r="386" spans="1:18" ht="28.8" x14ac:dyDescent="0.3">
      <c r="A386">
        <v>3229</v>
      </c>
      <c r="B386" s="3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2">
        <v>41963.333310185189</v>
      </c>
      <c r="J386" s="12">
        <v>41933.291643518518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>
        <f t="shared" ref="P386:P449" si="18">ROUND(E386/D386*100,0)</f>
        <v>108</v>
      </c>
      <c r="Q386">
        <f t="shared" ref="Q386:Q449" si="19">IFERROR(ROUND(E386/L386,2),0)</f>
        <v>106.8</v>
      </c>
      <c r="R386">
        <f t="shared" si="17"/>
        <v>2014</v>
      </c>
    </row>
    <row r="387" spans="1:18" hidden="1" x14ac:dyDescent="0.3">
      <c r="A387">
        <v>261</v>
      </c>
      <c r="B387" s="3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 s="12">
        <v>41067.621527777781</v>
      </c>
      <c r="J387" s="12">
        <v>41017.885462962964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>
        <f t="shared" si="18"/>
        <v>107</v>
      </c>
      <c r="Q387">
        <f t="shared" si="19"/>
        <v>97.64</v>
      </c>
      <c r="R387">
        <f t="shared" ref="R387:R450" si="20">YEAR(J387)</f>
        <v>2012</v>
      </c>
    </row>
    <row r="388" spans="1:18" ht="28.8" hidden="1" x14ac:dyDescent="0.3">
      <c r="A388">
        <v>309</v>
      </c>
      <c r="B388" s="3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 s="12">
        <v>41155.751550925925</v>
      </c>
      <c r="J388" s="12">
        <v>41134.751550925925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>
        <f t="shared" si="18"/>
        <v>119</v>
      </c>
      <c r="Q388">
        <f t="shared" si="19"/>
        <v>89.96</v>
      </c>
      <c r="R388">
        <f t="shared" si="20"/>
        <v>2012</v>
      </c>
    </row>
    <row r="389" spans="1:18" ht="28.8" hidden="1" x14ac:dyDescent="0.3">
      <c r="A389">
        <v>1906</v>
      </c>
      <c r="B389" s="3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 s="12">
        <v>42544.671099537038</v>
      </c>
      <c r="J389" s="12">
        <v>42514.671099537038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>
        <f t="shared" si="18"/>
        <v>43</v>
      </c>
      <c r="Q389">
        <f t="shared" si="19"/>
        <v>215.96</v>
      </c>
      <c r="R389">
        <f t="shared" si="20"/>
        <v>2016</v>
      </c>
    </row>
    <row r="390" spans="1:18" ht="28.8" hidden="1" x14ac:dyDescent="0.3">
      <c r="A390">
        <v>399</v>
      </c>
      <c r="B390" s="3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 s="12">
        <v>42718.5</v>
      </c>
      <c r="J390" s="12">
        <v>42687.875775462962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>
        <f t="shared" si="18"/>
        <v>107</v>
      </c>
      <c r="Q390">
        <f t="shared" si="19"/>
        <v>224.85</v>
      </c>
      <c r="R390">
        <f t="shared" si="20"/>
        <v>2016</v>
      </c>
    </row>
    <row r="391" spans="1:18" ht="28.8" hidden="1" x14ac:dyDescent="0.3">
      <c r="A391">
        <v>2662</v>
      </c>
      <c r="B391" s="3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 s="12">
        <v>42237.746678240743</v>
      </c>
      <c r="J391" s="12">
        <v>42207.746678240743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>
        <f t="shared" si="18"/>
        <v>107</v>
      </c>
      <c r="Q391">
        <f t="shared" si="19"/>
        <v>267</v>
      </c>
      <c r="R391">
        <f t="shared" si="20"/>
        <v>2015</v>
      </c>
    </row>
    <row r="392" spans="1:18" ht="28.8" hidden="1" x14ac:dyDescent="0.3">
      <c r="A392">
        <v>320</v>
      </c>
      <c r="B392" s="3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 s="12">
        <v>42360.958333333328</v>
      </c>
      <c r="J392" s="12">
        <v>42331.551307870366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>
        <f t="shared" si="18"/>
        <v>107</v>
      </c>
      <c r="Q392">
        <f t="shared" si="19"/>
        <v>134.91</v>
      </c>
      <c r="R392">
        <f t="shared" si="20"/>
        <v>2015</v>
      </c>
    </row>
    <row r="393" spans="1:18" ht="28.8" hidden="1" x14ac:dyDescent="0.3">
      <c r="A393">
        <v>1019</v>
      </c>
      <c r="B393" s="3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 s="12">
        <v>42039.973946759259</v>
      </c>
      <c r="J393" s="12">
        <v>42009.973946759259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>
        <f t="shared" si="18"/>
        <v>47</v>
      </c>
      <c r="Q393">
        <f t="shared" si="19"/>
        <v>53.25</v>
      </c>
      <c r="R393">
        <f t="shared" si="20"/>
        <v>2015</v>
      </c>
    </row>
    <row r="394" spans="1:18" ht="28.8" hidden="1" x14ac:dyDescent="0.3">
      <c r="A394">
        <v>1775</v>
      </c>
      <c r="B394" s="3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 s="12">
        <v>41936.976388888892</v>
      </c>
      <c r="J394" s="12">
        <v>41891.976388888892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>
        <f t="shared" si="18"/>
        <v>65</v>
      </c>
      <c r="Q394">
        <f t="shared" si="19"/>
        <v>170.63</v>
      </c>
      <c r="R394">
        <f t="shared" si="20"/>
        <v>2014</v>
      </c>
    </row>
    <row r="395" spans="1:18" hidden="1" x14ac:dyDescent="0.3">
      <c r="A395">
        <v>2157</v>
      </c>
      <c r="B395" s="3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 s="12">
        <v>42727.332638888889</v>
      </c>
      <c r="J395" s="12">
        <v>42694.98128472222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>
        <f t="shared" si="18"/>
        <v>28</v>
      </c>
      <c r="Q395">
        <f t="shared" si="19"/>
        <v>370.95</v>
      </c>
      <c r="R395">
        <f t="shared" si="20"/>
        <v>2016</v>
      </c>
    </row>
    <row r="396" spans="1:18" ht="28.8" hidden="1" x14ac:dyDescent="0.3">
      <c r="A396">
        <v>2663</v>
      </c>
      <c r="B396" s="3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 s="12">
        <v>42251.625</v>
      </c>
      <c r="J396" s="12">
        <v>42222.622766203705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>
        <f t="shared" si="18"/>
        <v>105</v>
      </c>
      <c r="Q396">
        <f t="shared" si="19"/>
        <v>373.56</v>
      </c>
      <c r="R396">
        <f t="shared" si="20"/>
        <v>2015</v>
      </c>
    </row>
    <row r="397" spans="1:18" ht="28.8" hidden="1" x14ac:dyDescent="0.3">
      <c r="A397">
        <v>2604</v>
      </c>
      <c r="B397" s="3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2">
        <v>41028.051192129627</v>
      </c>
      <c r="J397" s="12">
        <v>40998.051192129627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>
        <f t="shared" si="18"/>
        <v>104</v>
      </c>
      <c r="Q397">
        <f t="shared" si="19"/>
        <v>64.930000000000007</v>
      </c>
      <c r="R397">
        <f t="shared" si="20"/>
        <v>2012</v>
      </c>
    </row>
    <row r="398" spans="1:18" ht="28.8" hidden="1" x14ac:dyDescent="0.3">
      <c r="A398">
        <v>311</v>
      </c>
      <c r="B398" s="3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 s="12">
        <v>40909.332638888889</v>
      </c>
      <c r="J398" s="12">
        <v>40868.219814814816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>
        <f t="shared" si="18"/>
        <v>104</v>
      </c>
      <c r="Q398">
        <f t="shared" si="19"/>
        <v>138.80000000000001</v>
      </c>
      <c r="R398">
        <f t="shared" si="20"/>
        <v>2011</v>
      </c>
    </row>
    <row r="399" spans="1:18" hidden="1" x14ac:dyDescent="0.3">
      <c r="A399">
        <v>2535</v>
      </c>
      <c r="B399" s="3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 s="12">
        <v>41974.832696759258</v>
      </c>
      <c r="J399" s="12">
        <v>41943.791030092594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>
        <f t="shared" si="18"/>
        <v>104</v>
      </c>
      <c r="Q399">
        <f t="shared" si="19"/>
        <v>266.08999999999997</v>
      </c>
      <c r="R399">
        <f t="shared" si="20"/>
        <v>2014</v>
      </c>
    </row>
    <row r="400" spans="1:18" ht="28.8" hidden="1" x14ac:dyDescent="0.3">
      <c r="A400">
        <v>1846</v>
      </c>
      <c r="B400" s="3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 s="12">
        <v>41258.650196759263</v>
      </c>
      <c r="J400" s="12">
        <v>41228.650196759263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>
        <f t="shared" si="18"/>
        <v>138</v>
      </c>
      <c r="Q400">
        <f t="shared" si="19"/>
        <v>98.99</v>
      </c>
      <c r="R400">
        <f t="shared" si="20"/>
        <v>2012</v>
      </c>
    </row>
    <row r="401" spans="1:18" ht="28.8" hidden="1" x14ac:dyDescent="0.3">
      <c r="A401">
        <v>2223</v>
      </c>
      <c r="B401" s="3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 s="12">
        <v>42182.640833333338</v>
      </c>
      <c r="J401" s="12">
        <v>42152.640833333338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>
        <f t="shared" si="18"/>
        <v>106</v>
      </c>
      <c r="Q401">
        <f t="shared" si="19"/>
        <v>206.31</v>
      </c>
      <c r="R401">
        <f t="shared" si="20"/>
        <v>2015</v>
      </c>
    </row>
    <row r="402" spans="1:18" hidden="1" x14ac:dyDescent="0.3">
      <c r="A402">
        <v>283</v>
      </c>
      <c r="B402" s="3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 s="12">
        <v>40695.207638888889</v>
      </c>
      <c r="J402" s="12">
        <v>40675.71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>
        <f t="shared" si="18"/>
        <v>114</v>
      </c>
      <c r="Q402">
        <f t="shared" si="19"/>
        <v>101.83</v>
      </c>
      <c r="R402">
        <f t="shared" si="20"/>
        <v>2011</v>
      </c>
    </row>
    <row r="403" spans="1:18" ht="28.8" hidden="1" x14ac:dyDescent="0.3">
      <c r="A403">
        <v>1004</v>
      </c>
      <c r="B403" s="3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 s="12">
        <v>42418.708645833336</v>
      </c>
      <c r="J403" s="12">
        <v>42388.708645833336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>
        <f t="shared" si="18"/>
        <v>82</v>
      </c>
      <c r="Q403">
        <f t="shared" si="19"/>
        <v>216.34</v>
      </c>
      <c r="R403">
        <f t="shared" si="20"/>
        <v>2016</v>
      </c>
    </row>
    <row r="404" spans="1:18" ht="28.8" hidden="1" x14ac:dyDescent="0.3">
      <c r="A404">
        <v>1508</v>
      </c>
      <c r="B404" s="3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 s="12">
        <v>41817.614363425928</v>
      </c>
      <c r="J404" s="12">
        <v>41786.614363425928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>
        <f t="shared" si="18"/>
        <v>111</v>
      </c>
      <c r="Q404">
        <f t="shared" si="19"/>
        <v>97.11</v>
      </c>
      <c r="R404">
        <f t="shared" si="20"/>
        <v>2014</v>
      </c>
    </row>
    <row r="405" spans="1:18" ht="28.8" hidden="1" x14ac:dyDescent="0.3">
      <c r="A405">
        <v>2227</v>
      </c>
      <c r="B405" s="3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 s="12">
        <v>41591.849016203705</v>
      </c>
      <c r="J405" s="12">
        <v>41561.807349537034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>
        <f t="shared" si="18"/>
        <v>157</v>
      </c>
      <c r="Q405">
        <f t="shared" si="19"/>
        <v>67.97</v>
      </c>
      <c r="R405">
        <f t="shared" si="20"/>
        <v>2013</v>
      </c>
    </row>
    <row r="406" spans="1:18" ht="28.8" hidden="1" x14ac:dyDescent="0.3">
      <c r="A406">
        <v>1269</v>
      </c>
      <c r="B406" s="3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 s="12">
        <v>42476</v>
      </c>
      <c r="J406" s="12">
        <v>42445.823055555549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>
        <f t="shared" si="18"/>
        <v>109</v>
      </c>
      <c r="Q406">
        <f t="shared" si="19"/>
        <v>99.16</v>
      </c>
      <c r="R406">
        <f t="shared" si="20"/>
        <v>2016</v>
      </c>
    </row>
    <row r="407" spans="1:18" hidden="1" x14ac:dyDescent="0.3">
      <c r="A407">
        <v>1216</v>
      </c>
      <c r="B407" s="3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 s="12">
        <v>42279.960416666669</v>
      </c>
      <c r="J407" s="12">
        <v>42247.616400462968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>
        <f t="shared" si="18"/>
        <v>146</v>
      </c>
      <c r="Q407">
        <f t="shared" si="19"/>
        <v>91.88</v>
      </c>
      <c r="R407">
        <f t="shared" si="20"/>
        <v>2015</v>
      </c>
    </row>
    <row r="408" spans="1:18" ht="28.8" x14ac:dyDescent="0.3">
      <c r="A408">
        <v>3253</v>
      </c>
      <c r="B408" s="3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 s="12">
        <v>42621.15625</v>
      </c>
      <c r="J408" s="12">
        <v>42602.576712962968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>
        <f t="shared" si="18"/>
        <v>102</v>
      </c>
      <c r="Q408">
        <f t="shared" si="19"/>
        <v>177.09</v>
      </c>
      <c r="R408">
        <f t="shared" si="20"/>
        <v>2016</v>
      </c>
    </row>
    <row r="409" spans="1:18" hidden="1" x14ac:dyDescent="0.3">
      <c r="A409">
        <v>2538</v>
      </c>
      <c r="B409" s="3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 s="12">
        <v>41329.207638888889</v>
      </c>
      <c r="J409" s="12">
        <v>41298.509965277779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>
        <f t="shared" si="18"/>
        <v>113</v>
      </c>
      <c r="Q409">
        <f t="shared" si="19"/>
        <v>109.96</v>
      </c>
      <c r="R409">
        <f t="shared" si="20"/>
        <v>2013</v>
      </c>
    </row>
    <row r="410" spans="1:18" hidden="1" x14ac:dyDescent="0.3">
      <c r="A410">
        <v>1351</v>
      </c>
      <c r="B410" s="3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 s="12">
        <v>42412.74009259259</v>
      </c>
      <c r="J410" s="12">
        <v>42382.74009259259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>
        <f t="shared" si="18"/>
        <v>101</v>
      </c>
      <c r="Q410">
        <f t="shared" si="19"/>
        <v>168.78</v>
      </c>
      <c r="R410">
        <f t="shared" si="20"/>
        <v>2016</v>
      </c>
    </row>
    <row r="411" spans="1:18" ht="28.8" hidden="1" x14ac:dyDescent="0.3">
      <c r="A411">
        <v>21</v>
      </c>
      <c r="B411" s="3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 s="12">
        <v>41908.627187500002</v>
      </c>
      <c r="J411" s="12">
        <v>41878.627187500002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>
        <f t="shared" si="18"/>
        <v>109</v>
      </c>
      <c r="Q411">
        <f t="shared" si="19"/>
        <v>199.9</v>
      </c>
      <c r="R411">
        <f t="shared" si="20"/>
        <v>2014</v>
      </c>
    </row>
    <row r="412" spans="1:18" ht="28.8" hidden="1" x14ac:dyDescent="0.3">
      <c r="A412">
        <v>297</v>
      </c>
      <c r="B412" s="3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 s="12">
        <v>42125.165972222225</v>
      </c>
      <c r="J412" s="12">
        <v>42089.72802083334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>
        <f t="shared" si="18"/>
        <v>101</v>
      </c>
      <c r="Q412">
        <f t="shared" si="19"/>
        <v>141.75</v>
      </c>
      <c r="R412">
        <f t="shared" si="20"/>
        <v>2015</v>
      </c>
    </row>
    <row r="413" spans="1:18" ht="28.8" hidden="1" x14ac:dyDescent="0.3">
      <c r="A413">
        <v>391</v>
      </c>
      <c r="B413" s="3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 s="12">
        <v>40895.040972222225</v>
      </c>
      <c r="J413" s="12">
        <v>40865.042256944449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>
        <f t="shared" si="18"/>
        <v>101</v>
      </c>
      <c r="Q413">
        <f t="shared" si="19"/>
        <v>104.26</v>
      </c>
      <c r="R413">
        <f t="shared" si="20"/>
        <v>2011</v>
      </c>
    </row>
    <row r="414" spans="1:18" ht="28.8" x14ac:dyDescent="0.3">
      <c r="A414">
        <v>3236</v>
      </c>
      <c r="B414" s="3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 s="12">
        <v>42732.917048611111</v>
      </c>
      <c r="J414" s="12">
        <v>42702.917048611111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>
        <f t="shared" si="18"/>
        <v>101</v>
      </c>
      <c r="Q414">
        <f t="shared" si="19"/>
        <v>182.91</v>
      </c>
      <c r="R414">
        <f t="shared" si="20"/>
        <v>2016</v>
      </c>
    </row>
    <row r="415" spans="1:18" ht="28.8" hidden="1" x14ac:dyDescent="0.3">
      <c r="A415">
        <v>725</v>
      </c>
      <c r="B415" s="3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 s="12">
        <v>42351.626296296294</v>
      </c>
      <c r="J415" s="12">
        <v>42321.626296296294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>
        <f t="shared" si="18"/>
        <v>100</v>
      </c>
      <c r="Q415">
        <f t="shared" si="19"/>
        <v>143.36000000000001</v>
      </c>
      <c r="R415">
        <f t="shared" si="20"/>
        <v>2015</v>
      </c>
    </row>
    <row r="416" spans="1:18" ht="28.8" hidden="1" x14ac:dyDescent="0.3">
      <c r="A416">
        <v>1828</v>
      </c>
      <c r="B416" s="3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 s="12">
        <v>41768.916666666664</v>
      </c>
      <c r="J416" s="12">
        <v>41736.899652777778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>
        <f t="shared" si="18"/>
        <v>100</v>
      </c>
      <c r="Q416">
        <f t="shared" si="19"/>
        <v>417.33</v>
      </c>
      <c r="R416">
        <f t="shared" si="20"/>
        <v>2014</v>
      </c>
    </row>
    <row r="417" spans="1:18" ht="28.8" hidden="1" x14ac:dyDescent="0.3">
      <c r="A417">
        <v>59</v>
      </c>
      <c r="B417" s="3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 s="12">
        <v>42261.875</v>
      </c>
      <c r="J417" s="12">
        <v>42230.23583333334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>
        <f t="shared" si="18"/>
        <v>100</v>
      </c>
      <c r="Q417">
        <f t="shared" si="19"/>
        <v>606.82000000000005</v>
      </c>
      <c r="R417">
        <f t="shared" si="20"/>
        <v>2015</v>
      </c>
    </row>
    <row r="418" spans="1:18" ht="28.8" x14ac:dyDescent="0.3">
      <c r="A418">
        <v>3219</v>
      </c>
      <c r="B418" s="3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 s="12">
        <v>42085.941516203704</v>
      </c>
      <c r="J418" s="12">
        <v>42050.983182870375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>
        <f t="shared" si="18"/>
        <v>100</v>
      </c>
      <c r="Q418">
        <f t="shared" si="19"/>
        <v>168.25</v>
      </c>
      <c r="R418">
        <f t="shared" si="20"/>
        <v>2015</v>
      </c>
    </row>
    <row r="419" spans="1:18" ht="28.8" hidden="1" x14ac:dyDescent="0.3">
      <c r="A419">
        <v>2235</v>
      </c>
      <c r="B419" s="3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 s="12">
        <v>42091.980451388896</v>
      </c>
      <c r="J419" s="12">
        <v>42062.022118055553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>
        <f t="shared" si="18"/>
        <v>153</v>
      </c>
      <c r="Q419">
        <f t="shared" si="19"/>
        <v>135.59</v>
      </c>
      <c r="R419">
        <f t="shared" si="20"/>
        <v>2015</v>
      </c>
    </row>
    <row r="420" spans="1:18" ht="28.8" hidden="1" x14ac:dyDescent="0.3">
      <c r="A420">
        <v>42</v>
      </c>
      <c r="B420" s="3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 s="12">
        <v>42001.639189814814</v>
      </c>
      <c r="J420" s="12">
        <v>41971.639189814814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>
        <f t="shared" si="18"/>
        <v>142</v>
      </c>
      <c r="Q420">
        <f t="shared" si="19"/>
        <v>117.51</v>
      </c>
      <c r="R420">
        <f t="shared" si="20"/>
        <v>2014</v>
      </c>
    </row>
    <row r="421" spans="1:18" ht="28.8" hidden="1" x14ac:dyDescent="0.3">
      <c r="A421">
        <v>1000</v>
      </c>
      <c r="B421" s="3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 s="12">
        <v>42809.018055555556</v>
      </c>
      <c r="J421" s="12">
        <v>42749.059722222228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>
        <f t="shared" si="18"/>
        <v>2</v>
      </c>
      <c r="Q421">
        <f t="shared" si="19"/>
        <v>3304</v>
      </c>
      <c r="R421">
        <f t="shared" si="20"/>
        <v>2017</v>
      </c>
    </row>
    <row r="422" spans="1:18" ht="28.8" hidden="1" x14ac:dyDescent="0.3">
      <c r="A422">
        <v>2158</v>
      </c>
      <c r="B422" s="3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 s="12">
        <v>41309.853865740741</v>
      </c>
      <c r="J422" s="12">
        <v>41264.853865740741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>
        <f t="shared" si="18"/>
        <v>7</v>
      </c>
      <c r="Q422">
        <f t="shared" si="19"/>
        <v>63.57</v>
      </c>
      <c r="R422">
        <f t="shared" si="20"/>
        <v>2012</v>
      </c>
    </row>
    <row r="423" spans="1:18" hidden="1" x14ac:dyDescent="0.3">
      <c r="A423">
        <v>952</v>
      </c>
      <c r="B423" s="3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 s="12">
        <v>42692.655231481483</v>
      </c>
      <c r="J423" s="12">
        <v>42662.613564814819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>
        <f t="shared" si="18"/>
        <v>40</v>
      </c>
      <c r="Q423">
        <f t="shared" si="19"/>
        <v>99.86</v>
      </c>
      <c r="R423">
        <f t="shared" si="20"/>
        <v>2016</v>
      </c>
    </row>
    <row r="424" spans="1:18" ht="28.8" hidden="1" x14ac:dyDescent="0.3">
      <c r="A424">
        <v>1512</v>
      </c>
      <c r="B424" s="3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 s="12">
        <v>42771.684479166666</v>
      </c>
      <c r="J424" s="12">
        <v>42741.684479166666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>
        <f t="shared" si="18"/>
        <v>559</v>
      </c>
      <c r="Q424">
        <f t="shared" si="19"/>
        <v>58.38</v>
      </c>
      <c r="R424">
        <f t="shared" si="20"/>
        <v>2017</v>
      </c>
    </row>
    <row r="425" spans="1:18" ht="28.8" hidden="1" x14ac:dyDescent="0.3">
      <c r="A425">
        <v>2226</v>
      </c>
      <c r="B425" s="3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 s="12">
        <v>42412.207638888889</v>
      </c>
      <c r="J425" s="12">
        <v>42381.79886574074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>
        <f t="shared" si="18"/>
        <v>108</v>
      </c>
      <c r="Q425">
        <f t="shared" si="19"/>
        <v>60.82</v>
      </c>
      <c r="R425">
        <f t="shared" si="20"/>
        <v>2016</v>
      </c>
    </row>
    <row r="426" spans="1:18" ht="28.8" hidden="1" x14ac:dyDescent="0.3">
      <c r="A426">
        <v>680</v>
      </c>
      <c r="B426" s="3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 s="12">
        <v>41899.501516203702</v>
      </c>
      <c r="J426" s="12">
        <v>41864.501516203702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>
        <f t="shared" si="18"/>
        <v>26</v>
      </c>
      <c r="Q426">
        <f t="shared" si="19"/>
        <v>150.65</v>
      </c>
      <c r="R426">
        <f t="shared" si="20"/>
        <v>2014</v>
      </c>
    </row>
    <row r="427" spans="1:18" ht="28.8" hidden="1" x14ac:dyDescent="0.3">
      <c r="A427">
        <v>959</v>
      </c>
      <c r="B427" s="3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2">
        <v>42023.174363425926</v>
      </c>
      <c r="J427" s="12">
        <v>41993.174363425926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>
        <f t="shared" si="18"/>
        <v>39</v>
      </c>
      <c r="Q427">
        <f t="shared" si="19"/>
        <v>113.63</v>
      </c>
      <c r="R427">
        <f t="shared" si="20"/>
        <v>2014</v>
      </c>
    </row>
    <row r="428" spans="1:18" hidden="1" x14ac:dyDescent="0.3">
      <c r="A428">
        <v>2247</v>
      </c>
      <c r="B428" s="3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 s="12">
        <v>42214.666261574079</v>
      </c>
      <c r="J428" s="12">
        <v>42200.666261574079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>
        <f t="shared" si="18"/>
        <v>104</v>
      </c>
      <c r="Q428">
        <f t="shared" si="19"/>
        <v>50.85</v>
      </c>
      <c r="R428">
        <f t="shared" si="20"/>
        <v>2015</v>
      </c>
    </row>
    <row r="429" spans="1:18" ht="28.8" hidden="1" x14ac:dyDescent="0.3">
      <c r="A429">
        <v>1962</v>
      </c>
      <c r="B429" s="3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 s="12">
        <v>41772.780509259261</v>
      </c>
      <c r="J429" s="12">
        <v>41742.780509259261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>
        <f t="shared" si="18"/>
        <v>193</v>
      </c>
      <c r="Q429">
        <f t="shared" si="19"/>
        <v>63.05</v>
      </c>
      <c r="R429">
        <f t="shared" si="20"/>
        <v>2014</v>
      </c>
    </row>
    <row r="430" spans="1:18" hidden="1" x14ac:dyDescent="0.3">
      <c r="A430">
        <v>951</v>
      </c>
      <c r="B430" s="3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 s="12">
        <v>42525.653611111105</v>
      </c>
      <c r="J430" s="12">
        <v>42480.653611111105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>
        <f t="shared" si="18"/>
        <v>38</v>
      </c>
      <c r="Q430">
        <f t="shared" si="19"/>
        <v>158.63999999999999</v>
      </c>
      <c r="R430">
        <f t="shared" si="20"/>
        <v>2016</v>
      </c>
    </row>
    <row r="431" spans="1:18" hidden="1" x14ac:dyDescent="0.3">
      <c r="A431">
        <v>1529</v>
      </c>
      <c r="B431" s="3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 s="12">
        <v>42082.587037037039</v>
      </c>
      <c r="J431" s="12">
        <v>42052.628703703704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>
        <f t="shared" si="18"/>
        <v>101</v>
      </c>
      <c r="Q431">
        <f t="shared" si="19"/>
        <v>135.66999999999999</v>
      </c>
      <c r="R431">
        <f t="shared" si="20"/>
        <v>2015</v>
      </c>
    </row>
    <row r="432" spans="1:18" ht="28.8" hidden="1" x14ac:dyDescent="0.3">
      <c r="A432">
        <v>414</v>
      </c>
      <c r="B432" s="3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 s="12">
        <v>41559.063252314816</v>
      </c>
      <c r="J432" s="12">
        <v>41529.063252314816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>
        <f t="shared" si="18"/>
        <v>103</v>
      </c>
      <c r="Q432">
        <f t="shared" si="19"/>
        <v>91.48</v>
      </c>
      <c r="R432">
        <f t="shared" si="20"/>
        <v>2013</v>
      </c>
    </row>
    <row r="433" spans="1:18" ht="28.8" hidden="1" x14ac:dyDescent="0.3">
      <c r="A433">
        <v>657</v>
      </c>
      <c r="B433" s="3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 s="12">
        <v>42361.84574074074</v>
      </c>
      <c r="J433" s="12">
        <v>42331.84574074074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>
        <f t="shared" si="18"/>
        <v>126</v>
      </c>
      <c r="Q433">
        <f t="shared" si="19"/>
        <v>190.45</v>
      </c>
      <c r="R433">
        <f t="shared" si="20"/>
        <v>2015</v>
      </c>
    </row>
    <row r="434" spans="1:18" ht="28.8" hidden="1" x14ac:dyDescent="0.3">
      <c r="A434">
        <v>2244</v>
      </c>
      <c r="B434" s="3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 s="12">
        <v>42659.854166666672</v>
      </c>
      <c r="J434" s="12">
        <v>42647.818819444445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>
        <f t="shared" si="18"/>
        <v>377</v>
      </c>
      <c r="Q434">
        <f t="shared" si="19"/>
        <v>65</v>
      </c>
      <c r="R434">
        <f t="shared" si="20"/>
        <v>2016</v>
      </c>
    </row>
    <row r="435" spans="1:18" ht="28.8" hidden="1" x14ac:dyDescent="0.3">
      <c r="A435">
        <v>2259</v>
      </c>
      <c r="B435" s="3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 s="12">
        <v>42712.804814814815</v>
      </c>
      <c r="J435" s="12">
        <v>42702.804814814815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>
        <f t="shared" si="18"/>
        <v>1867</v>
      </c>
      <c r="Q435">
        <f t="shared" si="19"/>
        <v>90.64</v>
      </c>
      <c r="R435">
        <f t="shared" si="20"/>
        <v>2016</v>
      </c>
    </row>
    <row r="436" spans="1:18" ht="28.8" hidden="1" x14ac:dyDescent="0.3">
      <c r="A436">
        <v>392</v>
      </c>
      <c r="B436" s="3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 s="12">
        <v>40794.125</v>
      </c>
      <c r="J436" s="12">
        <v>40763.717256944445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>
        <f t="shared" si="18"/>
        <v>101</v>
      </c>
      <c r="Q436">
        <f t="shared" si="19"/>
        <v>90.62</v>
      </c>
      <c r="R436">
        <f t="shared" si="20"/>
        <v>2011</v>
      </c>
    </row>
    <row r="437" spans="1:18" ht="28.8" hidden="1" x14ac:dyDescent="0.3">
      <c r="A437">
        <v>2718</v>
      </c>
      <c r="B437" s="3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 s="12">
        <v>42493.958333333328</v>
      </c>
      <c r="J437" s="12">
        <v>42465.596585648149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>
        <f t="shared" si="18"/>
        <v>104</v>
      </c>
      <c r="Q437">
        <f t="shared" si="19"/>
        <v>125.98</v>
      </c>
      <c r="R437">
        <f t="shared" si="20"/>
        <v>2016</v>
      </c>
    </row>
    <row r="438" spans="1:18" hidden="1" x14ac:dyDescent="0.3">
      <c r="A438">
        <v>1520</v>
      </c>
      <c r="B438" s="3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 s="12">
        <v>41992.166666666672</v>
      </c>
      <c r="J438" s="12">
        <v>41955.857789351852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>
        <f t="shared" si="18"/>
        <v>103</v>
      </c>
      <c r="Q438">
        <f t="shared" si="19"/>
        <v>111.53</v>
      </c>
      <c r="R438">
        <f t="shared" si="20"/>
        <v>2014</v>
      </c>
    </row>
    <row r="439" spans="1:18" ht="28.8" hidden="1" x14ac:dyDescent="0.3">
      <c r="A439">
        <v>1282</v>
      </c>
      <c r="B439" s="3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 s="12">
        <v>41617.207638888889</v>
      </c>
      <c r="J439" s="12">
        <v>41586.475173611114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>
        <f t="shared" si="18"/>
        <v>124</v>
      </c>
      <c r="Q439">
        <f t="shared" si="19"/>
        <v>67.67</v>
      </c>
      <c r="R439">
        <f t="shared" si="20"/>
        <v>2013</v>
      </c>
    </row>
    <row r="440" spans="1:18" ht="28.8" hidden="1" x14ac:dyDescent="0.3">
      <c r="A440">
        <v>1516</v>
      </c>
      <c r="B440" s="3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 s="12">
        <v>42649.583333333328</v>
      </c>
      <c r="J440" s="12">
        <v>42619.466342592597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>
        <f t="shared" si="18"/>
        <v>109</v>
      </c>
      <c r="Q440">
        <f t="shared" si="19"/>
        <v>159.24</v>
      </c>
      <c r="R440">
        <f t="shared" si="20"/>
        <v>2016</v>
      </c>
    </row>
    <row r="441" spans="1:18" ht="28.8" hidden="1" x14ac:dyDescent="0.3">
      <c r="A441">
        <v>2305</v>
      </c>
      <c r="B441" s="3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 s="12">
        <v>41859.75</v>
      </c>
      <c r="J441" s="12">
        <v>41834.695277777777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>
        <f t="shared" si="18"/>
        <v>101</v>
      </c>
      <c r="Q441">
        <f t="shared" si="19"/>
        <v>109.11</v>
      </c>
      <c r="R441">
        <f t="shared" si="20"/>
        <v>2014</v>
      </c>
    </row>
    <row r="442" spans="1:18" ht="28.8" hidden="1" x14ac:dyDescent="0.3">
      <c r="A442">
        <v>3019</v>
      </c>
      <c r="B442" s="3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 s="12">
        <v>41786.125</v>
      </c>
      <c r="J442" s="12">
        <v>41758.833564814813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>
        <f t="shared" si="18"/>
        <v>121</v>
      </c>
      <c r="Q442">
        <f t="shared" si="19"/>
        <v>80.459999999999994</v>
      </c>
      <c r="R442">
        <f t="shared" si="20"/>
        <v>2014</v>
      </c>
    </row>
    <row r="443" spans="1:18" ht="28.8" hidden="1" x14ac:dyDescent="0.3">
      <c r="A443">
        <v>2664</v>
      </c>
      <c r="B443" s="3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 s="12">
        <v>42347.290972222225</v>
      </c>
      <c r="J443" s="12">
        <v>42313.02542824074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>
        <f t="shared" si="18"/>
        <v>103</v>
      </c>
      <c r="Q443">
        <f t="shared" si="19"/>
        <v>174.04</v>
      </c>
      <c r="R443">
        <f t="shared" si="20"/>
        <v>2015</v>
      </c>
    </row>
    <row r="444" spans="1:18" ht="28.8" hidden="1" x14ac:dyDescent="0.3">
      <c r="A444">
        <v>256</v>
      </c>
      <c r="B444" s="3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 s="12">
        <v>41349.769293981481</v>
      </c>
      <c r="J444" s="12">
        <v>41319.769293981481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>
        <f t="shared" si="18"/>
        <v>139</v>
      </c>
      <c r="Q444">
        <f t="shared" si="19"/>
        <v>65.760000000000005</v>
      </c>
      <c r="R444">
        <f t="shared" si="20"/>
        <v>2013</v>
      </c>
    </row>
    <row r="445" spans="1:18" hidden="1" x14ac:dyDescent="0.3">
      <c r="A445">
        <v>1504</v>
      </c>
      <c r="B445" s="3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 s="12">
        <v>41800.356249999997</v>
      </c>
      <c r="J445" s="12">
        <v>41772.657685185186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>
        <f t="shared" si="18"/>
        <v>278</v>
      </c>
      <c r="Q445">
        <f t="shared" si="19"/>
        <v>67.16</v>
      </c>
      <c r="R445">
        <f t="shared" si="20"/>
        <v>2014</v>
      </c>
    </row>
    <row r="446" spans="1:18" ht="28.8" hidden="1" x14ac:dyDescent="0.3">
      <c r="A446">
        <v>2608</v>
      </c>
      <c r="B446" s="3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 s="12">
        <v>42809</v>
      </c>
      <c r="J446" s="12">
        <v>42767.801712962959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>
        <f t="shared" si="18"/>
        <v>224</v>
      </c>
      <c r="Q446">
        <f t="shared" si="19"/>
        <v>58.93</v>
      </c>
      <c r="R446">
        <f t="shared" si="20"/>
        <v>2017</v>
      </c>
    </row>
    <row r="447" spans="1:18" ht="28.8" hidden="1" x14ac:dyDescent="0.3">
      <c r="A447">
        <v>299</v>
      </c>
      <c r="B447" s="3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 s="12">
        <v>40499.266898148147</v>
      </c>
      <c r="J447" s="12">
        <v>40469.225231481483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>
        <f t="shared" si="18"/>
        <v>179</v>
      </c>
      <c r="Q447">
        <f t="shared" si="19"/>
        <v>73.34</v>
      </c>
      <c r="R447">
        <f t="shared" si="20"/>
        <v>2010</v>
      </c>
    </row>
    <row r="448" spans="1:18" ht="28.8" hidden="1" x14ac:dyDescent="0.3">
      <c r="A448">
        <v>345</v>
      </c>
      <c r="B448" s="3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 s="12">
        <v>42144.944328703699</v>
      </c>
      <c r="J448" s="12">
        <v>42114.944328703699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>
        <f t="shared" si="18"/>
        <v>123</v>
      </c>
      <c r="Q448">
        <f t="shared" si="19"/>
        <v>99.86</v>
      </c>
      <c r="R448">
        <f t="shared" si="20"/>
        <v>2015</v>
      </c>
    </row>
    <row r="449" spans="1:18" ht="28.8" hidden="1" x14ac:dyDescent="0.3">
      <c r="A449">
        <v>313</v>
      </c>
      <c r="B449" s="3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 s="12">
        <v>40401.665972222225</v>
      </c>
      <c r="J449" s="12">
        <v>40357.227939814817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>
        <f t="shared" si="18"/>
        <v>105</v>
      </c>
      <c r="Q449">
        <f t="shared" si="19"/>
        <v>80.2</v>
      </c>
      <c r="R449">
        <f t="shared" si="20"/>
        <v>2010</v>
      </c>
    </row>
    <row r="450" spans="1:18" ht="28.8" hidden="1" x14ac:dyDescent="0.3">
      <c r="A450">
        <v>2633</v>
      </c>
      <c r="B450" s="3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 s="12">
        <v>41697.958333333336</v>
      </c>
      <c r="J450" s="12">
        <v>41667.823287037041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>
        <f t="shared" ref="P450:P513" si="21">ROUND(E450/D450*100,0)</f>
        <v>355</v>
      </c>
      <c r="Q450">
        <f t="shared" ref="Q450:Q513" si="22">IFERROR(ROUND(E450/L450,2),0)</f>
        <v>89.1</v>
      </c>
      <c r="R450">
        <f t="shared" si="20"/>
        <v>2014</v>
      </c>
    </row>
    <row r="451" spans="1:18" ht="28.8" hidden="1" x14ac:dyDescent="0.3">
      <c r="A451">
        <v>1540</v>
      </c>
      <c r="B451" s="3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 s="12">
        <v>41969.052083333328</v>
      </c>
      <c r="J451" s="12">
        <v>41939.00712962963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>
        <f t="shared" si="21"/>
        <v>118</v>
      </c>
      <c r="Q451">
        <f t="shared" si="22"/>
        <v>180.41</v>
      </c>
      <c r="R451">
        <f t="shared" ref="R451:R514" si="23">YEAR(J451)</f>
        <v>2014</v>
      </c>
    </row>
    <row r="452" spans="1:18" ht="28.8" hidden="1" x14ac:dyDescent="0.3">
      <c r="A452">
        <v>1341</v>
      </c>
      <c r="B452" s="3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 s="12">
        <v>42644.624039351853</v>
      </c>
      <c r="J452" s="12">
        <v>42612.624039351853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>
        <f t="shared" si="21"/>
        <v>70</v>
      </c>
      <c r="Q452">
        <f t="shared" si="22"/>
        <v>382.39</v>
      </c>
      <c r="R452">
        <f t="shared" si="23"/>
        <v>2016</v>
      </c>
    </row>
    <row r="453" spans="1:18" ht="28.8" hidden="1" x14ac:dyDescent="0.3">
      <c r="A453">
        <v>993</v>
      </c>
      <c r="B453" s="3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 s="12">
        <v>42686.208333333328</v>
      </c>
      <c r="J453" s="12">
        <v>42652.964907407411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>
        <f t="shared" si="21"/>
        <v>25</v>
      </c>
      <c r="Q453">
        <f t="shared" si="22"/>
        <v>89.6</v>
      </c>
      <c r="R453">
        <f t="shared" si="23"/>
        <v>2016</v>
      </c>
    </row>
    <row r="454" spans="1:18" ht="28.8" hidden="1" x14ac:dyDescent="0.3">
      <c r="A454">
        <v>1852</v>
      </c>
      <c r="B454" s="3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 s="12">
        <v>42119</v>
      </c>
      <c r="J454" s="12">
        <v>42081.77143518519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>
        <f t="shared" si="21"/>
        <v>117</v>
      </c>
      <c r="Q454">
        <f t="shared" si="22"/>
        <v>133.93</v>
      </c>
      <c r="R454">
        <f t="shared" si="23"/>
        <v>2015</v>
      </c>
    </row>
    <row r="455" spans="1:18" ht="28.8" hidden="1" x14ac:dyDescent="0.3">
      <c r="A455">
        <v>821</v>
      </c>
      <c r="B455" s="3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 s="12">
        <v>42128.167361111111</v>
      </c>
      <c r="J455" s="12">
        <v>42093.922048611115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>
        <f t="shared" si="21"/>
        <v>100</v>
      </c>
      <c r="Q455">
        <f t="shared" si="22"/>
        <v>224.13</v>
      </c>
      <c r="R455">
        <f t="shared" si="23"/>
        <v>2015</v>
      </c>
    </row>
    <row r="456" spans="1:18" ht="28.8" x14ac:dyDescent="0.3">
      <c r="A456">
        <v>3187</v>
      </c>
      <c r="B456" s="3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 s="12">
        <v>41855.666354166664</v>
      </c>
      <c r="J456" s="12">
        <v>41835.666354166664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>
        <f t="shared" si="21"/>
        <v>116</v>
      </c>
      <c r="Q456">
        <f t="shared" si="22"/>
        <v>71.489999999999995</v>
      </c>
      <c r="R456">
        <f t="shared" si="23"/>
        <v>2014</v>
      </c>
    </row>
    <row r="457" spans="1:18" ht="28.8" hidden="1" x14ac:dyDescent="0.3">
      <c r="A457">
        <v>379</v>
      </c>
      <c r="B457" s="3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 s="12">
        <v>41032.688333333332</v>
      </c>
      <c r="J457" s="12">
        <v>40987.688333333332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>
        <f t="shared" si="21"/>
        <v>116</v>
      </c>
      <c r="Q457">
        <f t="shared" si="22"/>
        <v>116.86</v>
      </c>
      <c r="R457">
        <f t="shared" si="23"/>
        <v>2012</v>
      </c>
    </row>
    <row r="458" spans="1:18" hidden="1" x14ac:dyDescent="0.3">
      <c r="A458">
        <v>1207</v>
      </c>
      <c r="B458" s="3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 s="12">
        <v>42460.416666666672</v>
      </c>
      <c r="J458" s="12">
        <v>42430.430243055554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>
        <f t="shared" si="21"/>
        <v>104</v>
      </c>
      <c r="Q458">
        <f t="shared" si="22"/>
        <v>123.38</v>
      </c>
      <c r="R458">
        <f t="shared" si="23"/>
        <v>2016</v>
      </c>
    </row>
    <row r="459" spans="1:18" ht="28.8" hidden="1" x14ac:dyDescent="0.3">
      <c r="A459">
        <v>1938</v>
      </c>
      <c r="B459" s="3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 s="12">
        <v>41457.208333333336</v>
      </c>
      <c r="J459" s="12">
        <v>41426.259618055556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>
        <f t="shared" si="21"/>
        <v>116</v>
      </c>
      <c r="Q459">
        <f t="shared" si="22"/>
        <v>152.54</v>
      </c>
      <c r="R459">
        <f t="shared" si="23"/>
        <v>2013</v>
      </c>
    </row>
    <row r="460" spans="1:18" ht="28.8" hidden="1" x14ac:dyDescent="0.3">
      <c r="A460">
        <v>1890</v>
      </c>
      <c r="B460" s="3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 s="12">
        <v>41258.786203703705</v>
      </c>
      <c r="J460" s="12">
        <v>41228.786203703705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>
        <f t="shared" si="21"/>
        <v>145</v>
      </c>
      <c r="Q460">
        <f t="shared" si="22"/>
        <v>70.53</v>
      </c>
      <c r="R460">
        <f t="shared" si="23"/>
        <v>2012</v>
      </c>
    </row>
    <row r="461" spans="1:18" ht="28.8" hidden="1" x14ac:dyDescent="0.3">
      <c r="A461">
        <v>2041</v>
      </c>
      <c r="B461" s="3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 s="12">
        <v>42684.567442129628</v>
      </c>
      <c r="J461" s="12">
        <v>42654.525775462964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>
        <f t="shared" si="21"/>
        <v>182</v>
      </c>
      <c r="Q461">
        <f t="shared" si="22"/>
        <v>143.97999999999999</v>
      </c>
      <c r="R461">
        <f t="shared" si="23"/>
        <v>2016</v>
      </c>
    </row>
    <row r="462" spans="1:18" ht="28.8" hidden="1" x14ac:dyDescent="0.3">
      <c r="A462">
        <v>1466</v>
      </c>
      <c r="B462" s="3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 s="12">
        <v>42381.208333333328</v>
      </c>
      <c r="J462" s="12">
        <v>42340.172060185185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>
        <f t="shared" si="21"/>
        <v>108</v>
      </c>
      <c r="Q462">
        <f t="shared" si="22"/>
        <v>69.599999999999994</v>
      </c>
      <c r="R462">
        <f t="shared" si="23"/>
        <v>2015</v>
      </c>
    </row>
    <row r="463" spans="1:18" ht="28.8" hidden="1" x14ac:dyDescent="0.3">
      <c r="A463">
        <v>2612</v>
      </c>
      <c r="B463" s="3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 s="12">
        <v>42013.143171296295</v>
      </c>
      <c r="J463" s="12">
        <v>41982.143171296295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>
        <f t="shared" si="21"/>
        <v>172</v>
      </c>
      <c r="Q463">
        <f t="shared" si="22"/>
        <v>58.42</v>
      </c>
      <c r="R463">
        <f t="shared" si="23"/>
        <v>2014</v>
      </c>
    </row>
    <row r="464" spans="1:18" ht="28.8" hidden="1" x14ac:dyDescent="0.3">
      <c r="A464">
        <v>2108</v>
      </c>
      <c r="B464" s="3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 s="12">
        <v>41162.163194444445</v>
      </c>
      <c r="J464" s="12">
        <v>41135.175694444442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>
        <f t="shared" si="21"/>
        <v>107</v>
      </c>
      <c r="Q464">
        <f t="shared" si="22"/>
        <v>89.9</v>
      </c>
      <c r="R464">
        <f t="shared" si="23"/>
        <v>2012</v>
      </c>
    </row>
    <row r="465" spans="1:18" ht="28.8" hidden="1" x14ac:dyDescent="0.3">
      <c r="A465">
        <v>2656</v>
      </c>
      <c r="B465" s="3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 s="12">
        <v>42806.791666666672</v>
      </c>
      <c r="J465" s="12">
        <v>42767.688518518517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>
        <f t="shared" si="21"/>
        <v>11</v>
      </c>
      <c r="Q465">
        <f t="shared" si="22"/>
        <v>112.86</v>
      </c>
      <c r="R465">
        <f t="shared" si="23"/>
        <v>2017</v>
      </c>
    </row>
    <row r="466" spans="1:18" ht="28.8" hidden="1" x14ac:dyDescent="0.3">
      <c r="A466">
        <v>316</v>
      </c>
      <c r="B466" s="3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 s="12">
        <v>41984.207638888889</v>
      </c>
      <c r="J466" s="12">
        <v>41950.923576388886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>
        <f t="shared" si="21"/>
        <v>114</v>
      </c>
      <c r="Q466">
        <f t="shared" si="22"/>
        <v>108.01</v>
      </c>
      <c r="R466">
        <f t="shared" si="23"/>
        <v>2014</v>
      </c>
    </row>
    <row r="467" spans="1:18" ht="28.8" hidden="1" x14ac:dyDescent="0.3">
      <c r="A467">
        <v>346</v>
      </c>
      <c r="B467" s="3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 s="12">
        <v>42291.500243055561</v>
      </c>
      <c r="J467" s="12">
        <v>42261.500243055561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>
        <f t="shared" si="21"/>
        <v>170</v>
      </c>
      <c r="Q467">
        <f t="shared" si="22"/>
        <v>90.58</v>
      </c>
      <c r="R467">
        <f t="shared" si="23"/>
        <v>2015</v>
      </c>
    </row>
    <row r="468" spans="1:18" ht="28.8" hidden="1" x14ac:dyDescent="0.3">
      <c r="A468">
        <v>955</v>
      </c>
      <c r="B468" s="3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 s="12">
        <v>42626.295138888891</v>
      </c>
      <c r="J468" s="12">
        <v>42586.295138888891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>
        <f t="shared" si="21"/>
        <v>6</v>
      </c>
      <c r="Q468">
        <f t="shared" si="22"/>
        <v>182.62</v>
      </c>
      <c r="R468">
        <f t="shared" si="23"/>
        <v>2016</v>
      </c>
    </row>
    <row r="469" spans="1:18" ht="28.8" hidden="1" x14ac:dyDescent="0.3">
      <c r="A469">
        <v>1972</v>
      </c>
      <c r="B469" s="3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 s="12">
        <v>41231.053749999999</v>
      </c>
      <c r="J469" s="12">
        <v>41201.012083333335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>
        <f t="shared" si="21"/>
        <v>674</v>
      </c>
      <c r="Q469">
        <f t="shared" si="22"/>
        <v>70.849999999999994</v>
      </c>
      <c r="R469">
        <f t="shared" si="23"/>
        <v>2012</v>
      </c>
    </row>
    <row r="470" spans="1:18" ht="28.8" hidden="1" x14ac:dyDescent="0.3">
      <c r="A470">
        <v>2723</v>
      </c>
      <c r="B470" s="3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 s="12">
        <v>42004.880648148144</v>
      </c>
      <c r="J470" s="12">
        <v>41944.83898148148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>
        <f t="shared" si="21"/>
        <v>140</v>
      </c>
      <c r="Q470">
        <f t="shared" si="22"/>
        <v>95.49</v>
      </c>
      <c r="R470">
        <f t="shared" si="23"/>
        <v>2014</v>
      </c>
    </row>
    <row r="471" spans="1:18" ht="28.8" hidden="1" x14ac:dyDescent="0.3">
      <c r="A471">
        <v>1203</v>
      </c>
      <c r="B471" s="3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 s="12">
        <v>42155.614895833336</v>
      </c>
      <c r="J471" s="12">
        <v>42125.614895833336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>
        <f t="shared" si="21"/>
        <v>102</v>
      </c>
      <c r="Q471">
        <f t="shared" si="22"/>
        <v>165.35</v>
      </c>
      <c r="R471">
        <f t="shared" si="23"/>
        <v>2015</v>
      </c>
    </row>
    <row r="472" spans="1:18" ht="28.8" hidden="1" x14ac:dyDescent="0.3">
      <c r="A472">
        <v>1280</v>
      </c>
      <c r="B472" s="3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 s="12">
        <v>40603.757569444446</v>
      </c>
      <c r="J472" s="12">
        <v>40513.757569444446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>
        <f t="shared" si="21"/>
        <v>111</v>
      </c>
      <c r="Q472">
        <f t="shared" si="22"/>
        <v>127.98</v>
      </c>
      <c r="R472">
        <f t="shared" si="23"/>
        <v>2010</v>
      </c>
    </row>
    <row r="473" spans="1:18" ht="28.8" hidden="1" x14ac:dyDescent="0.3">
      <c r="A473">
        <v>1505</v>
      </c>
      <c r="B473" s="3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 s="12">
        <v>42451.834027777775</v>
      </c>
      <c r="J473" s="12">
        <v>42414.44332175926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>
        <f t="shared" si="21"/>
        <v>104</v>
      </c>
      <c r="Q473">
        <f t="shared" si="22"/>
        <v>48.04</v>
      </c>
      <c r="R473">
        <f t="shared" si="23"/>
        <v>2016</v>
      </c>
    </row>
    <row r="474" spans="1:18" ht="28.8" hidden="1" x14ac:dyDescent="0.3">
      <c r="A474">
        <v>338</v>
      </c>
      <c r="B474" s="3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 s="12">
        <v>42616.041666666672</v>
      </c>
      <c r="J474" s="12">
        <v>42559.755671296298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>
        <f t="shared" si="21"/>
        <v>110</v>
      </c>
      <c r="Q474">
        <f t="shared" si="22"/>
        <v>70</v>
      </c>
      <c r="R474">
        <f t="shared" si="23"/>
        <v>2016</v>
      </c>
    </row>
    <row r="475" spans="1:18" ht="28.8" hidden="1" x14ac:dyDescent="0.3">
      <c r="A475">
        <v>3043</v>
      </c>
      <c r="B475" s="3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 s="12">
        <v>42110.118055555555</v>
      </c>
      <c r="J475" s="12">
        <v>42083.070590277777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>
        <f t="shared" si="21"/>
        <v>110</v>
      </c>
      <c r="Q475">
        <f t="shared" si="22"/>
        <v>128.91</v>
      </c>
      <c r="R475">
        <f t="shared" si="23"/>
        <v>2015</v>
      </c>
    </row>
    <row r="476" spans="1:18" ht="28.8" x14ac:dyDescent="0.3">
      <c r="A476">
        <v>3402</v>
      </c>
      <c r="B476" s="3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 s="12">
        <v>42320.104861111111</v>
      </c>
      <c r="J476" s="12">
        <v>42290.61855324074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>
        <f t="shared" si="21"/>
        <v>110</v>
      </c>
      <c r="Q476">
        <f t="shared" si="22"/>
        <v>99.79</v>
      </c>
      <c r="R476">
        <f t="shared" si="23"/>
        <v>2015</v>
      </c>
    </row>
    <row r="477" spans="1:18" ht="28.8" hidden="1" x14ac:dyDescent="0.3">
      <c r="A477">
        <v>286</v>
      </c>
      <c r="B477" s="3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 s="12">
        <v>41358.774583333332</v>
      </c>
      <c r="J477" s="12">
        <v>41313.816249999996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>
        <f t="shared" si="21"/>
        <v>109</v>
      </c>
      <c r="Q477">
        <f t="shared" si="22"/>
        <v>121.28</v>
      </c>
      <c r="R477">
        <f t="shared" si="23"/>
        <v>2013</v>
      </c>
    </row>
    <row r="478" spans="1:18" ht="28.8" x14ac:dyDescent="0.3">
      <c r="A478">
        <v>3128</v>
      </c>
      <c r="B478" s="3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 s="12">
        <v>42810.784039351856</v>
      </c>
      <c r="J478" s="12">
        <v>42780.825706018513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>
        <f t="shared" si="21"/>
        <v>109</v>
      </c>
      <c r="Q478">
        <f t="shared" si="22"/>
        <v>139.24</v>
      </c>
      <c r="R478">
        <f t="shared" si="23"/>
        <v>2017</v>
      </c>
    </row>
    <row r="479" spans="1:18" ht="28.8" hidden="1" x14ac:dyDescent="0.3">
      <c r="A479">
        <v>2044</v>
      </c>
      <c r="B479" s="3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 s="12">
        <v>42168.684189814812</v>
      </c>
      <c r="J479" s="12">
        <v>42138.684189814812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>
        <f t="shared" si="21"/>
        <v>108</v>
      </c>
      <c r="Q479">
        <f t="shared" si="22"/>
        <v>90.18</v>
      </c>
      <c r="R479">
        <f t="shared" si="23"/>
        <v>2015</v>
      </c>
    </row>
    <row r="480" spans="1:18" ht="28.8" hidden="1" x14ac:dyDescent="0.3">
      <c r="A480">
        <v>1257</v>
      </c>
      <c r="B480" s="3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 s="12">
        <v>40636.043865740743</v>
      </c>
      <c r="J480" s="12">
        <v>40587.085532407407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>
        <f t="shared" si="21"/>
        <v>295</v>
      </c>
      <c r="Q480">
        <f t="shared" si="22"/>
        <v>92.1</v>
      </c>
      <c r="R480">
        <f t="shared" si="23"/>
        <v>2011</v>
      </c>
    </row>
    <row r="481" spans="1:18" ht="28.8" hidden="1" x14ac:dyDescent="0.3">
      <c r="A481">
        <v>1753</v>
      </c>
      <c r="B481" s="3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 s="12">
        <v>42450.707962962959</v>
      </c>
      <c r="J481" s="12">
        <v>42420.74962962963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>
        <f t="shared" si="21"/>
        <v>108</v>
      </c>
      <c r="Q481">
        <f t="shared" si="22"/>
        <v>462.86</v>
      </c>
      <c r="R481">
        <f t="shared" si="23"/>
        <v>2016</v>
      </c>
    </row>
    <row r="482" spans="1:18" ht="28.8" hidden="1" x14ac:dyDescent="0.3">
      <c r="A482">
        <v>1510</v>
      </c>
      <c r="B482" s="3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 s="12">
        <v>41839.385162037033</v>
      </c>
      <c r="J482" s="12">
        <v>41809.385162037033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>
        <f t="shared" si="21"/>
        <v>101</v>
      </c>
      <c r="Q482">
        <f t="shared" si="22"/>
        <v>39.92</v>
      </c>
      <c r="R482">
        <f t="shared" si="23"/>
        <v>2014</v>
      </c>
    </row>
    <row r="483" spans="1:18" ht="28.8" hidden="1" x14ac:dyDescent="0.3">
      <c r="A483">
        <v>240</v>
      </c>
      <c r="B483" s="3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 s="12">
        <v>41399.708460648151</v>
      </c>
      <c r="J483" s="12">
        <v>41354.708460648151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>
        <f t="shared" si="21"/>
        <v>108</v>
      </c>
      <c r="Q483">
        <f t="shared" si="22"/>
        <v>117.85</v>
      </c>
      <c r="R483">
        <f t="shared" si="23"/>
        <v>2013</v>
      </c>
    </row>
    <row r="484" spans="1:18" ht="28.8" hidden="1" x14ac:dyDescent="0.3">
      <c r="A484">
        <v>396</v>
      </c>
      <c r="B484" s="3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 s="12">
        <v>41097.564884259256</v>
      </c>
      <c r="J484" s="12">
        <v>41082.564884259256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>
        <f t="shared" si="21"/>
        <v>107</v>
      </c>
      <c r="Q484">
        <f t="shared" si="22"/>
        <v>81.63</v>
      </c>
      <c r="R484">
        <f t="shared" si="23"/>
        <v>2012</v>
      </c>
    </row>
    <row r="485" spans="1:18" hidden="1" x14ac:dyDescent="0.3">
      <c r="A485">
        <v>2196</v>
      </c>
      <c r="B485" s="3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 s="12">
        <v>42706.291666666672</v>
      </c>
      <c r="J485" s="12">
        <v>42675.487291666665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>
        <f t="shared" si="21"/>
        <v>114</v>
      </c>
      <c r="Q485">
        <f t="shared" si="22"/>
        <v>68.11</v>
      </c>
      <c r="R485">
        <f t="shared" si="23"/>
        <v>2016</v>
      </c>
    </row>
    <row r="486" spans="1:18" ht="28.8" hidden="1" x14ac:dyDescent="0.3">
      <c r="A486">
        <v>2666</v>
      </c>
      <c r="B486" s="3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 s="12">
        <v>42272.875</v>
      </c>
      <c r="J486" s="12">
        <v>42235.764340277776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>
        <f t="shared" si="21"/>
        <v>159</v>
      </c>
      <c r="Q486">
        <f t="shared" si="22"/>
        <v>77.33</v>
      </c>
      <c r="R486">
        <f t="shared" si="23"/>
        <v>2015</v>
      </c>
    </row>
    <row r="487" spans="1:18" ht="28.8" hidden="1" x14ac:dyDescent="0.3">
      <c r="A487">
        <v>1277</v>
      </c>
      <c r="B487" s="3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 s="12">
        <v>41156.561886574076</v>
      </c>
      <c r="J487" s="12">
        <v>41121.561886574076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>
        <f t="shared" si="21"/>
        <v>106</v>
      </c>
      <c r="Q487">
        <f t="shared" si="22"/>
        <v>38.54</v>
      </c>
      <c r="R487">
        <f t="shared" si="23"/>
        <v>2012</v>
      </c>
    </row>
    <row r="488" spans="1:18" ht="28.8" hidden="1" x14ac:dyDescent="0.3">
      <c r="A488">
        <v>2257</v>
      </c>
      <c r="B488" s="3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 s="12">
        <v>42540.958333333328</v>
      </c>
      <c r="J488" s="12">
        <v>42505.936678240745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>
        <f t="shared" si="21"/>
        <v>636</v>
      </c>
      <c r="Q488">
        <f t="shared" si="22"/>
        <v>94.1</v>
      </c>
      <c r="R488">
        <f t="shared" si="23"/>
        <v>2016</v>
      </c>
    </row>
    <row r="489" spans="1:18" ht="28.8" hidden="1" x14ac:dyDescent="0.3">
      <c r="A489">
        <v>1304</v>
      </c>
      <c r="B489" s="3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 s="12">
        <v>42807.152835648143</v>
      </c>
      <c r="J489" s="12">
        <v>42747.194502314815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>
        <f t="shared" si="21"/>
        <v>40</v>
      </c>
      <c r="Q489">
        <f t="shared" si="22"/>
        <v>152.41</v>
      </c>
      <c r="R489">
        <f t="shared" si="23"/>
        <v>2017</v>
      </c>
    </row>
    <row r="490" spans="1:18" ht="28.8" hidden="1" x14ac:dyDescent="0.3">
      <c r="A490">
        <v>2618</v>
      </c>
      <c r="B490" s="3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 s="12">
        <v>42339.834039351852</v>
      </c>
      <c r="J490" s="12">
        <v>42279.792372685188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>
        <f t="shared" si="21"/>
        <v>105</v>
      </c>
      <c r="Q490">
        <f t="shared" si="22"/>
        <v>205.3</v>
      </c>
      <c r="R490">
        <f t="shared" si="23"/>
        <v>2015</v>
      </c>
    </row>
    <row r="491" spans="1:18" ht="28.8" hidden="1" x14ac:dyDescent="0.3">
      <c r="A491">
        <v>2995</v>
      </c>
      <c r="B491" s="3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 s="12">
        <v>42754.665173611109</v>
      </c>
      <c r="J491" s="12">
        <v>42724.665173611109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>
        <f t="shared" si="21"/>
        <v>105</v>
      </c>
      <c r="Q491">
        <f t="shared" si="22"/>
        <v>63.23</v>
      </c>
      <c r="R491">
        <f t="shared" si="23"/>
        <v>2016</v>
      </c>
    </row>
    <row r="492" spans="1:18" ht="28.8" hidden="1" x14ac:dyDescent="0.3">
      <c r="A492">
        <v>2182</v>
      </c>
      <c r="B492" s="3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 s="12">
        <v>41914.900752314818</v>
      </c>
      <c r="J492" s="12">
        <v>41879.900752314818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>
        <f t="shared" si="21"/>
        <v>524</v>
      </c>
      <c r="Q492">
        <f t="shared" si="22"/>
        <v>44.17</v>
      </c>
      <c r="R492">
        <f t="shared" si="23"/>
        <v>2014</v>
      </c>
    </row>
    <row r="493" spans="1:18" ht="28.8" hidden="1" x14ac:dyDescent="0.3">
      <c r="A493">
        <v>289</v>
      </c>
      <c r="B493" s="3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 s="12">
        <v>41580.456412037034</v>
      </c>
      <c r="J493" s="12">
        <v>41550.456412037034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>
        <f t="shared" si="21"/>
        <v>105</v>
      </c>
      <c r="Q493">
        <f t="shared" si="22"/>
        <v>67.77</v>
      </c>
      <c r="R493">
        <f t="shared" si="23"/>
        <v>2013</v>
      </c>
    </row>
    <row r="494" spans="1:18" ht="28.8" x14ac:dyDescent="0.3">
      <c r="A494">
        <v>3274</v>
      </c>
      <c r="B494" s="3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 s="12">
        <v>42444.875</v>
      </c>
      <c r="J494" s="12">
        <v>42400.704537037032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>
        <f t="shared" si="21"/>
        <v>101</v>
      </c>
      <c r="Q494">
        <f t="shared" si="22"/>
        <v>54.91</v>
      </c>
      <c r="R494">
        <f t="shared" si="23"/>
        <v>2016</v>
      </c>
    </row>
    <row r="495" spans="1:18" ht="28.8" x14ac:dyDescent="0.3">
      <c r="A495">
        <v>534</v>
      </c>
      <c r="B495" s="3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 s="12">
        <v>42309.958333333328</v>
      </c>
      <c r="J495" s="12">
        <v>42270.810995370368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>
        <f t="shared" si="21"/>
        <v>105</v>
      </c>
      <c r="Q495">
        <f t="shared" si="22"/>
        <v>327.08</v>
      </c>
      <c r="R495">
        <f t="shared" si="23"/>
        <v>2015</v>
      </c>
    </row>
    <row r="496" spans="1:18" ht="28.8" hidden="1" x14ac:dyDescent="0.3">
      <c r="A496">
        <v>3013</v>
      </c>
      <c r="B496" s="3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 s="12">
        <v>42176.836215277777</v>
      </c>
      <c r="J496" s="12">
        <v>42146.836215277777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>
        <f t="shared" si="21"/>
        <v>157</v>
      </c>
      <c r="Q496">
        <f t="shared" si="22"/>
        <v>146.69</v>
      </c>
      <c r="R496">
        <f t="shared" si="23"/>
        <v>2015</v>
      </c>
    </row>
    <row r="497" spans="1:18" ht="28.8" x14ac:dyDescent="0.3">
      <c r="A497">
        <v>3304</v>
      </c>
      <c r="B497" s="3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 s="12">
        <v>42726.624444444446</v>
      </c>
      <c r="J497" s="12">
        <v>42696.624444444446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>
        <f t="shared" si="21"/>
        <v>105</v>
      </c>
      <c r="Q497">
        <f t="shared" si="22"/>
        <v>89.59</v>
      </c>
      <c r="R497">
        <f t="shared" si="23"/>
        <v>2016</v>
      </c>
    </row>
    <row r="498" spans="1:18" ht="28.8" hidden="1" x14ac:dyDescent="0.3">
      <c r="A498">
        <v>1959</v>
      </c>
      <c r="B498" s="3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 s="12">
        <v>41913</v>
      </c>
      <c r="J498" s="12">
        <v>41871.845601851855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>
        <f t="shared" si="21"/>
        <v>157</v>
      </c>
      <c r="Q498">
        <f t="shared" si="22"/>
        <v>36.97</v>
      </c>
      <c r="R498">
        <f t="shared" si="23"/>
        <v>2014</v>
      </c>
    </row>
    <row r="499" spans="1:18" ht="28.8" hidden="1" x14ac:dyDescent="0.3">
      <c r="A499">
        <v>1511</v>
      </c>
      <c r="B499" s="3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 s="12">
        <v>42326.625046296293</v>
      </c>
      <c r="J499" s="12">
        <v>42296.583379629628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>
        <f t="shared" si="21"/>
        <v>112</v>
      </c>
      <c r="Q499">
        <f t="shared" si="22"/>
        <v>75.98</v>
      </c>
      <c r="R499">
        <f t="shared" si="23"/>
        <v>2015</v>
      </c>
    </row>
    <row r="500" spans="1:18" ht="28.8" hidden="1" x14ac:dyDescent="0.3">
      <c r="A500">
        <v>795</v>
      </c>
      <c r="B500" s="3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 s="12">
        <v>41006.207638888889</v>
      </c>
      <c r="J500" s="12">
        <v>40963.613032407404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>
        <f t="shared" si="21"/>
        <v>112</v>
      </c>
      <c r="Q500">
        <f t="shared" si="22"/>
        <v>85.05</v>
      </c>
      <c r="R500">
        <f t="shared" si="23"/>
        <v>2012</v>
      </c>
    </row>
    <row r="501" spans="1:18" ht="28.8" hidden="1" x14ac:dyDescent="0.3">
      <c r="A501">
        <v>2316</v>
      </c>
      <c r="B501" s="3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 s="12">
        <v>40156.76666666667</v>
      </c>
      <c r="J501" s="12">
        <v>40079.725115740745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>
        <f t="shared" si="21"/>
        <v>104</v>
      </c>
      <c r="Q501">
        <f t="shared" si="22"/>
        <v>78.03</v>
      </c>
      <c r="R501">
        <f t="shared" si="23"/>
        <v>2009</v>
      </c>
    </row>
    <row r="502" spans="1:18" hidden="1" x14ac:dyDescent="0.3">
      <c r="A502">
        <v>3779</v>
      </c>
      <c r="B502" s="3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 s="12">
        <v>42455.693750000006</v>
      </c>
      <c r="J502" s="12">
        <v>42425.735416666663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>
        <f t="shared" si="21"/>
        <v>104</v>
      </c>
      <c r="Q502">
        <f t="shared" si="22"/>
        <v>135.63</v>
      </c>
      <c r="R502">
        <f t="shared" si="23"/>
        <v>2016</v>
      </c>
    </row>
    <row r="503" spans="1:18" ht="28.8" hidden="1" x14ac:dyDescent="0.3">
      <c r="A503">
        <v>365</v>
      </c>
      <c r="B503" s="3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 s="12">
        <v>41698.606469907405</v>
      </c>
      <c r="J503" s="12">
        <v>41668.606469907405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>
        <f t="shared" si="21"/>
        <v>104</v>
      </c>
      <c r="Q503">
        <f t="shared" si="22"/>
        <v>239.94</v>
      </c>
      <c r="R503">
        <f t="shared" si="23"/>
        <v>2014</v>
      </c>
    </row>
    <row r="504" spans="1:18" ht="28.8" hidden="1" x14ac:dyDescent="0.3">
      <c r="A504">
        <v>1631</v>
      </c>
      <c r="B504" s="3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 s="12">
        <v>41194.859502314815</v>
      </c>
      <c r="J504" s="12">
        <v>41164.859502314815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>
        <f t="shared" si="21"/>
        <v>156</v>
      </c>
      <c r="Q504">
        <f t="shared" si="22"/>
        <v>117.23</v>
      </c>
      <c r="R504">
        <f t="shared" si="23"/>
        <v>2012</v>
      </c>
    </row>
    <row r="505" spans="1:18" ht="28.8" hidden="1" x14ac:dyDescent="0.3">
      <c r="A505">
        <v>1220</v>
      </c>
      <c r="B505" s="3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 s="12">
        <v>42241.628611111111</v>
      </c>
      <c r="J505" s="12">
        <v>42211.628611111111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>
        <f t="shared" si="21"/>
        <v>104</v>
      </c>
      <c r="Q505">
        <f t="shared" si="22"/>
        <v>111.18</v>
      </c>
      <c r="R505">
        <f t="shared" si="23"/>
        <v>2015</v>
      </c>
    </row>
    <row r="506" spans="1:18" ht="28.8" x14ac:dyDescent="0.3">
      <c r="A506">
        <v>3411</v>
      </c>
      <c r="B506" s="3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 s="12">
        <v>42285.022824074069</v>
      </c>
      <c r="J506" s="12">
        <v>42265.022824074069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>
        <f t="shared" si="21"/>
        <v>104</v>
      </c>
      <c r="Q506">
        <f t="shared" si="22"/>
        <v>199.17</v>
      </c>
      <c r="R506">
        <f t="shared" si="23"/>
        <v>2015</v>
      </c>
    </row>
    <row r="507" spans="1:18" ht="28.8" hidden="1" x14ac:dyDescent="0.3">
      <c r="A507">
        <v>1208</v>
      </c>
      <c r="B507" s="3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 s="12">
        <v>42453.667407407411</v>
      </c>
      <c r="J507" s="12">
        <v>42423.709074074075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>
        <f t="shared" si="21"/>
        <v>155</v>
      </c>
      <c r="Q507">
        <f t="shared" si="22"/>
        <v>207.07</v>
      </c>
      <c r="R507">
        <f t="shared" si="23"/>
        <v>2016</v>
      </c>
    </row>
    <row r="508" spans="1:18" ht="28.8" hidden="1" x14ac:dyDescent="0.3">
      <c r="A508">
        <v>1218</v>
      </c>
      <c r="B508" s="3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 s="12">
        <v>42309.125</v>
      </c>
      <c r="J508" s="12">
        <v>42278.662037037036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>
        <f t="shared" si="21"/>
        <v>172</v>
      </c>
      <c r="Q508">
        <f t="shared" si="22"/>
        <v>174.21</v>
      </c>
      <c r="R508">
        <f t="shared" si="23"/>
        <v>2015</v>
      </c>
    </row>
    <row r="509" spans="1:18" ht="28.8" x14ac:dyDescent="0.3">
      <c r="A509">
        <v>3235</v>
      </c>
      <c r="B509" s="3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 s="12">
        <v>42552.347812499997</v>
      </c>
      <c r="J509" s="12">
        <v>42522.347812499997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>
        <f t="shared" si="21"/>
        <v>103</v>
      </c>
      <c r="Q509">
        <f t="shared" si="22"/>
        <v>85.53</v>
      </c>
      <c r="R509">
        <f t="shared" si="23"/>
        <v>2016</v>
      </c>
    </row>
    <row r="510" spans="1:18" ht="28.8" x14ac:dyDescent="0.3">
      <c r="A510">
        <v>3272</v>
      </c>
      <c r="B510" s="3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 s="12">
        <v>42314.541770833333</v>
      </c>
      <c r="J510" s="12">
        <v>42284.500104166669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>
        <f t="shared" si="21"/>
        <v>154</v>
      </c>
      <c r="Q510">
        <f t="shared" si="22"/>
        <v>106.5</v>
      </c>
      <c r="R510">
        <f t="shared" si="23"/>
        <v>2015</v>
      </c>
    </row>
    <row r="511" spans="1:18" ht="28.8" hidden="1" x14ac:dyDescent="0.3">
      <c r="A511">
        <v>301</v>
      </c>
      <c r="B511" s="3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 s="12">
        <v>41352.696006944447</v>
      </c>
      <c r="J511" s="12">
        <v>41312.737673611111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>
        <f t="shared" si="21"/>
        <v>119</v>
      </c>
      <c r="Q511">
        <f t="shared" si="22"/>
        <v>61.5</v>
      </c>
      <c r="R511">
        <f t="shared" si="23"/>
        <v>2013</v>
      </c>
    </row>
    <row r="512" spans="1:18" ht="28.8" hidden="1" x14ac:dyDescent="0.3">
      <c r="A512">
        <v>698</v>
      </c>
      <c r="B512" s="3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 s="12">
        <v>41900.083333333336</v>
      </c>
      <c r="J512" s="12">
        <v>41866.931076388886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>
        <f t="shared" si="21"/>
        <v>15</v>
      </c>
      <c r="Q512">
        <f t="shared" si="22"/>
        <v>530.69000000000005</v>
      </c>
      <c r="R512">
        <f t="shared" si="23"/>
        <v>2014</v>
      </c>
    </row>
    <row r="513" spans="1:18" ht="28.8" x14ac:dyDescent="0.3">
      <c r="A513">
        <v>1293</v>
      </c>
      <c r="B513" s="3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 s="12">
        <v>42322.742719907401</v>
      </c>
      <c r="J513" s="12">
        <v>42292.701053240744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>
        <f t="shared" si="21"/>
        <v>102</v>
      </c>
      <c r="Q513">
        <f t="shared" si="22"/>
        <v>127.79</v>
      </c>
      <c r="R513">
        <f t="shared" si="23"/>
        <v>2015</v>
      </c>
    </row>
    <row r="514" spans="1:18" x14ac:dyDescent="0.3">
      <c r="A514">
        <v>3338</v>
      </c>
      <c r="B514" s="3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 s="12">
        <v>42790.574999999997</v>
      </c>
      <c r="J514" s="12">
        <v>42769.574999999997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>
        <f t="shared" ref="P514:P577" si="24">ROUND(E514/D514*100,0)</f>
        <v>102</v>
      </c>
      <c r="Q514">
        <f t="shared" ref="Q514:Q577" si="25">IFERROR(ROUND(E514/L514,2),0)</f>
        <v>136.85</v>
      </c>
      <c r="R514">
        <f t="shared" si="23"/>
        <v>2017</v>
      </c>
    </row>
    <row r="515" spans="1:18" ht="28.8" hidden="1" x14ac:dyDescent="0.3">
      <c r="A515">
        <v>1854</v>
      </c>
      <c r="B515" s="3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 s="12">
        <v>41418.021261574075</v>
      </c>
      <c r="J515" s="12">
        <v>41388.021261574075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>
        <f t="shared" si="24"/>
        <v>102</v>
      </c>
      <c r="Q515">
        <f t="shared" si="25"/>
        <v>88.04</v>
      </c>
      <c r="R515">
        <f t="shared" ref="R515:R578" si="26">YEAR(J515)</f>
        <v>2013</v>
      </c>
    </row>
    <row r="516" spans="1:18" ht="28.8" x14ac:dyDescent="0.3">
      <c r="A516">
        <v>3267</v>
      </c>
      <c r="B516" s="3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 s="12">
        <v>42202.757638888885</v>
      </c>
      <c r="J516" s="12">
        <v>42172.757638888885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>
        <f t="shared" si="24"/>
        <v>102</v>
      </c>
      <c r="Q516">
        <f t="shared" si="25"/>
        <v>53.18</v>
      </c>
      <c r="R516">
        <f t="shared" si="26"/>
        <v>2015</v>
      </c>
    </row>
    <row r="517" spans="1:18" ht="28.8" hidden="1" x14ac:dyDescent="0.3">
      <c r="A517">
        <v>57</v>
      </c>
      <c r="B517" s="3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 s="12">
        <v>42119.83289351852</v>
      </c>
      <c r="J517" s="12">
        <v>42089.83289351852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>
        <f t="shared" si="24"/>
        <v>102</v>
      </c>
      <c r="Q517">
        <f t="shared" si="25"/>
        <v>221.52</v>
      </c>
      <c r="R517">
        <f t="shared" si="26"/>
        <v>2015</v>
      </c>
    </row>
    <row r="518" spans="1:18" hidden="1" x14ac:dyDescent="0.3">
      <c r="A518">
        <v>1792</v>
      </c>
      <c r="B518" s="3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 s="12">
        <v>42226.290972222225</v>
      </c>
      <c r="J518" s="12">
        <v>42189.031041666662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>
        <f t="shared" si="24"/>
        <v>61</v>
      </c>
      <c r="Q518">
        <f t="shared" si="25"/>
        <v>109.94</v>
      </c>
      <c r="R518">
        <f t="shared" si="26"/>
        <v>2015</v>
      </c>
    </row>
    <row r="519" spans="1:18" ht="28.8" hidden="1" x14ac:dyDescent="0.3">
      <c r="A519">
        <v>246</v>
      </c>
      <c r="B519" s="3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 s="12">
        <v>40530.405150462961</v>
      </c>
      <c r="J519" s="12">
        <v>40480.363483796296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>
        <f t="shared" si="24"/>
        <v>305</v>
      </c>
      <c r="Q519">
        <f t="shared" si="25"/>
        <v>68.489999999999995</v>
      </c>
      <c r="R519">
        <f t="shared" si="26"/>
        <v>2010</v>
      </c>
    </row>
    <row r="520" spans="1:18" ht="28.8" x14ac:dyDescent="0.3">
      <c r="A520">
        <v>3286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 s="12">
        <v>42597.840069444443</v>
      </c>
      <c r="J520" s="12">
        <v>42567.840069444443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>
        <f t="shared" si="24"/>
        <v>102</v>
      </c>
      <c r="Q520">
        <f t="shared" si="25"/>
        <v>125.12</v>
      </c>
      <c r="R520">
        <f t="shared" si="26"/>
        <v>2016</v>
      </c>
    </row>
    <row r="521" spans="1:18" ht="28.8" hidden="1" x14ac:dyDescent="0.3">
      <c r="A521">
        <v>2450</v>
      </c>
      <c r="B521" s="3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 s="12">
        <v>41940.132638888892</v>
      </c>
      <c r="J521" s="12">
        <v>41902.07240740741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>
        <f t="shared" si="24"/>
        <v>102</v>
      </c>
      <c r="Q521">
        <f t="shared" si="25"/>
        <v>149.31</v>
      </c>
      <c r="R521">
        <f t="shared" si="26"/>
        <v>2014</v>
      </c>
    </row>
    <row r="522" spans="1:18" ht="28.8" hidden="1" x14ac:dyDescent="0.3">
      <c r="A522">
        <v>1830</v>
      </c>
      <c r="B522" s="3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 s="12">
        <v>41694.684108796297</v>
      </c>
      <c r="J522" s="12">
        <v>41664.684108796297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>
        <f t="shared" si="24"/>
        <v>102</v>
      </c>
      <c r="Q522">
        <f t="shared" si="25"/>
        <v>67.39</v>
      </c>
      <c r="R522">
        <f t="shared" si="26"/>
        <v>2014</v>
      </c>
    </row>
    <row r="523" spans="1:18" hidden="1" x14ac:dyDescent="0.3">
      <c r="A523">
        <v>1461</v>
      </c>
      <c r="B523" s="3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 s="12">
        <v>41933</v>
      </c>
      <c r="J523" s="12">
        <v>41899.645300925928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>
        <f t="shared" si="24"/>
        <v>101</v>
      </c>
      <c r="Q523">
        <f t="shared" si="25"/>
        <v>44.67</v>
      </c>
      <c r="R523">
        <f t="shared" si="26"/>
        <v>2014</v>
      </c>
    </row>
    <row r="524" spans="1:18" ht="28.8" hidden="1" x14ac:dyDescent="0.3">
      <c r="A524">
        <v>2338</v>
      </c>
      <c r="B524" s="3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 s="12">
        <v>41819.896805555552</v>
      </c>
      <c r="J524" s="12">
        <v>41789.896805555552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>
        <f t="shared" si="24"/>
        <v>101</v>
      </c>
      <c r="Q524">
        <f t="shared" si="25"/>
        <v>123.35</v>
      </c>
      <c r="R524">
        <f t="shared" si="26"/>
        <v>2014</v>
      </c>
    </row>
    <row r="525" spans="1:18" x14ac:dyDescent="0.3">
      <c r="A525">
        <v>3220</v>
      </c>
      <c r="B525" s="3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 s="12">
        <v>42806.875</v>
      </c>
      <c r="J525" s="12">
        <v>42772.833379629628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>
        <f t="shared" si="24"/>
        <v>101</v>
      </c>
      <c r="Q525">
        <f t="shared" si="25"/>
        <v>256.37</v>
      </c>
      <c r="R525">
        <f t="shared" si="26"/>
        <v>2017</v>
      </c>
    </row>
    <row r="526" spans="1:18" ht="28.8" x14ac:dyDescent="0.3">
      <c r="A526">
        <v>538</v>
      </c>
      <c r="B526" s="3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 s="12">
        <v>42503.794710648144</v>
      </c>
      <c r="J526" s="12">
        <v>42473.794710648144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>
        <f t="shared" si="24"/>
        <v>302</v>
      </c>
      <c r="Q526">
        <f t="shared" si="25"/>
        <v>252.02</v>
      </c>
      <c r="R526">
        <f t="shared" si="26"/>
        <v>2016</v>
      </c>
    </row>
    <row r="527" spans="1:18" ht="28.8" hidden="1" x14ac:dyDescent="0.3">
      <c r="A527">
        <v>832</v>
      </c>
      <c r="B527" s="3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 s="12">
        <v>40929.342361111114</v>
      </c>
      <c r="J527" s="12">
        <v>40869.675173611111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>
        <f t="shared" si="24"/>
        <v>101</v>
      </c>
      <c r="Q527">
        <f t="shared" si="25"/>
        <v>97.99</v>
      </c>
      <c r="R527">
        <f t="shared" si="26"/>
        <v>2011</v>
      </c>
    </row>
    <row r="528" spans="1:18" ht="28.8" hidden="1" x14ac:dyDescent="0.3">
      <c r="A528">
        <v>3046</v>
      </c>
      <c r="B528" s="3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 s="12">
        <v>41892.202777777777</v>
      </c>
      <c r="J528" s="12">
        <v>41862.803078703706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>
        <f t="shared" si="24"/>
        <v>191</v>
      </c>
      <c r="Q528">
        <f t="shared" si="25"/>
        <v>259.95</v>
      </c>
      <c r="R528">
        <f t="shared" si="26"/>
        <v>2014</v>
      </c>
    </row>
    <row r="529" spans="1:18" ht="28.8" hidden="1" x14ac:dyDescent="0.3">
      <c r="A529">
        <v>2236</v>
      </c>
      <c r="B529" s="3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 s="12">
        <v>42401.617164351846</v>
      </c>
      <c r="J529" s="12">
        <v>42371.617164351846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>
        <f t="shared" si="24"/>
        <v>537</v>
      </c>
      <c r="Q529">
        <f t="shared" si="25"/>
        <v>22.12</v>
      </c>
      <c r="R529">
        <f t="shared" si="26"/>
        <v>2016</v>
      </c>
    </row>
    <row r="530" spans="1:18" ht="28.8" hidden="1" x14ac:dyDescent="0.3">
      <c r="A530">
        <v>242</v>
      </c>
      <c r="B530" s="3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 s="12">
        <v>40897.492939814816</v>
      </c>
      <c r="J530" s="12">
        <v>40862.492939814816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>
        <f t="shared" si="24"/>
        <v>113</v>
      </c>
      <c r="Q530">
        <f t="shared" si="25"/>
        <v>73.02</v>
      </c>
      <c r="R530">
        <f t="shared" si="26"/>
        <v>2011</v>
      </c>
    </row>
    <row r="531" spans="1:18" hidden="1" x14ac:dyDescent="0.3">
      <c r="A531">
        <v>1</v>
      </c>
      <c r="B531" s="3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 s="12">
        <v>42796.600497685184</v>
      </c>
      <c r="J531" s="12">
        <v>42766.600497685184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>
        <f t="shared" si="24"/>
        <v>143</v>
      </c>
      <c r="Q531">
        <f t="shared" si="25"/>
        <v>185.48</v>
      </c>
      <c r="R531">
        <f t="shared" si="26"/>
        <v>2017</v>
      </c>
    </row>
    <row r="532" spans="1:18" ht="28.8" hidden="1" x14ac:dyDescent="0.3">
      <c r="A532">
        <v>688</v>
      </c>
      <c r="B532" s="3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 s="12">
        <v>42292.104780092588</v>
      </c>
      <c r="J532" s="12">
        <v>42262.104780092588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>
        <f t="shared" si="24"/>
        <v>73</v>
      </c>
      <c r="Q532">
        <f t="shared" si="25"/>
        <v>405.5</v>
      </c>
      <c r="R532">
        <f t="shared" si="26"/>
        <v>2015</v>
      </c>
    </row>
    <row r="533" spans="1:18" ht="28.8" hidden="1" x14ac:dyDescent="0.3">
      <c r="A533">
        <v>1607</v>
      </c>
      <c r="B533" s="3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 s="12">
        <v>41074.80846064815</v>
      </c>
      <c r="J533" s="12">
        <v>41053.80846064815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>
        <f t="shared" si="24"/>
        <v>145</v>
      </c>
      <c r="Q533">
        <f t="shared" si="25"/>
        <v>70.790000000000006</v>
      </c>
      <c r="R533">
        <f t="shared" si="26"/>
        <v>2012</v>
      </c>
    </row>
    <row r="534" spans="1:18" ht="28.8" x14ac:dyDescent="0.3">
      <c r="A534">
        <v>3163</v>
      </c>
      <c r="B534" s="3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 s="12">
        <v>41805.753761574073</v>
      </c>
      <c r="J534" s="12">
        <v>41775.753761574073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>
        <f t="shared" si="24"/>
        <v>111</v>
      </c>
      <c r="Q534">
        <f t="shared" si="25"/>
        <v>200.69</v>
      </c>
      <c r="R534">
        <f t="shared" si="26"/>
        <v>2014</v>
      </c>
    </row>
    <row r="535" spans="1:18" ht="28.8" hidden="1" x14ac:dyDescent="0.3">
      <c r="A535">
        <v>790</v>
      </c>
      <c r="B535" s="3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 s="12">
        <v>41306.047905092593</v>
      </c>
      <c r="J535" s="12">
        <v>41276.047905092593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>
        <f t="shared" si="24"/>
        <v>144</v>
      </c>
      <c r="Q535">
        <f t="shared" si="25"/>
        <v>92.55</v>
      </c>
      <c r="R535">
        <f t="shared" si="26"/>
        <v>2013</v>
      </c>
    </row>
    <row r="536" spans="1:18" ht="28.8" hidden="1" x14ac:dyDescent="0.3">
      <c r="A536">
        <v>1334</v>
      </c>
      <c r="B536" s="3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 s="12">
        <v>42440.774155092593</v>
      </c>
      <c r="J536" s="12">
        <v>42410.774155092593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>
        <f t="shared" si="24"/>
        <v>11</v>
      </c>
      <c r="Q536">
        <f t="shared" si="25"/>
        <v>51.82</v>
      </c>
      <c r="R536">
        <f t="shared" si="26"/>
        <v>2016</v>
      </c>
    </row>
    <row r="537" spans="1:18" ht="28.8" hidden="1" x14ac:dyDescent="0.3">
      <c r="A537">
        <v>2137</v>
      </c>
      <c r="B537" s="3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 s="12">
        <v>41978.771168981482</v>
      </c>
      <c r="J537" s="12">
        <v>41948.771168981482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>
        <f t="shared" si="24"/>
        <v>28</v>
      </c>
      <c r="Q537">
        <f t="shared" si="25"/>
        <v>26.6</v>
      </c>
      <c r="R537">
        <f t="shared" si="26"/>
        <v>2014</v>
      </c>
    </row>
    <row r="538" spans="1:18" ht="28.8" hidden="1" x14ac:dyDescent="0.3">
      <c r="A538">
        <v>2732</v>
      </c>
      <c r="B538" s="3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 s="12">
        <v>41422</v>
      </c>
      <c r="J538" s="12">
        <v>41389.808194444442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>
        <f t="shared" si="24"/>
        <v>118</v>
      </c>
      <c r="Q538">
        <f t="shared" si="25"/>
        <v>97.19</v>
      </c>
      <c r="R538">
        <f t="shared" si="26"/>
        <v>2013</v>
      </c>
    </row>
    <row r="539" spans="1:18" ht="28.8" hidden="1" x14ac:dyDescent="0.3">
      <c r="A539">
        <v>318</v>
      </c>
      <c r="B539" s="3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 s="12">
        <v>41359.997118055559</v>
      </c>
      <c r="J539" s="12">
        <v>41330.038784722223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>
        <f t="shared" si="24"/>
        <v>283</v>
      </c>
      <c r="Q539">
        <f t="shared" si="25"/>
        <v>49.88</v>
      </c>
      <c r="R539">
        <f t="shared" si="26"/>
        <v>2013</v>
      </c>
    </row>
    <row r="540" spans="1:18" ht="28.8" hidden="1" x14ac:dyDescent="0.3">
      <c r="A540">
        <v>51</v>
      </c>
      <c r="B540" s="3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 s="12">
        <v>42226.928668981483</v>
      </c>
      <c r="J540" s="12">
        <v>42196.928668981483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>
        <f t="shared" si="24"/>
        <v>128</v>
      </c>
      <c r="Q540">
        <f t="shared" si="25"/>
        <v>118.34</v>
      </c>
      <c r="R540">
        <f t="shared" si="26"/>
        <v>2015</v>
      </c>
    </row>
    <row r="541" spans="1:18" ht="28.8" hidden="1" x14ac:dyDescent="0.3">
      <c r="A541">
        <v>2021</v>
      </c>
      <c r="B541" s="3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 s="12">
        <v>41906.070567129631</v>
      </c>
      <c r="J541" s="12">
        <v>41861.070567129631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>
        <f t="shared" si="24"/>
        <v>281</v>
      </c>
      <c r="Q541">
        <f t="shared" si="25"/>
        <v>147.94999999999999</v>
      </c>
      <c r="R541">
        <f t="shared" si="26"/>
        <v>2014</v>
      </c>
    </row>
    <row r="542" spans="1:18" ht="28.8" hidden="1" x14ac:dyDescent="0.3">
      <c r="A542">
        <v>969</v>
      </c>
      <c r="B542" s="3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 s="12">
        <v>42775.30332175926</v>
      </c>
      <c r="J542" s="12">
        <v>42742.30332175926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>
        <f t="shared" si="24"/>
        <v>47</v>
      </c>
      <c r="Q542">
        <f t="shared" si="25"/>
        <v>1272.73</v>
      </c>
      <c r="R542">
        <f t="shared" si="26"/>
        <v>2017</v>
      </c>
    </row>
    <row r="543" spans="1:18" hidden="1" x14ac:dyDescent="0.3">
      <c r="A543">
        <v>1268</v>
      </c>
      <c r="B543" s="3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 s="12">
        <v>41537.845451388886</v>
      </c>
      <c r="J543" s="12">
        <v>41507.845451388886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>
        <f t="shared" si="24"/>
        <v>117</v>
      </c>
      <c r="Q543">
        <f t="shared" si="25"/>
        <v>76.92</v>
      </c>
      <c r="R543">
        <f t="shared" si="26"/>
        <v>2013</v>
      </c>
    </row>
    <row r="544" spans="1:18" ht="28.8" hidden="1" x14ac:dyDescent="0.3">
      <c r="A544">
        <v>1279</v>
      </c>
      <c r="B544" s="3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 s="12">
        <v>41722.057523148149</v>
      </c>
      <c r="J544" s="12">
        <v>41682.099189814813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>
        <f t="shared" si="24"/>
        <v>111</v>
      </c>
      <c r="Q544">
        <f t="shared" si="25"/>
        <v>73.36</v>
      </c>
      <c r="R544">
        <f t="shared" si="26"/>
        <v>2014</v>
      </c>
    </row>
    <row r="545" spans="1:18" ht="28.8" hidden="1" x14ac:dyDescent="0.3">
      <c r="A545">
        <v>1976</v>
      </c>
      <c r="B545" s="3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 s="12">
        <v>41468.899594907409</v>
      </c>
      <c r="J545" s="12">
        <v>41438.899594907409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>
        <f t="shared" si="24"/>
        <v>347</v>
      </c>
      <c r="Q545">
        <f t="shared" si="25"/>
        <v>29.31</v>
      </c>
      <c r="R545">
        <f t="shared" si="26"/>
        <v>2013</v>
      </c>
    </row>
    <row r="546" spans="1:18" ht="28.8" hidden="1" x14ac:dyDescent="0.3">
      <c r="A546">
        <v>1770</v>
      </c>
      <c r="B546" s="3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 s="12">
        <v>41926.780023148152</v>
      </c>
      <c r="J546" s="12">
        <v>41891.780023148152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>
        <f t="shared" si="24"/>
        <v>57</v>
      </c>
      <c r="Q546">
        <f t="shared" si="25"/>
        <v>150.5</v>
      </c>
      <c r="R546">
        <f t="shared" si="26"/>
        <v>2014</v>
      </c>
    </row>
    <row r="547" spans="1:18" ht="28.8" hidden="1" x14ac:dyDescent="0.3">
      <c r="A547">
        <v>377</v>
      </c>
      <c r="B547" s="3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 s="12">
        <v>42322.292361111111</v>
      </c>
      <c r="J547" s="12">
        <v>42292.250787037032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>
        <f t="shared" si="24"/>
        <v>114</v>
      </c>
      <c r="Q547">
        <f t="shared" si="25"/>
        <v>103.22</v>
      </c>
      <c r="R547">
        <f t="shared" si="26"/>
        <v>2015</v>
      </c>
    </row>
    <row r="548" spans="1:18" ht="28.8" hidden="1" x14ac:dyDescent="0.3">
      <c r="A548">
        <v>2229</v>
      </c>
      <c r="B548" s="3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 s="12">
        <v>41520.166666666664</v>
      </c>
      <c r="J548" s="12">
        <v>41484.664247685185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>
        <f t="shared" si="24"/>
        <v>171</v>
      </c>
      <c r="Q548">
        <f t="shared" si="25"/>
        <v>25.43</v>
      </c>
      <c r="R548">
        <f t="shared" si="26"/>
        <v>2013</v>
      </c>
    </row>
    <row r="549" spans="1:18" ht="28.8" hidden="1" x14ac:dyDescent="0.3">
      <c r="A549">
        <v>545</v>
      </c>
      <c r="B549" s="3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 s="12">
        <v>42323.634131944447</v>
      </c>
      <c r="J549" s="12">
        <v>42283.592465277776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>
        <f t="shared" si="24"/>
        <v>27</v>
      </c>
      <c r="Q549">
        <f t="shared" si="25"/>
        <v>402.71</v>
      </c>
      <c r="R549">
        <f t="shared" si="26"/>
        <v>2015</v>
      </c>
    </row>
    <row r="550" spans="1:18" ht="28.8" hidden="1" x14ac:dyDescent="0.3">
      <c r="A550">
        <v>2521</v>
      </c>
      <c r="B550" s="3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 s="12">
        <v>42290.967835648145</v>
      </c>
      <c r="J550" s="12">
        <v>42269.967835648145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>
        <f t="shared" si="24"/>
        <v>109</v>
      </c>
      <c r="Q550">
        <f t="shared" si="25"/>
        <v>103.68</v>
      </c>
      <c r="R550">
        <f t="shared" si="26"/>
        <v>2015</v>
      </c>
    </row>
    <row r="551" spans="1:18" ht="28.8" hidden="1" x14ac:dyDescent="0.3">
      <c r="A551">
        <v>1352</v>
      </c>
      <c r="B551" s="3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 s="12">
        <v>42252.165972222225</v>
      </c>
      <c r="J551" s="12">
        <v>42200.578310185185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>
        <f t="shared" si="24"/>
        <v>136</v>
      </c>
      <c r="Q551">
        <f t="shared" si="25"/>
        <v>59.97</v>
      </c>
      <c r="R551">
        <f t="shared" si="26"/>
        <v>2015</v>
      </c>
    </row>
    <row r="552" spans="1:18" ht="28.8" hidden="1" x14ac:dyDescent="0.3">
      <c r="A552">
        <v>2272</v>
      </c>
      <c r="B552" s="3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 s="12">
        <v>42345.699490740735</v>
      </c>
      <c r="J552" s="12">
        <v>42315.699490740735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>
        <f t="shared" si="24"/>
        <v>1357</v>
      </c>
      <c r="Q552">
        <f t="shared" si="25"/>
        <v>14.37</v>
      </c>
      <c r="R552">
        <f t="shared" si="26"/>
        <v>2015</v>
      </c>
    </row>
    <row r="553" spans="1:18" ht="28.8" hidden="1" x14ac:dyDescent="0.3">
      <c r="A553">
        <v>2240</v>
      </c>
      <c r="B553" s="3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 s="12">
        <v>42482.825740740736</v>
      </c>
      <c r="J553" s="12">
        <v>42452.825740740736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>
        <f t="shared" si="24"/>
        <v>271</v>
      </c>
      <c r="Q553">
        <f t="shared" si="25"/>
        <v>140.97999999999999</v>
      </c>
      <c r="R553">
        <f t="shared" si="26"/>
        <v>2016</v>
      </c>
    </row>
    <row r="554" spans="1:18" ht="43.2" hidden="1" x14ac:dyDescent="0.3">
      <c r="A554">
        <v>1195</v>
      </c>
      <c r="B554" s="3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 s="12">
        <v>42358.375</v>
      </c>
      <c r="J554" s="12">
        <v>42298.34783564815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>
        <f t="shared" si="24"/>
        <v>135</v>
      </c>
      <c r="Q554">
        <f t="shared" si="25"/>
        <v>79.41</v>
      </c>
      <c r="R554">
        <f t="shared" si="26"/>
        <v>2015</v>
      </c>
    </row>
    <row r="555" spans="1:18" ht="28.8" hidden="1" x14ac:dyDescent="0.3">
      <c r="A555">
        <v>1855</v>
      </c>
      <c r="B555" s="3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 s="12">
        <v>41645.538657407407</v>
      </c>
      <c r="J555" s="12">
        <v>41600.538657407407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>
        <f t="shared" si="24"/>
        <v>154</v>
      </c>
      <c r="Q555">
        <f t="shared" si="25"/>
        <v>70.58</v>
      </c>
      <c r="R555">
        <f t="shared" si="26"/>
        <v>2013</v>
      </c>
    </row>
    <row r="556" spans="1:18" ht="28.8" hidden="1" x14ac:dyDescent="0.3">
      <c r="A556">
        <v>413</v>
      </c>
      <c r="B556" s="3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 s="12">
        <v>41109.877442129626</v>
      </c>
      <c r="J556" s="12">
        <v>41079.877442129626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>
        <f t="shared" si="24"/>
        <v>105</v>
      </c>
      <c r="Q556">
        <f t="shared" si="25"/>
        <v>78.66</v>
      </c>
      <c r="R556">
        <f t="shared" si="26"/>
        <v>2012</v>
      </c>
    </row>
    <row r="557" spans="1:18" ht="28.8" hidden="1" x14ac:dyDescent="0.3">
      <c r="A557">
        <v>1204</v>
      </c>
      <c r="B557" s="3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 s="12">
        <v>42342.208333333328</v>
      </c>
      <c r="J557" s="12">
        <v>42297.748067129629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>
        <f t="shared" si="24"/>
        <v>103</v>
      </c>
      <c r="Q557">
        <f t="shared" si="25"/>
        <v>234.79</v>
      </c>
      <c r="R557">
        <f t="shared" si="26"/>
        <v>2015</v>
      </c>
    </row>
    <row r="558" spans="1:18" ht="28.8" hidden="1" x14ac:dyDescent="0.3">
      <c r="A558">
        <v>1254</v>
      </c>
      <c r="B558" s="3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 s="12">
        <v>40544.207638888889</v>
      </c>
      <c r="J558" s="12">
        <v>40487.621365740742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>
        <f t="shared" si="24"/>
        <v>199</v>
      </c>
      <c r="Q558">
        <f t="shared" si="25"/>
        <v>94.49</v>
      </c>
      <c r="R558">
        <f t="shared" si="26"/>
        <v>2010</v>
      </c>
    </row>
    <row r="559" spans="1:18" ht="28.8" hidden="1" x14ac:dyDescent="0.3">
      <c r="A559">
        <v>1007</v>
      </c>
      <c r="B559" s="3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 s="12">
        <v>42718.6252662037</v>
      </c>
      <c r="J559" s="12">
        <v>42676.583599537036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>
        <f t="shared" si="24"/>
        <v>44</v>
      </c>
      <c r="Q559">
        <f t="shared" si="25"/>
        <v>174.95</v>
      </c>
      <c r="R559">
        <f t="shared" si="26"/>
        <v>2016</v>
      </c>
    </row>
    <row r="560" spans="1:18" hidden="1" x14ac:dyDescent="0.3">
      <c r="A560">
        <v>741</v>
      </c>
      <c r="B560" s="3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 s="12">
        <v>41436.648217592592</v>
      </c>
      <c r="J560" s="12">
        <v>41401.648217592592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>
        <f t="shared" si="24"/>
        <v>102</v>
      </c>
      <c r="Q560">
        <f t="shared" si="25"/>
        <v>141.41999999999999</v>
      </c>
      <c r="R560">
        <f t="shared" si="26"/>
        <v>2013</v>
      </c>
    </row>
    <row r="561" spans="1:18" hidden="1" x14ac:dyDescent="0.3">
      <c r="A561">
        <v>2337</v>
      </c>
      <c r="B561" s="3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 s="12">
        <v>41816.640543981484</v>
      </c>
      <c r="J561" s="12">
        <v>41786.640543981484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>
        <f t="shared" si="24"/>
        <v>111</v>
      </c>
      <c r="Q561">
        <f t="shared" si="25"/>
        <v>74.180000000000007</v>
      </c>
      <c r="R561">
        <f t="shared" si="26"/>
        <v>2014</v>
      </c>
    </row>
    <row r="562" spans="1:18" hidden="1" x14ac:dyDescent="0.3">
      <c r="A562">
        <v>2199</v>
      </c>
      <c r="B562" s="3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 s="12">
        <v>42292.416643518518</v>
      </c>
      <c r="J562" s="12">
        <v>42262.416643518518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>
        <f t="shared" si="24"/>
        <v>147</v>
      </c>
      <c r="Q562">
        <f t="shared" si="25"/>
        <v>52.7</v>
      </c>
      <c r="R562">
        <f t="shared" si="26"/>
        <v>2015</v>
      </c>
    </row>
    <row r="563" spans="1:18" ht="28.8" hidden="1" x14ac:dyDescent="0.3">
      <c r="A563">
        <v>1185</v>
      </c>
      <c r="B563" s="3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 s="12">
        <v>42163.166666666672</v>
      </c>
      <c r="J563" s="12">
        <v>42130.865150462967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>
        <f t="shared" si="24"/>
        <v>105</v>
      </c>
      <c r="Q563">
        <f t="shared" si="25"/>
        <v>118.74</v>
      </c>
      <c r="R563">
        <f t="shared" si="26"/>
        <v>2015</v>
      </c>
    </row>
    <row r="564" spans="1:18" ht="28.8" x14ac:dyDescent="0.3">
      <c r="A564">
        <v>3254</v>
      </c>
      <c r="B564" s="3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 s="12">
        <v>42089.044085648144</v>
      </c>
      <c r="J564" s="12">
        <v>42059.085752314815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>
        <f t="shared" si="24"/>
        <v>101</v>
      </c>
      <c r="Q564">
        <f t="shared" si="25"/>
        <v>70.77</v>
      </c>
      <c r="R564">
        <f t="shared" si="26"/>
        <v>2015</v>
      </c>
    </row>
    <row r="565" spans="1:18" ht="28.8" hidden="1" x14ac:dyDescent="0.3">
      <c r="A565">
        <v>3044</v>
      </c>
      <c r="B565" s="3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 s="12">
        <v>42402.7268287037</v>
      </c>
      <c r="J565" s="12">
        <v>42387.7268287037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>
        <f t="shared" si="24"/>
        <v>109</v>
      </c>
      <c r="Q565">
        <f t="shared" si="25"/>
        <v>84.11</v>
      </c>
      <c r="R565">
        <f t="shared" si="26"/>
        <v>2016</v>
      </c>
    </row>
    <row r="566" spans="1:18" ht="28.8" hidden="1" x14ac:dyDescent="0.3">
      <c r="A566">
        <v>1965</v>
      </c>
      <c r="B566" s="3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 s="12">
        <v>40920.041666666664</v>
      </c>
      <c r="J566" s="12">
        <v>40898.089236111111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>
        <f t="shared" si="24"/>
        <v>262</v>
      </c>
      <c r="Q566">
        <f t="shared" si="25"/>
        <v>127.32</v>
      </c>
      <c r="R566">
        <f t="shared" si="26"/>
        <v>2011</v>
      </c>
    </row>
    <row r="567" spans="1:18" ht="28.8" hidden="1" x14ac:dyDescent="0.3">
      <c r="A567">
        <v>1205</v>
      </c>
      <c r="B567" s="3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 s="12">
        <v>42168.506377314814</v>
      </c>
      <c r="J567" s="12">
        <v>42138.506377314814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>
        <f t="shared" si="24"/>
        <v>101</v>
      </c>
      <c r="Q567">
        <f t="shared" si="25"/>
        <v>211.48</v>
      </c>
      <c r="R567">
        <f t="shared" si="26"/>
        <v>2015</v>
      </c>
    </row>
    <row r="568" spans="1:18" ht="28.8" hidden="1" x14ac:dyDescent="0.3">
      <c r="A568">
        <v>368</v>
      </c>
      <c r="B568" s="3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 s="12">
        <v>42078.563912037032</v>
      </c>
      <c r="J568" s="12">
        <v>42043.605578703704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>
        <f t="shared" si="24"/>
        <v>104</v>
      </c>
      <c r="Q568">
        <f t="shared" si="25"/>
        <v>81.849999999999994</v>
      </c>
      <c r="R568">
        <f t="shared" si="26"/>
        <v>2015</v>
      </c>
    </row>
    <row r="569" spans="1:18" ht="28.8" hidden="1" x14ac:dyDescent="0.3">
      <c r="A569">
        <v>267</v>
      </c>
      <c r="B569" s="3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 s="12">
        <v>41815.452534722222</v>
      </c>
      <c r="J569" s="12">
        <v>41785.452534722222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>
        <f t="shared" si="24"/>
        <v>132</v>
      </c>
      <c r="Q569">
        <f t="shared" si="25"/>
        <v>78.58</v>
      </c>
      <c r="R569">
        <f t="shared" si="26"/>
        <v>2014</v>
      </c>
    </row>
    <row r="570" spans="1:18" ht="28.8" hidden="1" x14ac:dyDescent="0.3">
      <c r="A570">
        <v>397</v>
      </c>
      <c r="B570" s="3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 s="12">
        <v>40422.155555555553</v>
      </c>
      <c r="J570" s="12">
        <v>40379.776435185187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>
        <f t="shared" si="24"/>
        <v>104</v>
      </c>
      <c r="Q570">
        <f t="shared" si="25"/>
        <v>56.46</v>
      </c>
      <c r="R570">
        <f t="shared" si="26"/>
        <v>2010</v>
      </c>
    </row>
    <row r="571" spans="1:18" ht="28.8" hidden="1" x14ac:dyDescent="0.3">
      <c r="A571">
        <v>1309</v>
      </c>
      <c r="B571" s="3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 s="12">
        <v>42292.882731481484</v>
      </c>
      <c r="J571" s="12">
        <v>42257.882731481484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>
        <f t="shared" si="24"/>
        <v>112</v>
      </c>
      <c r="Q571">
        <f t="shared" si="25"/>
        <v>367.97</v>
      </c>
      <c r="R571">
        <f t="shared" si="26"/>
        <v>2015</v>
      </c>
    </row>
    <row r="572" spans="1:18" ht="28.8" hidden="1" x14ac:dyDescent="0.3">
      <c r="A572">
        <v>80</v>
      </c>
      <c r="B572" s="3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 s="12">
        <v>41618.083981481483</v>
      </c>
      <c r="J572" s="12">
        <v>41583.083981481483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>
        <f t="shared" si="24"/>
        <v>107</v>
      </c>
      <c r="Q572">
        <f t="shared" si="25"/>
        <v>273.83</v>
      </c>
      <c r="R572">
        <f t="shared" si="26"/>
        <v>2013</v>
      </c>
    </row>
    <row r="573" spans="1:18" ht="28.8" hidden="1" x14ac:dyDescent="0.3">
      <c r="A573">
        <v>613</v>
      </c>
      <c r="B573" s="3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 s="12">
        <v>42278.207638888889</v>
      </c>
      <c r="J573" s="12">
        <v>42247.496759259258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>
        <f t="shared" si="24"/>
        <v>21</v>
      </c>
      <c r="Q573">
        <f t="shared" si="25"/>
        <v>105.93</v>
      </c>
      <c r="R573">
        <f t="shared" si="26"/>
        <v>2015</v>
      </c>
    </row>
    <row r="574" spans="1:18" ht="28.8" x14ac:dyDescent="0.3">
      <c r="A574">
        <v>3256</v>
      </c>
      <c r="B574" s="3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 s="12">
        <v>42166.165972222225</v>
      </c>
      <c r="J574" s="12">
        <v>42144.573807870373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>
        <f t="shared" si="24"/>
        <v>128</v>
      </c>
      <c r="Q574">
        <f t="shared" si="25"/>
        <v>72.760000000000005</v>
      </c>
      <c r="R574">
        <f t="shared" si="26"/>
        <v>2015</v>
      </c>
    </row>
    <row r="575" spans="1:18" ht="28.8" hidden="1" x14ac:dyDescent="0.3">
      <c r="A575">
        <v>753</v>
      </c>
      <c r="B575" s="3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 s="12">
        <v>42049.590173611112</v>
      </c>
      <c r="J575" s="12">
        <v>42019.590173611112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>
        <f t="shared" si="24"/>
        <v>128</v>
      </c>
      <c r="Q575">
        <f t="shared" si="25"/>
        <v>492.31</v>
      </c>
      <c r="R575">
        <f t="shared" si="26"/>
        <v>2015</v>
      </c>
    </row>
    <row r="576" spans="1:18" ht="28.8" x14ac:dyDescent="0.3">
      <c r="A576">
        <v>2803</v>
      </c>
      <c r="B576" s="3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 s="12">
        <v>42201</v>
      </c>
      <c r="J576" s="12">
        <v>42158.065694444449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>
        <f t="shared" si="24"/>
        <v>128</v>
      </c>
      <c r="Q576">
        <f t="shared" si="25"/>
        <v>90.74</v>
      </c>
      <c r="R576">
        <f t="shared" si="26"/>
        <v>2015</v>
      </c>
    </row>
    <row r="577" spans="1:18" ht="28.8" hidden="1" x14ac:dyDescent="0.3">
      <c r="A577">
        <v>677</v>
      </c>
      <c r="B577" s="3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 s="12">
        <v>42549.403877314813</v>
      </c>
      <c r="J577" s="12">
        <v>42504.403877314813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>
        <f t="shared" si="24"/>
        <v>26</v>
      </c>
      <c r="Q577">
        <f t="shared" si="25"/>
        <v>133.25</v>
      </c>
      <c r="R577">
        <f t="shared" si="26"/>
        <v>2016</v>
      </c>
    </row>
    <row r="578" spans="1:18" ht="28.8" hidden="1" x14ac:dyDescent="0.3">
      <c r="A578">
        <v>3005</v>
      </c>
      <c r="B578" s="3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 s="12">
        <v>41918.674826388888</v>
      </c>
      <c r="J578" s="12">
        <v>41888.674826388888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>
        <f t="shared" ref="P578:P641" si="27">ROUND(E578/D578*100,0)</f>
        <v>120</v>
      </c>
      <c r="Q578">
        <f t="shared" ref="Q578:Q641" si="28">IFERROR(ROUND(E578/L578,2),0)</f>
        <v>108.24</v>
      </c>
      <c r="R578">
        <f t="shared" si="26"/>
        <v>2014</v>
      </c>
    </row>
    <row r="579" spans="1:18" ht="28.8" x14ac:dyDescent="0.3">
      <c r="A579">
        <v>3242</v>
      </c>
      <c r="B579" s="3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 s="12">
        <v>41901.755694444444</v>
      </c>
      <c r="J579" s="12">
        <v>41871.755694444444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>
        <f t="shared" si="27"/>
        <v>127</v>
      </c>
      <c r="Q579">
        <f t="shared" si="28"/>
        <v>69.569999999999993</v>
      </c>
      <c r="R579">
        <f t="shared" ref="R579:R642" si="29">YEAR(J579)</f>
        <v>2014</v>
      </c>
    </row>
    <row r="580" spans="1:18" ht="28.8" hidden="1" x14ac:dyDescent="0.3">
      <c r="A580">
        <v>308</v>
      </c>
      <c r="B580" s="3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 s="12">
        <v>40612.694560185184</v>
      </c>
      <c r="J580" s="12">
        <v>40567.694560185184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>
        <f t="shared" si="27"/>
        <v>106</v>
      </c>
      <c r="Q580">
        <f t="shared" si="28"/>
        <v>62.71</v>
      </c>
      <c r="R580">
        <f t="shared" si="29"/>
        <v>2011</v>
      </c>
    </row>
    <row r="581" spans="1:18" ht="28.8" hidden="1" x14ac:dyDescent="0.3">
      <c r="A581">
        <v>2722</v>
      </c>
      <c r="B581" s="3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 s="12">
        <v>42764.857094907406</v>
      </c>
      <c r="J581" s="12">
        <v>42704.857094907406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>
        <f t="shared" si="27"/>
        <v>253</v>
      </c>
      <c r="Q581">
        <f t="shared" si="28"/>
        <v>68.25</v>
      </c>
      <c r="R581">
        <f t="shared" si="29"/>
        <v>2016</v>
      </c>
    </row>
    <row r="582" spans="1:18" x14ac:dyDescent="0.3">
      <c r="A582">
        <v>3262</v>
      </c>
      <c r="B582" s="3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 s="12">
        <v>41995.166666666672</v>
      </c>
      <c r="J582" s="12">
        <v>41964.315532407403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>
        <f t="shared" si="27"/>
        <v>103</v>
      </c>
      <c r="Q582">
        <f t="shared" si="28"/>
        <v>93.81</v>
      </c>
      <c r="R582">
        <f t="shared" si="29"/>
        <v>2014</v>
      </c>
    </row>
    <row r="583" spans="1:18" hidden="1" x14ac:dyDescent="0.3">
      <c r="A583">
        <v>825</v>
      </c>
      <c r="B583" s="3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 s="12">
        <v>41211.306527777779</v>
      </c>
      <c r="J583" s="12">
        <v>41186.306527777779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>
        <f t="shared" si="27"/>
        <v>100</v>
      </c>
      <c r="Q583">
        <f t="shared" si="28"/>
        <v>126.81</v>
      </c>
      <c r="R583">
        <f t="shared" si="29"/>
        <v>2012</v>
      </c>
    </row>
    <row r="584" spans="1:18" ht="28.8" x14ac:dyDescent="0.3">
      <c r="A584">
        <v>4022</v>
      </c>
      <c r="B584" s="3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 s="12">
        <v>42036.120833333334</v>
      </c>
      <c r="J584" s="12">
        <v>41990.584108796291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>
        <f t="shared" si="27"/>
        <v>70</v>
      </c>
      <c r="Q584">
        <f t="shared" si="28"/>
        <v>63.56</v>
      </c>
      <c r="R584">
        <f t="shared" si="29"/>
        <v>2014</v>
      </c>
    </row>
    <row r="585" spans="1:18" ht="28.8" hidden="1" x14ac:dyDescent="0.3">
      <c r="A585">
        <v>1313</v>
      </c>
      <c r="B585" s="3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 s="12">
        <v>42432.709652777776</v>
      </c>
      <c r="J585" s="12">
        <v>42402.709652777776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>
        <f t="shared" si="27"/>
        <v>31</v>
      </c>
      <c r="Q585">
        <f t="shared" si="28"/>
        <v>102.02</v>
      </c>
      <c r="R585">
        <f t="shared" si="29"/>
        <v>2016</v>
      </c>
    </row>
    <row r="586" spans="1:18" ht="28.8" hidden="1" x14ac:dyDescent="0.3">
      <c r="A586">
        <v>1401</v>
      </c>
      <c r="B586" s="3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 s="12">
        <v>41420.99622685185</v>
      </c>
      <c r="J586" s="12">
        <v>41399.99622685185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>
        <f t="shared" si="27"/>
        <v>497</v>
      </c>
      <c r="Q586">
        <f t="shared" si="28"/>
        <v>51.72</v>
      </c>
      <c r="R586">
        <f t="shared" si="29"/>
        <v>2013</v>
      </c>
    </row>
    <row r="587" spans="1:18" ht="28.8" hidden="1" x14ac:dyDescent="0.3">
      <c r="A587">
        <v>1749</v>
      </c>
      <c r="B587" s="3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 s="12">
        <v>42795.791666666672</v>
      </c>
      <c r="J587" s="12">
        <v>42758.975937499999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>
        <f t="shared" si="27"/>
        <v>123</v>
      </c>
      <c r="Q587">
        <f t="shared" si="28"/>
        <v>94.74</v>
      </c>
      <c r="R587">
        <f t="shared" si="29"/>
        <v>2017</v>
      </c>
    </row>
    <row r="588" spans="1:18" ht="28.8" hidden="1" x14ac:dyDescent="0.3">
      <c r="A588">
        <v>1843</v>
      </c>
      <c r="B588" s="3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 s="12">
        <v>40594.994837962964</v>
      </c>
      <c r="J588" s="12">
        <v>40564.994837962964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>
        <f t="shared" si="27"/>
        <v>124</v>
      </c>
      <c r="Q588">
        <f t="shared" si="28"/>
        <v>92.54</v>
      </c>
      <c r="R588">
        <f t="shared" si="29"/>
        <v>2011</v>
      </c>
    </row>
    <row r="589" spans="1:18" ht="28.8" hidden="1" x14ac:dyDescent="0.3">
      <c r="A589">
        <v>2042</v>
      </c>
      <c r="B589" s="3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 s="12">
        <v>42391.708032407405</v>
      </c>
      <c r="J589" s="12">
        <v>42331.708032407405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>
        <f t="shared" si="27"/>
        <v>124</v>
      </c>
      <c r="Q589">
        <f t="shared" si="28"/>
        <v>88.24</v>
      </c>
      <c r="R589">
        <f t="shared" si="29"/>
        <v>2015</v>
      </c>
    </row>
    <row r="590" spans="1:18" x14ac:dyDescent="0.3">
      <c r="A590">
        <v>3677</v>
      </c>
      <c r="B590" s="3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 s="12">
        <v>41823.165972222225</v>
      </c>
      <c r="J590" s="12">
        <v>41802.574282407404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>
        <f t="shared" si="27"/>
        <v>103</v>
      </c>
      <c r="Q590">
        <f t="shared" si="28"/>
        <v>62.05</v>
      </c>
      <c r="R590">
        <f t="shared" si="29"/>
        <v>2014</v>
      </c>
    </row>
    <row r="591" spans="1:18" ht="28.8" x14ac:dyDescent="0.3">
      <c r="A591">
        <v>532</v>
      </c>
      <c r="B591" s="3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 s="12">
        <v>42503.007037037038</v>
      </c>
      <c r="J591" s="12">
        <v>42473.007037037038</v>
      </c>
      <c r="K591" t="b">
        <v>0</v>
      </c>
      <c r="L591">
        <v>173</v>
      </c>
      <c r="M591" t="b">
        <v>1</v>
      </c>
      <c r="N591" t="s">
        <v>8281</v>
      </c>
      <c r="O591" t="s">
        <v>8284</v>
      </c>
      <c r="P591">
        <f t="shared" si="27"/>
        <v>123</v>
      </c>
      <c r="Q591">
        <f t="shared" si="28"/>
        <v>71.239999999999995</v>
      </c>
      <c r="R591">
        <f t="shared" si="29"/>
        <v>2016</v>
      </c>
    </row>
    <row r="592" spans="1:18" ht="28.8" hidden="1" x14ac:dyDescent="0.3">
      <c r="A592">
        <v>3024</v>
      </c>
      <c r="B592" s="3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 s="12">
        <v>41188.993923611109</v>
      </c>
      <c r="J592" s="12">
        <v>41158.993923611109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>
        <f t="shared" si="27"/>
        <v>246</v>
      </c>
      <c r="Q592">
        <f t="shared" si="28"/>
        <v>67.7</v>
      </c>
      <c r="R592">
        <f t="shared" si="29"/>
        <v>2012</v>
      </c>
    </row>
    <row r="593" spans="1:18" ht="28.8" x14ac:dyDescent="0.3">
      <c r="A593">
        <v>3214</v>
      </c>
      <c r="B593" s="3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 s="12">
        <v>42374.996527777781</v>
      </c>
      <c r="J593" s="12">
        <v>42337.792511574073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>
        <f t="shared" si="27"/>
        <v>102</v>
      </c>
      <c r="Q593">
        <f t="shared" si="28"/>
        <v>106.57</v>
      </c>
      <c r="R593">
        <f t="shared" si="29"/>
        <v>2015</v>
      </c>
    </row>
    <row r="594" spans="1:18" ht="28.8" x14ac:dyDescent="0.3">
      <c r="A594">
        <v>3218</v>
      </c>
      <c r="B594" s="3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 s="12">
        <v>42004</v>
      </c>
      <c r="J594" s="12">
        <v>41971.002152777779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>
        <f t="shared" si="27"/>
        <v>102</v>
      </c>
      <c r="Q594">
        <f t="shared" si="28"/>
        <v>66.59</v>
      </c>
      <c r="R594">
        <f t="shared" si="29"/>
        <v>2014</v>
      </c>
    </row>
    <row r="595" spans="1:18" ht="28.8" hidden="1" x14ac:dyDescent="0.3">
      <c r="A595">
        <v>1763</v>
      </c>
      <c r="B595" s="3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 s="12">
        <v>42666.868518518517</v>
      </c>
      <c r="J595" s="12">
        <v>42636.868518518517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>
        <f t="shared" si="27"/>
        <v>102</v>
      </c>
      <c r="Q595">
        <f t="shared" si="28"/>
        <v>103.64</v>
      </c>
      <c r="R595">
        <f t="shared" si="29"/>
        <v>2016</v>
      </c>
    </row>
    <row r="596" spans="1:18" ht="28.8" x14ac:dyDescent="0.3">
      <c r="A596">
        <v>3468</v>
      </c>
      <c r="B596" s="3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 s="12">
        <v>42634.125</v>
      </c>
      <c r="J596" s="12">
        <v>42605.765381944439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>
        <f t="shared" si="27"/>
        <v>122</v>
      </c>
      <c r="Q596">
        <f t="shared" si="28"/>
        <v>716.35</v>
      </c>
      <c r="R596">
        <f t="shared" si="29"/>
        <v>2016</v>
      </c>
    </row>
    <row r="597" spans="1:18" ht="28.8" hidden="1" x14ac:dyDescent="0.3">
      <c r="A597">
        <v>360</v>
      </c>
      <c r="B597" s="3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 s="12">
        <v>42208.132638888885</v>
      </c>
      <c r="J597" s="12">
        <v>42163.897916666669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>
        <f t="shared" si="27"/>
        <v>101</v>
      </c>
      <c r="Q597">
        <f t="shared" si="28"/>
        <v>139.83000000000001</v>
      </c>
      <c r="R597">
        <f t="shared" si="29"/>
        <v>2015</v>
      </c>
    </row>
    <row r="598" spans="1:18" ht="28.8" hidden="1" x14ac:dyDescent="0.3">
      <c r="A598">
        <v>2985</v>
      </c>
      <c r="B598" s="3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 s="12">
        <v>42674.166666666672</v>
      </c>
      <c r="J598" s="12">
        <v>42654.973703703698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>
        <f t="shared" si="27"/>
        <v>122</v>
      </c>
      <c r="Q598">
        <f t="shared" si="28"/>
        <v>109.59</v>
      </c>
      <c r="R598">
        <f t="shared" si="29"/>
        <v>2016</v>
      </c>
    </row>
    <row r="599" spans="1:18" ht="28.8" hidden="1" x14ac:dyDescent="0.3">
      <c r="A599">
        <v>2046</v>
      </c>
      <c r="B599" s="3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 s="12">
        <v>41417.171805555554</v>
      </c>
      <c r="J599" s="12">
        <v>41387.171805555554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>
        <f t="shared" si="27"/>
        <v>121</v>
      </c>
      <c r="Q599">
        <f t="shared" si="28"/>
        <v>55.81</v>
      </c>
      <c r="R599">
        <f t="shared" si="29"/>
        <v>2013</v>
      </c>
    </row>
    <row r="600" spans="1:18" ht="43.2" hidden="1" x14ac:dyDescent="0.3">
      <c r="A600">
        <v>2606</v>
      </c>
      <c r="B600" s="3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 s="12">
        <v>41758.712754629632</v>
      </c>
      <c r="J600" s="12">
        <v>41726.712754629632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>
        <f t="shared" si="27"/>
        <v>110</v>
      </c>
      <c r="Q600">
        <f t="shared" si="28"/>
        <v>31.44</v>
      </c>
      <c r="R600">
        <f t="shared" si="29"/>
        <v>2014</v>
      </c>
    </row>
    <row r="601" spans="1:18" x14ac:dyDescent="0.3">
      <c r="A601">
        <v>3248</v>
      </c>
      <c r="B601" s="3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 s="12">
        <v>42098.846724537041</v>
      </c>
      <c r="J601" s="12">
        <v>42068.888391203705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>
        <f t="shared" si="27"/>
        <v>101</v>
      </c>
      <c r="Q601">
        <f t="shared" si="28"/>
        <v>60.48</v>
      </c>
      <c r="R601">
        <f t="shared" si="29"/>
        <v>2015</v>
      </c>
    </row>
    <row r="602" spans="1:18" ht="28.8" hidden="1" x14ac:dyDescent="0.3">
      <c r="A602">
        <v>28</v>
      </c>
      <c r="B602" s="3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 s="12">
        <v>42354.96393518518</v>
      </c>
      <c r="J602" s="12">
        <v>42324.96393518518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>
        <f t="shared" si="27"/>
        <v>100</v>
      </c>
      <c r="Q602">
        <f t="shared" si="28"/>
        <v>169.61</v>
      </c>
      <c r="R602">
        <f t="shared" si="29"/>
        <v>2015</v>
      </c>
    </row>
    <row r="603" spans="1:18" ht="28.8" hidden="1" x14ac:dyDescent="0.3">
      <c r="A603">
        <v>840</v>
      </c>
      <c r="B603" s="3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 s="12">
        <v>42637.226701388892</v>
      </c>
      <c r="J603" s="12">
        <v>42607.226701388892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>
        <f t="shared" si="27"/>
        <v>120</v>
      </c>
      <c r="Q603">
        <f t="shared" si="28"/>
        <v>63.38</v>
      </c>
      <c r="R603">
        <f t="shared" si="29"/>
        <v>2016</v>
      </c>
    </row>
    <row r="604" spans="1:18" ht="28.8" hidden="1" x14ac:dyDescent="0.3">
      <c r="A604">
        <v>16</v>
      </c>
      <c r="B604" s="3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 s="12">
        <v>41806.229166666664</v>
      </c>
      <c r="J604" s="12">
        <v>41760.796423611115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>
        <f t="shared" si="27"/>
        <v>100</v>
      </c>
      <c r="Q604">
        <f t="shared" si="28"/>
        <v>171.84</v>
      </c>
      <c r="R604">
        <f t="shared" si="29"/>
        <v>2014</v>
      </c>
    </row>
    <row r="605" spans="1:18" ht="28.8" hidden="1" x14ac:dyDescent="0.3">
      <c r="A605">
        <v>349</v>
      </c>
      <c r="B605" s="3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 s="12">
        <v>42790.498935185184</v>
      </c>
      <c r="J605" s="12">
        <v>42760.498935185184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>
        <f t="shared" si="27"/>
        <v>107</v>
      </c>
      <c r="Q605">
        <f t="shared" si="28"/>
        <v>71.900000000000006</v>
      </c>
      <c r="R605">
        <f t="shared" si="29"/>
        <v>2017</v>
      </c>
    </row>
    <row r="606" spans="1:18" ht="28.8" hidden="1" x14ac:dyDescent="0.3">
      <c r="A606">
        <v>1513</v>
      </c>
      <c r="B606" s="3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 s="12">
        <v>41836.637337962966</v>
      </c>
      <c r="J606" s="12">
        <v>41806.637337962966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>
        <f t="shared" si="27"/>
        <v>150</v>
      </c>
      <c r="Q606">
        <f t="shared" si="28"/>
        <v>55.82</v>
      </c>
      <c r="R606">
        <f t="shared" si="29"/>
        <v>2014</v>
      </c>
    </row>
    <row r="607" spans="1:18" hidden="1" x14ac:dyDescent="0.3">
      <c r="A607">
        <v>49</v>
      </c>
      <c r="B607" s="3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 s="12">
        <v>42301.176446759258</v>
      </c>
      <c r="J607" s="12">
        <v>42271.176446759258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>
        <f t="shared" si="27"/>
        <v>100</v>
      </c>
      <c r="Q607">
        <f t="shared" si="28"/>
        <v>137.93</v>
      </c>
      <c r="R607">
        <f t="shared" si="29"/>
        <v>2015</v>
      </c>
    </row>
    <row r="608" spans="1:18" ht="28.8" hidden="1" x14ac:dyDescent="0.3">
      <c r="A608">
        <v>362</v>
      </c>
      <c r="B608" s="3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 s="12">
        <v>41859</v>
      </c>
      <c r="J608" s="12">
        <v>41837.210543981484</v>
      </c>
      <c r="K608" t="b">
        <v>0</v>
      </c>
      <c r="L608">
        <v>86</v>
      </c>
      <c r="M608" t="b">
        <v>1</v>
      </c>
      <c r="N608" t="s">
        <v>8279</v>
      </c>
      <c r="O608" t="s">
        <v>8280</v>
      </c>
      <c r="P608">
        <f t="shared" si="27"/>
        <v>124</v>
      </c>
      <c r="Q608">
        <f t="shared" si="28"/>
        <v>139.53</v>
      </c>
      <c r="R608">
        <f t="shared" si="29"/>
        <v>2014</v>
      </c>
    </row>
    <row r="609" spans="1:18" ht="28.8" x14ac:dyDescent="0.3">
      <c r="A609">
        <v>525</v>
      </c>
      <c r="B609" s="3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 s="12">
        <v>41895.400937500002</v>
      </c>
      <c r="J609" s="12">
        <v>41850.400937500002</v>
      </c>
      <c r="K609" t="b">
        <v>0</v>
      </c>
      <c r="L609">
        <v>12</v>
      </c>
      <c r="M609" t="b">
        <v>1</v>
      </c>
      <c r="N609" t="s">
        <v>8281</v>
      </c>
      <c r="O609" t="s">
        <v>8284</v>
      </c>
      <c r="P609">
        <f t="shared" si="27"/>
        <v>100</v>
      </c>
      <c r="Q609">
        <f t="shared" si="28"/>
        <v>1000</v>
      </c>
      <c r="R609">
        <f t="shared" si="29"/>
        <v>2014</v>
      </c>
    </row>
    <row r="610" spans="1:18" ht="43.2" hidden="1" x14ac:dyDescent="0.3">
      <c r="A610">
        <v>2716</v>
      </c>
      <c r="B610" s="3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 s="12">
        <v>42285.333252314813</v>
      </c>
      <c r="J610" s="12">
        <v>42255.333252314813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>
        <f t="shared" si="27"/>
        <v>120</v>
      </c>
      <c r="Q610">
        <f t="shared" si="28"/>
        <v>64.16</v>
      </c>
      <c r="R610">
        <f t="shared" si="29"/>
        <v>2015</v>
      </c>
    </row>
    <row r="611" spans="1:18" ht="28.8" hidden="1" x14ac:dyDescent="0.3">
      <c r="A611">
        <v>2277</v>
      </c>
      <c r="B611" s="3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 s="12">
        <v>40966.678506944445</v>
      </c>
      <c r="J611" s="12">
        <v>40936.678506944445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>
        <f t="shared" si="27"/>
        <v>141</v>
      </c>
      <c r="Q611">
        <f t="shared" si="28"/>
        <v>57.93</v>
      </c>
      <c r="R611">
        <f t="shared" si="29"/>
        <v>2012</v>
      </c>
    </row>
    <row r="612" spans="1:18" hidden="1" x14ac:dyDescent="0.3">
      <c r="A612">
        <v>217</v>
      </c>
      <c r="B612" s="3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 s="12">
        <v>42001.64061342593</v>
      </c>
      <c r="J612" s="12">
        <v>41970.64061342593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>
        <f t="shared" si="27"/>
        <v>12</v>
      </c>
      <c r="Q612">
        <f t="shared" si="28"/>
        <v>314.29000000000002</v>
      </c>
      <c r="R612">
        <f t="shared" si="29"/>
        <v>2014</v>
      </c>
    </row>
    <row r="613" spans="1:18" ht="28.8" hidden="1" x14ac:dyDescent="0.3">
      <c r="A613">
        <v>1780</v>
      </c>
      <c r="B613" s="3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 s="12">
        <v>42553.600810185191</v>
      </c>
      <c r="J613" s="12">
        <v>42493.600810185191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>
        <f t="shared" si="27"/>
        <v>40</v>
      </c>
      <c r="Q613">
        <f t="shared" si="28"/>
        <v>78.44</v>
      </c>
      <c r="R613">
        <f t="shared" si="29"/>
        <v>2016</v>
      </c>
    </row>
    <row r="614" spans="1:18" ht="28.8" x14ac:dyDescent="0.3">
      <c r="A614">
        <v>3481</v>
      </c>
      <c r="B614" s="3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 s="12">
        <v>42006.24754629629</v>
      </c>
      <c r="J614" s="12">
        <v>41989.24754629629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>
        <f t="shared" si="27"/>
        <v>119</v>
      </c>
      <c r="Q614">
        <f t="shared" si="28"/>
        <v>125.05</v>
      </c>
      <c r="R614">
        <f t="shared" si="29"/>
        <v>2014</v>
      </c>
    </row>
    <row r="615" spans="1:18" ht="28.8" hidden="1" x14ac:dyDescent="0.3">
      <c r="A615">
        <v>671</v>
      </c>
      <c r="B615" s="3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 s="12">
        <v>42018.166666666672</v>
      </c>
      <c r="J615" s="12">
        <v>41984.692731481482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>
        <f t="shared" si="27"/>
        <v>39</v>
      </c>
      <c r="Q615">
        <f t="shared" si="28"/>
        <v>788.53</v>
      </c>
      <c r="R615">
        <f t="shared" si="29"/>
        <v>2014</v>
      </c>
    </row>
    <row r="616" spans="1:18" hidden="1" x14ac:dyDescent="0.3">
      <c r="A616">
        <v>1834</v>
      </c>
      <c r="B616" s="3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 s="12">
        <v>42028.964062500003</v>
      </c>
      <c r="J616" s="12">
        <v>41988.964062500003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>
        <f t="shared" si="27"/>
        <v>118</v>
      </c>
      <c r="Q616">
        <f t="shared" si="28"/>
        <v>131.16999999999999</v>
      </c>
      <c r="R616">
        <f t="shared" si="29"/>
        <v>2014</v>
      </c>
    </row>
    <row r="617" spans="1:18" ht="28.8" hidden="1" x14ac:dyDescent="0.3">
      <c r="A617">
        <v>655</v>
      </c>
      <c r="B617" s="3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 s="12">
        <v>42075.915648148148</v>
      </c>
      <c r="J617" s="12">
        <v>42045.957314814819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>
        <f t="shared" si="27"/>
        <v>147</v>
      </c>
      <c r="Q617">
        <f t="shared" si="28"/>
        <v>42.89</v>
      </c>
      <c r="R617">
        <f t="shared" si="29"/>
        <v>2015</v>
      </c>
    </row>
    <row r="618" spans="1:18" ht="43.2" x14ac:dyDescent="0.3">
      <c r="A618">
        <v>3316</v>
      </c>
      <c r="B618" s="3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 s="12">
        <v>41859.57916666667</v>
      </c>
      <c r="J618" s="12">
        <v>41826.871238425927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>
        <f t="shared" si="27"/>
        <v>100</v>
      </c>
      <c r="Q618">
        <f t="shared" si="28"/>
        <v>93.98</v>
      </c>
      <c r="R618">
        <f t="shared" si="29"/>
        <v>2014</v>
      </c>
    </row>
    <row r="619" spans="1:18" ht="28.8" hidden="1" x14ac:dyDescent="0.3">
      <c r="A619">
        <v>2012</v>
      </c>
      <c r="B619" s="3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 s="12">
        <v>42040.822233796294</v>
      </c>
      <c r="J619" s="12">
        <v>42010.822233796294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>
        <f t="shared" si="27"/>
        <v>235</v>
      </c>
      <c r="Q619">
        <f t="shared" si="28"/>
        <v>64.180000000000007</v>
      </c>
      <c r="R619">
        <f t="shared" si="29"/>
        <v>2015</v>
      </c>
    </row>
    <row r="620" spans="1:18" ht="28.8" hidden="1" x14ac:dyDescent="0.3">
      <c r="A620">
        <v>2228</v>
      </c>
      <c r="B620" s="3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 s="12">
        <v>42232.278194444443</v>
      </c>
      <c r="J620" s="12">
        <v>42202.278194444443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>
        <f t="shared" si="27"/>
        <v>1174</v>
      </c>
      <c r="Q620">
        <f t="shared" si="28"/>
        <v>81.56</v>
      </c>
      <c r="R620">
        <f t="shared" si="29"/>
        <v>2015</v>
      </c>
    </row>
    <row r="621" spans="1:18" ht="28.8" hidden="1" x14ac:dyDescent="0.3">
      <c r="A621">
        <v>1028</v>
      </c>
      <c r="B621" s="3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 s="12">
        <v>42800.833333333328</v>
      </c>
      <c r="J621" s="12">
        <v>42755.627372685187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>
        <f t="shared" si="27"/>
        <v>117</v>
      </c>
      <c r="Q621">
        <f t="shared" si="28"/>
        <v>45.99</v>
      </c>
      <c r="R621">
        <f t="shared" si="29"/>
        <v>2017</v>
      </c>
    </row>
    <row r="622" spans="1:18" ht="28.8" hidden="1" x14ac:dyDescent="0.3">
      <c r="A622">
        <v>999</v>
      </c>
      <c r="B622" s="3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 s="12">
        <v>41956.334722222222</v>
      </c>
      <c r="J622" s="12">
        <v>41926.29965277778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>
        <f t="shared" si="27"/>
        <v>8</v>
      </c>
      <c r="Q622">
        <f t="shared" si="28"/>
        <v>292.08</v>
      </c>
      <c r="R622">
        <f t="shared" si="29"/>
        <v>2014</v>
      </c>
    </row>
    <row r="623" spans="1:18" ht="28.8" hidden="1" x14ac:dyDescent="0.3">
      <c r="A623">
        <v>352</v>
      </c>
      <c r="B623" s="3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 s="12">
        <v>41920.167453703703</v>
      </c>
      <c r="J623" s="12">
        <v>41890.167453703703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>
        <f t="shared" si="27"/>
        <v>117</v>
      </c>
      <c r="Q623">
        <f t="shared" si="28"/>
        <v>40.76</v>
      </c>
      <c r="R623">
        <f t="shared" si="29"/>
        <v>2014</v>
      </c>
    </row>
    <row r="624" spans="1:18" ht="28.8" hidden="1" x14ac:dyDescent="0.3">
      <c r="A624">
        <v>1625</v>
      </c>
      <c r="B624" s="3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 s="12">
        <v>41163.699687500004</v>
      </c>
      <c r="J624" s="12">
        <v>41135.699687500004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>
        <f t="shared" si="27"/>
        <v>155</v>
      </c>
      <c r="Q624">
        <f t="shared" si="28"/>
        <v>112.02</v>
      </c>
      <c r="R624">
        <f t="shared" si="29"/>
        <v>2012</v>
      </c>
    </row>
    <row r="625" spans="1:18" ht="28.8" hidden="1" x14ac:dyDescent="0.3">
      <c r="A625">
        <v>0</v>
      </c>
      <c r="B625" s="3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 s="12">
        <v>42208.125</v>
      </c>
      <c r="J625" s="12">
        <v>42177.007071759261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>
        <f t="shared" si="27"/>
        <v>137</v>
      </c>
      <c r="Q625">
        <f t="shared" si="28"/>
        <v>63.92</v>
      </c>
      <c r="R625">
        <f t="shared" si="29"/>
        <v>2015</v>
      </c>
    </row>
    <row r="626" spans="1:18" ht="28.8" hidden="1" x14ac:dyDescent="0.3">
      <c r="A626">
        <v>52</v>
      </c>
      <c r="B626" s="3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 s="12">
        <v>41837.701921296299</v>
      </c>
      <c r="J626" s="12">
        <v>41807.701921296299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>
        <f t="shared" si="27"/>
        <v>116</v>
      </c>
      <c r="Q626">
        <f t="shared" si="28"/>
        <v>223.48</v>
      </c>
      <c r="R626">
        <f t="shared" si="29"/>
        <v>2014</v>
      </c>
    </row>
    <row r="627" spans="1:18" ht="28.8" hidden="1" x14ac:dyDescent="0.3">
      <c r="A627">
        <v>1808</v>
      </c>
      <c r="B627" s="3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 s="12">
        <v>42777.680902777778</v>
      </c>
      <c r="J627" s="12">
        <v>42742.680902777778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>
        <f t="shared" si="27"/>
        <v>41</v>
      </c>
      <c r="Q627">
        <f t="shared" si="28"/>
        <v>120.77</v>
      </c>
      <c r="R627">
        <f t="shared" si="29"/>
        <v>2017</v>
      </c>
    </row>
    <row r="628" spans="1:18" ht="28.8" hidden="1" x14ac:dyDescent="0.3">
      <c r="A628">
        <v>2007</v>
      </c>
      <c r="B628" s="3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 s="12">
        <v>40414.166666666664</v>
      </c>
      <c r="J628" s="12">
        <v>40347.837800925925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>
        <f t="shared" si="27"/>
        <v>116</v>
      </c>
      <c r="Q628">
        <f t="shared" si="28"/>
        <v>84.46</v>
      </c>
      <c r="R628">
        <f t="shared" si="29"/>
        <v>2010</v>
      </c>
    </row>
    <row r="629" spans="1:18" ht="28.8" hidden="1" x14ac:dyDescent="0.3">
      <c r="A629">
        <v>2331</v>
      </c>
      <c r="B629" s="3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 s="12">
        <v>41869.005671296298</v>
      </c>
      <c r="J629" s="12">
        <v>41839.005671296298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>
        <f t="shared" si="27"/>
        <v>144</v>
      </c>
      <c r="Q629">
        <f t="shared" si="28"/>
        <v>40.799999999999997</v>
      </c>
      <c r="R629">
        <f t="shared" si="29"/>
        <v>2014</v>
      </c>
    </row>
    <row r="630" spans="1:18" ht="28.8" hidden="1" x14ac:dyDescent="0.3">
      <c r="A630">
        <v>2451</v>
      </c>
      <c r="B630" s="3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 s="12">
        <v>42799.908449074079</v>
      </c>
      <c r="J630" s="12">
        <v>42779.908449074079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>
        <f t="shared" si="27"/>
        <v>115</v>
      </c>
      <c r="Q630">
        <f t="shared" si="28"/>
        <v>62.07</v>
      </c>
      <c r="R630">
        <f t="shared" si="29"/>
        <v>2017</v>
      </c>
    </row>
    <row r="631" spans="1:18" ht="28.8" x14ac:dyDescent="0.3">
      <c r="A631">
        <v>3712</v>
      </c>
      <c r="B631" s="3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 s="12">
        <v>42155.290972222225</v>
      </c>
      <c r="J631" s="12">
        <v>42134.172071759262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>
        <f t="shared" si="27"/>
        <v>154</v>
      </c>
      <c r="Q631">
        <f t="shared" si="28"/>
        <v>110.87</v>
      </c>
      <c r="R631">
        <f t="shared" si="29"/>
        <v>2015</v>
      </c>
    </row>
    <row r="632" spans="1:18" ht="28.8" hidden="1" x14ac:dyDescent="0.3">
      <c r="A632">
        <v>2635</v>
      </c>
      <c r="B632" s="3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 s="12">
        <v>42072.909270833334</v>
      </c>
      <c r="J632" s="12">
        <v>42037.950937500005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>
        <f t="shared" si="27"/>
        <v>100</v>
      </c>
      <c r="Q632">
        <f t="shared" si="28"/>
        <v>136.9</v>
      </c>
      <c r="R632">
        <f t="shared" si="29"/>
        <v>2015</v>
      </c>
    </row>
    <row r="633" spans="1:18" hidden="1" x14ac:dyDescent="0.3">
      <c r="A633">
        <v>1270</v>
      </c>
      <c r="B633" s="3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 s="12">
        <v>40993.815300925926</v>
      </c>
      <c r="J633" s="12">
        <v>40933.856967592597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>
        <f t="shared" si="27"/>
        <v>115</v>
      </c>
      <c r="Q633">
        <f t="shared" si="28"/>
        <v>67.88</v>
      </c>
      <c r="R633">
        <f t="shared" si="29"/>
        <v>2012</v>
      </c>
    </row>
    <row r="634" spans="1:18" ht="28.8" hidden="1" x14ac:dyDescent="0.3">
      <c r="A634">
        <v>1317</v>
      </c>
      <c r="B634" s="3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 s="12">
        <v>42572.583333333328</v>
      </c>
      <c r="J634" s="12">
        <v>42520.235486111109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>
        <f t="shared" si="27"/>
        <v>6</v>
      </c>
      <c r="Q634">
        <f t="shared" si="28"/>
        <v>603.53</v>
      </c>
      <c r="R634">
        <f t="shared" si="29"/>
        <v>2016</v>
      </c>
    </row>
    <row r="635" spans="1:18" ht="28.8" x14ac:dyDescent="0.3">
      <c r="A635">
        <v>3389</v>
      </c>
      <c r="B635" s="3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 s="12">
        <v>42524.563449074078</v>
      </c>
      <c r="J635" s="12">
        <v>42494.563449074078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>
        <f t="shared" si="27"/>
        <v>115</v>
      </c>
      <c r="Q635">
        <f t="shared" si="28"/>
        <v>184.68</v>
      </c>
      <c r="R635">
        <f t="shared" si="29"/>
        <v>2016</v>
      </c>
    </row>
    <row r="636" spans="1:18" ht="28.8" hidden="1" x14ac:dyDescent="0.3">
      <c r="A636">
        <v>3090</v>
      </c>
      <c r="B636" s="3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 s="12">
        <v>42125.777141203704</v>
      </c>
      <c r="J636" s="12">
        <v>42065.818807870368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>
        <f t="shared" si="27"/>
        <v>5</v>
      </c>
      <c r="Q636">
        <f t="shared" si="28"/>
        <v>1270.22</v>
      </c>
      <c r="R636">
        <f t="shared" si="29"/>
        <v>2015</v>
      </c>
    </row>
    <row r="637" spans="1:18" ht="28.8" hidden="1" x14ac:dyDescent="0.3">
      <c r="A637">
        <v>2251</v>
      </c>
      <c r="B637" s="3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 s="12">
        <v>41867.34579861111</v>
      </c>
      <c r="J637" s="12">
        <v>41846.34579861111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>
        <f t="shared" si="27"/>
        <v>134</v>
      </c>
      <c r="Q637">
        <f t="shared" si="28"/>
        <v>23.81</v>
      </c>
      <c r="R637">
        <f t="shared" si="29"/>
        <v>2014</v>
      </c>
    </row>
    <row r="638" spans="1:18" ht="28.8" hidden="1" x14ac:dyDescent="0.3">
      <c r="A638">
        <v>1397</v>
      </c>
      <c r="B638" s="3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 s="12">
        <v>42670.888194444444</v>
      </c>
      <c r="J638" s="12">
        <v>42640.917939814812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>
        <f t="shared" si="27"/>
        <v>114</v>
      </c>
      <c r="Q638">
        <f t="shared" si="28"/>
        <v>72.06</v>
      </c>
      <c r="R638">
        <f t="shared" si="29"/>
        <v>2016</v>
      </c>
    </row>
    <row r="639" spans="1:18" hidden="1" x14ac:dyDescent="0.3">
      <c r="A639">
        <v>2103</v>
      </c>
      <c r="B639" s="3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 s="12">
        <v>41222.7966087963</v>
      </c>
      <c r="J639" s="12">
        <v>41192.754942129628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>
        <f t="shared" si="27"/>
        <v>146</v>
      </c>
      <c r="Q639">
        <f t="shared" si="28"/>
        <v>98.82</v>
      </c>
      <c r="R639">
        <f t="shared" si="29"/>
        <v>2012</v>
      </c>
    </row>
    <row r="640" spans="1:18" ht="28.8" x14ac:dyDescent="0.3">
      <c r="A640">
        <v>2966</v>
      </c>
      <c r="B640" s="3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 s="12">
        <v>42263.738564814819</v>
      </c>
      <c r="J640" s="12">
        <v>42233.738564814819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>
        <f t="shared" si="27"/>
        <v>114</v>
      </c>
      <c r="Q640">
        <f t="shared" si="28"/>
        <v>88.77</v>
      </c>
      <c r="R640">
        <f t="shared" si="29"/>
        <v>2015</v>
      </c>
    </row>
    <row r="641" spans="1:18" ht="28.8" hidden="1" x14ac:dyDescent="0.3">
      <c r="A641">
        <v>1399</v>
      </c>
      <c r="B641" s="3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 s="12">
        <v>41919.004317129627</v>
      </c>
      <c r="J641" s="12">
        <v>41889.004317129627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>
        <f t="shared" si="27"/>
        <v>126</v>
      </c>
      <c r="Q641">
        <f t="shared" si="28"/>
        <v>61.7</v>
      </c>
      <c r="R641">
        <f t="shared" si="29"/>
        <v>2014</v>
      </c>
    </row>
    <row r="642" spans="1:18" ht="28.8" hidden="1" x14ac:dyDescent="0.3">
      <c r="A642">
        <v>736</v>
      </c>
      <c r="B642" s="3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 s="12">
        <v>41599.207638888889</v>
      </c>
      <c r="J642" s="12">
        <v>41579.734259259261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>
        <f t="shared" ref="P642:P705" si="30">ROUND(E642/D642*100,0)</f>
        <v>315</v>
      </c>
      <c r="Q642">
        <f t="shared" ref="Q642:Q705" si="31">IFERROR(ROUND(E642/L642,2),0)</f>
        <v>105.05</v>
      </c>
      <c r="R642">
        <f t="shared" si="29"/>
        <v>2013</v>
      </c>
    </row>
    <row r="643" spans="1:18" ht="28.8" x14ac:dyDescent="0.3">
      <c r="A643">
        <v>3209</v>
      </c>
      <c r="B643" s="3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 s="12">
        <v>41810.958333333336</v>
      </c>
      <c r="J643" s="12">
        <v>41778.637245370373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>
        <f t="shared" si="30"/>
        <v>119</v>
      </c>
      <c r="Q643">
        <f t="shared" si="31"/>
        <v>50.16</v>
      </c>
      <c r="R643">
        <f t="shared" ref="R643:R706" si="32">YEAR(J643)</f>
        <v>2014</v>
      </c>
    </row>
    <row r="644" spans="1:18" hidden="1" x14ac:dyDescent="0.3">
      <c r="A644">
        <v>2255</v>
      </c>
      <c r="B644" s="3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 s="12">
        <v>42497.951979166668</v>
      </c>
      <c r="J644" s="12">
        <v>42467.951979166668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>
        <f t="shared" si="30"/>
        <v>287</v>
      </c>
      <c r="Q644">
        <f t="shared" si="31"/>
        <v>41.78</v>
      </c>
      <c r="R644">
        <f t="shared" si="32"/>
        <v>2016</v>
      </c>
    </row>
    <row r="645" spans="1:18" ht="28.8" hidden="1" x14ac:dyDescent="0.3">
      <c r="A645">
        <v>249</v>
      </c>
      <c r="B645" s="3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 s="12">
        <v>40412.736111111109</v>
      </c>
      <c r="J645" s="12">
        <v>40332.923842592594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>
        <f t="shared" si="30"/>
        <v>113</v>
      </c>
      <c r="Q645">
        <f t="shared" si="31"/>
        <v>48.05</v>
      </c>
      <c r="R645">
        <f t="shared" si="32"/>
        <v>2010</v>
      </c>
    </row>
    <row r="646" spans="1:18" ht="28.8" hidden="1" x14ac:dyDescent="0.3">
      <c r="A646">
        <v>1946</v>
      </c>
      <c r="B646" s="3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 s="12">
        <v>41749.108344907407</v>
      </c>
      <c r="J646" s="12">
        <v>41689.150011574071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>
        <f t="shared" si="30"/>
        <v>150</v>
      </c>
      <c r="Q646">
        <f t="shared" si="31"/>
        <v>160.44</v>
      </c>
      <c r="R646">
        <f t="shared" si="32"/>
        <v>2014</v>
      </c>
    </row>
    <row r="647" spans="1:18" ht="28.8" hidden="1" x14ac:dyDescent="0.3">
      <c r="A647">
        <v>400</v>
      </c>
      <c r="B647" s="3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 s="12">
        <v>41776.145833333336</v>
      </c>
      <c r="J647" s="12">
        <v>41745.635960648149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>
        <f t="shared" si="30"/>
        <v>112</v>
      </c>
      <c r="Q647">
        <f t="shared" si="31"/>
        <v>181.13</v>
      </c>
      <c r="R647">
        <f t="shared" si="32"/>
        <v>2014</v>
      </c>
    </row>
    <row r="648" spans="1:18" ht="28.8" hidden="1" x14ac:dyDescent="0.3">
      <c r="A648">
        <v>3079</v>
      </c>
      <c r="B648" s="3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 s="12">
        <v>42085.671701388885</v>
      </c>
      <c r="J648" s="12">
        <v>42055.713368055556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>
        <f t="shared" si="30"/>
        <v>1</v>
      </c>
      <c r="Q648">
        <f t="shared" si="31"/>
        <v>415.78</v>
      </c>
      <c r="R648">
        <f t="shared" si="32"/>
        <v>2015</v>
      </c>
    </row>
    <row r="649" spans="1:18" hidden="1" x14ac:dyDescent="0.3">
      <c r="A649">
        <v>1222</v>
      </c>
      <c r="B649" s="3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 s="12">
        <v>42461.166666666672</v>
      </c>
      <c r="J649" s="12">
        <v>42430.720451388886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>
        <f t="shared" si="30"/>
        <v>280</v>
      </c>
      <c r="Q649">
        <f t="shared" si="31"/>
        <v>81.27</v>
      </c>
      <c r="R649">
        <f t="shared" si="32"/>
        <v>2016</v>
      </c>
    </row>
    <row r="650" spans="1:18" hidden="1" x14ac:dyDescent="0.3">
      <c r="A650">
        <v>1029</v>
      </c>
      <c r="B650" s="3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 s="12">
        <v>42098.915972222225</v>
      </c>
      <c r="J650" s="12">
        <v>42044.711886574078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>
        <f t="shared" si="30"/>
        <v>112</v>
      </c>
      <c r="Q650">
        <f t="shared" si="31"/>
        <v>79.260000000000005</v>
      </c>
      <c r="R650">
        <f t="shared" si="32"/>
        <v>2015</v>
      </c>
    </row>
    <row r="651" spans="1:18" hidden="1" x14ac:dyDescent="0.3">
      <c r="A651">
        <v>1379</v>
      </c>
      <c r="B651" s="3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 s="12">
        <v>42160.491620370376</v>
      </c>
      <c r="J651" s="12">
        <v>42130.491620370376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>
        <f t="shared" si="30"/>
        <v>112</v>
      </c>
      <c r="Q651">
        <f t="shared" si="31"/>
        <v>73.91</v>
      </c>
      <c r="R651">
        <f t="shared" si="32"/>
        <v>2015</v>
      </c>
    </row>
    <row r="652" spans="1:18" ht="28.8" x14ac:dyDescent="0.3">
      <c r="A652">
        <v>3246</v>
      </c>
      <c r="B652" s="3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 s="12">
        <v>42259.165972222225</v>
      </c>
      <c r="J652" s="12">
        <v>42230.472222222219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>
        <f t="shared" si="30"/>
        <v>111</v>
      </c>
      <c r="Q652">
        <f t="shared" si="31"/>
        <v>57.63</v>
      </c>
      <c r="R652">
        <f t="shared" si="32"/>
        <v>2015</v>
      </c>
    </row>
    <row r="653" spans="1:18" ht="28.8" hidden="1" x14ac:dyDescent="0.3">
      <c r="A653">
        <v>69</v>
      </c>
      <c r="B653" s="3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 s="12">
        <v>40818.290972222225</v>
      </c>
      <c r="J653" s="12">
        <v>40786.187789351854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>
        <f t="shared" si="30"/>
        <v>111</v>
      </c>
      <c r="Q653">
        <f t="shared" si="31"/>
        <v>62.33</v>
      </c>
      <c r="R653">
        <f t="shared" si="32"/>
        <v>2011</v>
      </c>
    </row>
    <row r="654" spans="1:18" ht="28.8" hidden="1" x14ac:dyDescent="0.3">
      <c r="A654">
        <v>55</v>
      </c>
      <c r="B654" s="3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 s="12">
        <v>42517.968935185185</v>
      </c>
      <c r="J654" s="12">
        <v>42496.968935185185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>
        <f t="shared" si="30"/>
        <v>129</v>
      </c>
      <c r="Q654">
        <f t="shared" si="31"/>
        <v>128.94999999999999</v>
      </c>
      <c r="R654">
        <f t="shared" si="32"/>
        <v>2016</v>
      </c>
    </row>
    <row r="655" spans="1:18" ht="28.8" hidden="1" x14ac:dyDescent="0.3">
      <c r="A655">
        <v>1939</v>
      </c>
      <c r="B655" s="3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 s="12">
        <v>41343.943379629629</v>
      </c>
      <c r="J655" s="12">
        <v>41313.985046296293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>
        <f t="shared" si="30"/>
        <v>111</v>
      </c>
      <c r="Q655">
        <f t="shared" si="31"/>
        <v>115.31</v>
      </c>
      <c r="R655">
        <f t="shared" si="32"/>
        <v>2013</v>
      </c>
    </row>
    <row r="656" spans="1:18" ht="43.2" x14ac:dyDescent="0.3">
      <c r="A656">
        <v>2793</v>
      </c>
      <c r="B656" s="3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 s="12">
        <v>42206.419039351851</v>
      </c>
      <c r="J656" s="12">
        <v>42176.419039351851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>
        <f t="shared" si="30"/>
        <v>111</v>
      </c>
      <c r="Q656">
        <f t="shared" si="31"/>
        <v>151.46</v>
      </c>
      <c r="R656">
        <f t="shared" si="32"/>
        <v>2015</v>
      </c>
    </row>
    <row r="657" spans="1:18" ht="28.8" x14ac:dyDescent="0.3">
      <c r="A657">
        <v>3620</v>
      </c>
      <c r="B657" s="3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 s="12">
        <v>42068.166666666672</v>
      </c>
      <c r="J657" s="12">
        <v>42037.938206018516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>
        <f t="shared" si="30"/>
        <v>105</v>
      </c>
      <c r="Q657">
        <f t="shared" si="31"/>
        <v>56.07</v>
      </c>
      <c r="R657">
        <f t="shared" si="32"/>
        <v>2015</v>
      </c>
    </row>
    <row r="658" spans="1:18" ht="28.8" hidden="1" x14ac:dyDescent="0.3">
      <c r="A658">
        <v>2673</v>
      </c>
      <c r="B658" s="3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 s="12">
        <v>41941.947916666664</v>
      </c>
      <c r="J658" s="12">
        <v>41912.541655092595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>
        <f t="shared" si="30"/>
        <v>28</v>
      </c>
      <c r="Q658">
        <f t="shared" si="31"/>
        <v>167.15</v>
      </c>
      <c r="R658">
        <f t="shared" si="32"/>
        <v>2014</v>
      </c>
    </row>
    <row r="659" spans="1:18" ht="28.8" hidden="1" x14ac:dyDescent="0.3">
      <c r="A659">
        <v>2721</v>
      </c>
      <c r="B659" s="3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 s="12">
        <v>41523.791666666664</v>
      </c>
      <c r="J659" s="12">
        <v>41493.543958333335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>
        <f t="shared" si="30"/>
        <v>1462</v>
      </c>
      <c r="Q659">
        <f t="shared" si="31"/>
        <v>40.76</v>
      </c>
      <c r="R659">
        <f t="shared" si="32"/>
        <v>2013</v>
      </c>
    </row>
    <row r="660" spans="1:18" ht="28.8" hidden="1" x14ac:dyDescent="0.3">
      <c r="A660">
        <v>1644</v>
      </c>
      <c r="B660" s="3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 s="12">
        <v>41235.101388888892</v>
      </c>
      <c r="J660" s="12">
        <v>41175.05972222222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>
        <f t="shared" si="30"/>
        <v>110</v>
      </c>
      <c r="Q660">
        <f t="shared" si="31"/>
        <v>85.55</v>
      </c>
      <c r="R660">
        <f t="shared" si="32"/>
        <v>2012</v>
      </c>
    </row>
    <row r="661" spans="1:18" ht="28.8" hidden="1" x14ac:dyDescent="0.3">
      <c r="A661">
        <v>1795</v>
      </c>
      <c r="B661" s="3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 s="12">
        <v>42657.666666666672</v>
      </c>
      <c r="J661" s="12">
        <v>42628.288668981477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>
        <f t="shared" si="30"/>
        <v>39</v>
      </c>
      <c r="Q661">
        <f t="shared" si="31"/>
        <v>133.9</v>
      </c>
      <c r="R661">
        <f t="shared" si="32"/>
        <v>2016</v>
      </c>
    </row>
    <row r="662" spans="1:18" ht="28.8" hidden="1" x14ac:dyDescent="0.3">
      <c r="A662">
        <v>2200</v>
      </c>
      <c r="B662" s="3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 s="12">
        <v>42191.125</v>
      </c>
      <c r="J662" s="12">
        <v>42163.625787037032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>
        <f t="shared" si="30"/>
        <v>542</v>
      </c>
      <c r="Q662">
        <f t="shared" si="31"/>
        <v>41.23</v>
      </c>
      <c r="R662">
        <f t="shared" si="32"/>
        <v>2015</v>
      </c>
    </row>
    <row r="663" spans="1:18" ht="28.8" hidden="1" x14ac:dyDescent="0.3">
      <c r="A663">
        <v>672</v>
      </c>
      <c r="B663" s="3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 s="12">
        <v>42005.207638888889</v>
      </c>
      <c r="J663" s="12">
        <v>41974.219490740739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>
        <f t="shared" si="30"/>
        <v>22</v>
      </c>
      <c r="Q663">
        <f t="shared" si="31"/>
        <v>50.3</v>
      </c>
      <c r="R663">
        <f t="shared" si="32"/>
        <v>2014</v>
      </c>
    </row>
    <row r="664" spans="1:18" ht="28.8" hidden="1" x14ac:dyDescent="0.3">
      <c r="A664">
        <v>395</v>
      </c>
      <c r="B664" s="3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 s="12">
        <v>41026.897222222222</v>
      </c>
      <c r="J664" s="12">
        <v>40990.909259259257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>
        <f t="shared" si="30"/>
        <v>108</v>
      </c>
      <c r="Q664">
        <f t="shared" si="31"/>
        <v>58.72</v>
      </c>
      <c r="R664">
        <f t="shared" si="32"/>
        <v>2012</v>
      </c>
    </row>
    <row r="665" spans="1:18" ht="28.8" hidden="1" x14ac:dyDescent="0.3">
      <c r="A665">
        <v>2264</v>
      </c>
      <c r="B665" s="3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 s="12">
        <v>42513.125</v>
      </c>
      <c r="J665" s="12">
        <v>42496.582337962958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>
        <f t="shared" si="30"/>
        <v>180</v>
      </c>
      <c r="Q665">
        <f t="shared" si="31"/>
        <v>24.27</v>
      </c>
      <c r="R665">
        <f t="shared" si="32"/>
        <v>2016</v>
      </c>
    </row>
    <row r="666" spans="1:18" ht="28.8" hidden="1" x14ac:dyDescent="0.3">
      <c r="A666">
        <v>2449</v>
      </c>
      <c r="B666" s="3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 s="12">
        <v>41973.184201388889</v>
      </c>
      <c r="J666" s="12">
        <v>41943.142534722225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>
        <f t="shared" si="30"/>
        <v>108</v>
      </c>
      <c r="Q666">
        <f t="shared" si="31"/>
        <v>90</v>
      </c>
      <c r="R666">
        <f t="shared" si="32"/>
        <v>2014</v>
      </c>
    </row>
    <row r="667" spans="1:18" ht="28.8" x14ac:dyDescent="0.3">
      <c r="A667">
        <v>3893</v>
      </c>
      <c r="B667" s="3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 s="12">
        <v>41821.25</v>
      </c>
      <c r="J667" s="12">
        <v>41779.657870370371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>
        <f t="shared" si="30"/>
        <v>22</v>
      </c>
      <c r="Q667">
        <f t="shared" si="31"/>
        <v>128.27000000000001</v>
      </c>
      <c r="R667">
        <f t="shared" si="32"/>
        <v>2014</v>
      </c>
    </row>
    <row r="668" spans="1:18" ht="28.8" hidden="1" x14ac:dyDescent="0.3">
      <c r="A668">
        <v>1031</v>
      </c>
      <c r="B668" s="3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 s="12">
        <v>42354.764004629629</v>
      </c>
      <c r="J668" s="12">
        <v>42324.764004629629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>
        <f t="shared" si="30"/>
        <v>107</v>
      </c>
      <c r="Q668">
        <f t="shared" si="31"/>
        <v>108.48</v>
      </c>
      <c r="R668">
        <f t="shared" si="32"/>
        <v>2015</v>
      </c>
    </row>
    <row r="669" spans="1:18" ht="28.8" hidden="1" x14ac:dyDescent="0.3">
      <c r="A669">
        <v>2614</v>
      </c>
      <c r="B669" s="3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 s="12">
        <v>41759.208333333336</v>
      </c>
      <c r="J669" s="12">
        <v>41730.708472222221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>
        <f t="shared" si="30"/>
        <v>102</v>
      </c>
      <c r="Q669">
        <f t="shared" si="31"/>
        <v>107.1</v>
      </c>
      <c r="R669">
        <f t="shared" si="32"/>
        <v>2014</v>
      </c>
    </row>
    <row r="670" spans="1:18" ht="28.8" hidden="1" x14ac:dyDescent="0.3">
      <c r="A670">
        <v>2230</v>
      </c>
      <c r="B670" s="3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 s="12">
        <v>41754.881099537037</v>
      </c>
      <c r="J670" s="12">
        <v>41724.881099537037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>
        <f t="shared" si="30"/>
        <v>126</v>
      </c>
      <c r="Q670">
        <f t="shared" si="31"/>
        <v>21.5</v>
      </c>
      <c r="R670">
        <f t="shared" si="32"/>
        <v>2014</v>
      </c>
    </row>
    <row r="671" spans="1:18" ht="28.8" x14ac:dyDescent="0.3">
      <c r="A671">
        <v>2963</v>
      </c>
      <c r="B671" s="3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 s="12">
        <v>42187.470185185186</v>
      </c>
      <c r="J671" s="12">
        <v>42157.470185185186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>
        <f t="shared" si="30"/>
        <v>107</v>
      </c>
      <c r="Q671">
        <f t="shared" si="31"/>
        <v>109.03</v>
      </c>
      <c r="R671">
        <f t="shared" si="32"/>
        <v>2015</v>
      </c>
    </row>
    <row r="672" spans="1:18" ht="28.8" hidden="1" x14ac:dyDescent="0.3">
      <c r="A672">
        <v>2447</v>
      </c>
      <c r="B672" s="3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 s="12">
        <v>42686.166666666672</v>
      </c>
      <c r="J672" s="12">
        <v>42654.469826388886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>
        <f t="shared" si="30"/>
        <v>427</v>
      </c>
      <c r="Q672">
        <f t="shared" si="31"/>
        <v>31.69</v>
      </c>
      <c r="R672">
        <f t="shared" si="32"/>
        <v>2016</v>
      </c>
    </row>
    <row r="673" spans="1:18" ht="28.8" hidden="1" x14ac:dyDescent="0.3">
      <c r="A673">
        <v>656</v>
      </c>
      <c r="B673" s="3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 s="12">
        <v>42477.762951388882</v>
      </c>
      <c r="J673" s="12">
        <v>42417.804618055554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>
        <f t="shared" si="30"/>
        <v>214</v>
      </c>
      <c r="Q673">
        <f t="shared" si="31"/>
        <v>122.74</v>
      </c>
      <c r="R673">
        <f t="shared" si="32"/>
        <v>2016</v>
      </c>
    </row>
    <row r="674" spans="1:18" hidden="1" x14ac:dyDescent="0.3">
      <c r="A674">
        <v>734</v>
      </c>
      <c r="B674" s="3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 s="12">
        <v>42133.208333333328</v>
      </c>
      <c r="J674" s="12">
        <v>42102.164583333331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>
        <f t="shared" si="30"/>
        <v>126</v>
      </c>
      <c r="Q674">
        <f t="shared" si="31"/>
        <v>187.19</v>
      </c>
      <c r="R674">
        <f t="shared" si="32"/>
        <v>2015</v>
      </c>
    </row>
    <row r="675" spans="1:18" ht="28.8" hidden="1" x14ac:dyDescent="0.3">
      <c r="A675">
        <v>260</v>
      </c>
      <c r="B675" s="3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 s="12">
        <v>40376.415972222225</v>
      </c>
      <c r="J675" s="12">
        <v>40330.755543981482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>
        <f t="shared" si="30"/>
        <v>106</v>
      </c>
      <c r="Q675">
        <f t="shared" si="31"/>
        <v>120.91</v>
      </c>
      <c r="R675">
        <f t="shared" si="32"/>
        <v>2010</v>
      </c>
    </row>
    <row r="676" spans="1:18" ht="28.8" hidden="1" x14ac:dyDescent="0.3">
      <c r="A676">
        <v>1630</v>
      </c>
      <c r="B676" s="3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 s="12">
        <v>40970.290972222225</v>
      </c>
      <c r="J676" s="12">
        <v>40939.837673611109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>
        <f t="shared" si="30"/>
        <v>265</v>
      </c>
      <c r="Q676">
        <f t="shared" si="31"/>
        <v>84.21</v>
      </c>
      <c r="R676">
        <f t="shared" si="32"/>
        <v>2012</v>
      </c>
    </row>
    <row r="677" spans="1:18" ht="28.8" x14ac:dyDescent="0.3">
      <c r="A677">
        <v>2818</v>
      </c>
      <c r="B677" s="3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 s="12">
        <v>42270.598217592589</v>
      </c>
      <c r="J677" s="12">
        <v>42250.598217592589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>
        <f t="shared" si="30"/>
        <v>106</v>
      </c>
      <c r="Q677">
        <f t="shared" si="31"/>
        <v>103.95</v>
      </c>
      <c r="R677">
        <f t="shared" si="32"/>
        <v>2015</v>
      </c>
    </row>
    <row r="678" spans="1:18" ht="28.8" hidden="1" x14ac:dyDescent="0.3">
      <c r="A678">
        <v>749</v>
      </c>
      <c r="B678" s="3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 s="12">
        <v>42763.94131944445</v>
      </c>
      <c r="J678" s="12">
        <v>42733.94131944445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>
        <f t="shared" si="30"/>
        <v>106</v>
      </c>
      <c r="Q678">
        <f t="shared" si="31"/>
        <v>95.96</v>
      </c>
      <c r="R678">
        <f t="shared" si="32"/>
        <v>2016</v>
      </c>
    </row>
    <row r="679" spans="1:18" ht="43.2" hidden="1" x14ac:dyDescent="0.3">
      <c r="A679">
        <v>1891</v>
      </c>
      <c r="B679" s="3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 s="12">
        <v>40381.25</v>
      </c>
      <c r="J679" s="12">
        <v>40335.798078703701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>
        <f t="shared" si="30"/>
        <v>106</v>
      </c>
      <c r="Q679">
        <f t="shared" si="31"/>
        <v>87.96</v>
      </c>
      <c r="R679">
        <f t="shared" si="32"/>
        <v>2010</v>
      </c>
    </row>
    <row r="680" spans="1:18" ht="28.8" x14ac:dyDescent="0.3">
      <c r="A680">
        <v>3434</v>
      </c>
      <c r="B680" s="3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 s="12">
        <v>41830.380428240744</v>
      </c>
      <c r="J680" s="12">
        <v>41800.380428240744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>
        <f t="shared" si="30"/>
        <v>106</v>
      </c>
      <c r="Q680">
        <f t="shared" si="31"/>
        <v>62.83</v>
      </c>
      <c r="R680">
        <f t="shared" si="32"/>
        <v>2014</v>
      </c>
    </row>
    <row r="681" spans="1:18" ht="28.8" hidden="1" x14ac:dyDescent="0.3">
      <c r="A681">
        <v>1021</v>
      </c>
      <c r="B681" s="3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 s="12">
        <v>42294.166666666672</v>
      </c>
      <c r="J681" s="12">
        <v>42271.251979166671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>
        <f t="shared" si="30"/>
        <v>352</v>
      </c>
      <c r="Q681">
        <f t="shared" si="31"/>
        <v>22.08</v>
      </c>
      <c r="R681">
        <f t="shared" si="32"/>
        <v>2015</v>
      </c>
    </row>
    <row r="682" spans="1:18" ht="28.8" hidden="1" x14ac:dyDescent="0.3">
      <c r="A682">
        <v>329</v>
      </c>
      <c r="B682" s="3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 s="12">
        <v>42315.166666666672</v>
      </c>
      <c r="J682" s="12">
        <v>42291.46674768519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>
        <f t="shared" si="30"/>
        <v>106</v>
      </c>
      <c r="Q682">
        <f t="shared" si="31"/>
        <v>63.17</v>
      </c>
      <c r="R682">
        <f t="shared" si="32"/>
        <v>2015</v>
      </c>
    </row>
    <row r="683" spans="1:18" ht="28.8" hidden="1" x14ac:dyDescent="0.3">
      <c r="A683">
        <v>417</v>
      </c>
      <c r="B683" s="3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 s="12">
        <v>41372.189583333333</v>
      </c>
      <c r="J683" s="12">
        <v>41360.970601851855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>
        <f t="shared" si="30"/>
        <v>100</v>
      </c>
      <c r="Q683">
        <f t="shared" si="31"/>
        <v>202.42</v>
      </c>
      <c r="R683">
        <f t="shared" si="32"/>
        <v>2013</v>
      </c>
    </row>
    <row r="684" spans="1:18" hidden="1" x14ac:dyDescent="0.3">
      <c r="A684">
        <v>1373</v>
      </c>
      <c r="B684" s="3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 s="12">
        <v>42734.95177083333</v>
      </c>
      <c r="J684" s="12">
        <v>42704.95177083333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>
        <f t="shared" si="30"/>
        <v>105</v>
      </c>
      <c r="Q684">
        <f t="shared" si="31"/>
        <v>201.94</v>
      </c>
      <c r="R684">
        <f t="shared" si="32"/>
        <v>2016</v>
      </c>
    </row>
    <row r="685" spans="1:18" ht="28.8" x14ac:dyDescent="0.3">
      <c r="A685">
        <v>3507</v>
      </c>
      <c r="B685" s="3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 s="12">
        <v>42521.92288194444</v>
      </c>
      <c r="J685" s="12">
        <v>42491.92288194444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>
        <f t="shared" si="30"/>
        <v>104</v>
      </c>
      <c r="Q685">
        <f t="shared" si="31"/>
        <v>145</v>
      </c>
      <c r="R685">
        <f t="shared" si="32"/>
        <v>2016</v>
      </c>
    </row>
    <row r="686" spans="1:18" ht="28.8" hidden="1" x14ac:dyDescent="0.3">
      <c r="A686">
        <v>2296</v>
      </c>
      <c r="B686" s="3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 s="12">
        <v>40962.731782407405</v>
      </c>
      <c r="J686" s="12">
        <v>40927.731782407405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>
        <f t="shared" si="30"/>
        <v>149</v>
      </c>
      <c r="Q686">
        <f t="shared" si="31"/>
        <v>71.97</v>
      </c>
      <c r="R686">
        <f t="shared" si="32"/>
        <v>2012</v>
      </c>
    </row>
    <row r="687" spans="1:18" ht="28.8" hidden="1" x14ac:dyDescent="0.3">
      <c r="A687">
        <v>2051</v>
      </c>
      <c r="B687" s="3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 s="12">
        <v>41634.022418981483</v>
      </c>
      <c r="J687" s="12">
        <v>41604.022418981483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>
        <f t="shared" si="30"/>
        <v>130</v>
      </c>
      <c r="Q687">
        <f t="shared" si="31"/>
        <v>43.1</v>
      </c>
      <c r="R687">
        <f t="shared" si="32"/>
        <v>2013</v>
      </c>
    </row>
    <row r="688" spans="1:18" ht="28.8" hidden="1" x14ac:dyDescent="0.3">
      <c r="A688">
        <v>1616</v>
      </c>
      <c r="B688" s="3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 s="12">
        <v>41235.916666666664</v>
      </c>
      <c r="J688" s="12">
        <v>41194.715520833335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>
        <f t="shared" si="30"/>
        <v>104</v>
      </c>
      <c r="Q688">
        <f t="shared" si="31"/>
        <v>66.37</v>
      </c>
      <c r="R688">
        <f t="shared" si="32"/>
        <v>2012</v>
      </c>
    </row>
    <row r="689" spans="1:18" ht="28.8" hidden="1" x14ac:dyDescent="0.3">
      <c r="A689">
        <v>3</v>
      </c>
      <c r="B689" s="3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 s="12">
        <v>41858.515127314815</v>
      </c>
      <c r="J689" s="12">
        <v>41828.515127314815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>
        <f t="shared" si="30"/>
        <v>104</v>
      </c>
      <c r="Q689">
        <f t="shared" si="31"/>
        <v>69.27</v>
      </c>
      <c r="R689">
        <f t="shared" si="32"/>
        <v>2014</v>
      </c>
    </row>
    <row r="690" spans="1:18" ht="28.8" hidden="1" x14ac:dyDescent="0.3">
      <c r="A690">
        <v>2997</v>
      </c>
      <c r="B690" s="3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 s="12">
        <v>42793.207638888889</v>
      </c>
      <c r="J690" s="12">
        <v>42775.733715277776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>
        <f t="shared" si="30"/>
        <v>104</v>
      </c>
      <c r="Q690">
        <f t="shared" si="31"/>
        <v>90.2</v>
      </c>
      <c r="R690">
        <f t="shared" si="32"/>
        <v>2017</v>
      </c>
    </row>
    <row r="691" spans="1:18" ht="28.8" hidden="1" x14ac:dyDescent="0.3">
      <c r="A691">
        <v>1933</v>
      </c>
      <c r="B691" s="3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 s="12">
        <v>41909.130868055552</v>
      </c>
      <c r="J691" s="12">
        <v>41879.130868055552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>
        <f t="shared" si="30"/>
        <v>172</v>
      </c>
      <c r="Q691">
        <f t="shared" si="31"/>
        <v>94.05</v>
      </c>
      <c r="R691">
        <f t="shared" si="32"/>
        <v>2014</v>
      </c>
    </row>
    <row r="692" spans="1:18" ht="28.8" x14ac:dyDescent="0.3">
      <c r="A692">
        <v>3463</v>
      </c>
      <c r="B692" s="3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 s="12">
        <v>42654.165972222225</v>
      </c>
      <c r="J692" s="12">
        <v>42612.918807870374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>
        <f t="shared" si="30"/>
        <v>103</v>
      </c>
      <c r="Q692">
        <f t="shared" si="31"/>
        <v>90.68</v>
      </c>
      <c r="R692">
        <f t="shared" si="32"/>
        <v>2016</v>
      </c>
    </row>
    <row r="693" spans="1:18" ht="28.8" hidden="1" x14ac:dyDescent="0.3">
      <c r="A693">
        <v>367</v>
      </c>
      <c r="B693" s="3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 s="12">
        <v>41395.207638888889</v>
      </c>
      <c r="J693" s="12">
        <v>41355.577291666668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>
        <f t="shared" si="30"/>
        <v>103</v>
      </c>
      <c r="Q693">
        <f t="shared" si="31"/>
        <v>86.85</v>
      </c>
      <c r="R693">
        <f t="shared" si="32"/>
        <v>2013</v>
      </c>
    </row>
    <row r="694" spans="1:18" ht="28.8" hidden="1" x14ac:dyDescent="0.3">
      <c r="A694">
        <v>348</v>
      </c>
      <c r="B694" s="3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 s="12">
        <v>42237.58699074074</v>
      </c>
      <c r="J694" s="12">
        <v>42207.58699074074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>
        <f t="shared" si="30"/>
        <v>103</v>
      </c>
      <c r="Q694">
        <f t="shared" si="31"/>
        <v>86.55</v>
      </c>
      <c r="R694">
        <f t="shared" si="32"/>
        <v>2015</v>
      </c>
    </row>
    <row r="695" spans="1:18" ht="28.8" x14ac:dyDescent="0.3">
      <c r="A695">
        <v>3173</v>
      </c>
      <c r="B695" s="3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 s="12">
        <v>41908.878379629627</v>
      </c>
      <c r="J695" s="12">
        <v>41878.878379629627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>
        <f t="shared" si="30"/>
        <v>103</v>
      </c>
      <c r="Q695">
        <f t="shared" si="31"/>
        <v>139.19</v>
      </c>
      <c r="R695">
        <f t="shared" si="32"/>
        <v>2014</v>
      </c>
    </row>
    <row r="696" spans="1:18" ht="28.8" x14ac:dyDescent="0.3">
      <c r="A696">
        <v>3358</v>
      </c>
      <c r="B696" s="3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 s="12">
        <v>41962.352766203709</v>
      </c>
      <c r="J696" s="12">
        <v>41932.311099537037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>
        <f t="shared" si="30"/>
        <v>103</v>
      </c>
      <c r="Q696">
        <f t="shared" si="31"/>
        <v>63.57</v>
      </c>
      <c r="R696">
        <f t="shared" si="32"/>
        <v>2014</v>
      </c>
    </row>
    <row r="697" spans="1:18" ht="28.8" hidden="1" x14ac:dyDescent="0.3">
      <c r="A697">
        <v>58</v>
      </c>
      <c r="B697" s="3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 s="12">
        <v>41962.786712962959</v>
      </c>
      <c r="J697" s="12">
        <v>41932.745046296295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>
        <f t="shared" si="30"/>
        <v>103</v>
      </c>
      <c r="Q697">
        <f t="shared" si="31"/>
        <v>137.21</v>
      </c>
      <c r="R697">
        <f t="shared" si="32"/>
        <v>2014</v>
      </c>
    </row>
    <row r="698" spans="1:18" hidden="1" x14ac:dyDescent="0.3">
      <c r="A698">
        <v>1751</v>
      </c>
      <c r="B698" s="3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 s="12">
        <v>42082.739849537036</v>
      </c>
      <c r="J698" s="12">
        <v>42052.7815162037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>
        <f t="shared" si="30"/>
        <v>103</v>
      </c>
      <c r="Q698">
        <f t="shared" si="31"/>
        <v>168.69</v>
      </c>
      <c r="R698">
        <f t="shared" si="32"/>
        <v>2015</v>
      </c>
    </row>
    <row r="699" spans="1:18" ht="28.8" hidden="1" x14ac:dyDescent="0.3">
      <c r="A699">
        <v>3766</v>
      </c>
      <c r="B699" s="3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 s="12">
        <v>41823.167187500003</v>
      </c>
      <c r="J699" s="12">
        <v>41788.167187500003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>
        <f t="shared" si="30"/>
        <v>103</v>
      </c>
      <c r="Q699">
        <f t="shared" si="31"/>
        <v>106.93</v>
      </c>
      <c r="R699">
        <f t="shared" si="32"/>
        <v>2014</v>
      </c>
    </row>
    <row r="700" spans="1:18" hidden="1" x14ac:dyDescent="0.3">
      <c r="A700">
        <v>1393</v>
      </c>
      <c r="B700" s="3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 s="12">
        <v>42583.681979166664</v>
      </c>
      <c r="J700" s="12">
        <v>42553.681979166664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>
        <f t="shared" si="30"/>
        <v>102</v>
      </c>
      <c r="Q700">
        <f t="shared" si="31"/>
        <v>196.83</v>
      </c>
      <c r="R700">
        <f t="shared" si="32"/>
        <v>2016</v>
      </c>
    </row>
    <row r="701" spans="1:18" ht="28.8" x14ac:dyDescent="0.3">
      <c r="A701">
        <v>3714</v>
      </c>
      <c r="B701" s="3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 s="12">
        <v>42150.165972222225</v>
      </c>
      <c r="J701" s="12">
        <v>42118.556331018524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>
        <f t="shared" si="30"/>
        <v>102</v>
      </c>
      <c r="Q701">
        <f t="shared" si="31"/>
        <v>105.52</v>
      </c>
      <c r="R701">
        <f t="shared" si="32"/>
        <v>2015</v>
      </c>
    </row>
    <row r="702" spans="1:18" ht="28.8" hidden="1" x14ac:dyDescent="0.3">
      <c r="A702">
        <v>1349</v>
      </c>
      <c r="B702" s="3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 s="12">
        <v>42354.290972222225</v>
      </c>
      <c r="J702" s="12">
        <v>42317.33258101852</v>
      </c>
      <c r="K702" t="b">
        <v>0</v>
      </c>
      <c r="L702">
        <v>172</v>
      </c>
      <c r="M702" t="b">
        <v>1</v>
      </c>
      <c r="N702" t="s">
        <v>8269</v>
      </c>
      <c r="O702" t="s">
        <v>8291</v>
      </c>
      <c r="P702">
        <f t="shared" si="30"/>
        <v>204</v>
      </c>
      <c r="Q702">
        <f t="shared" si="31"/>
        <v>59.36</v>
      </c>
      <c r="R702">
        <f t="shared" si="32"/>
        <v>2015</v>
      </c>
    </row>
    <row r="703" spans="1:18" hidden="1" x14ac:dyDescent="0.3">
      <c r="A703">
        <v>1617</v>
      </c>
      <c r="B703" s="3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 s="12">
        <v>41579.791666666664</v>
      </c>
      <c r="J703" s="12">
        <v>41546.664212962962</v>
      </c>
      <c r="K703" t="b">
        <v>0</v>
      </c>
      <c r="L703">
        <v>158</v>
      </c>
      <c r="M703" t="b">
        <v>1</v>
      </c>
      <c r="N703" t="s">
        <v>8285</v>
      </c>
      <c r="O703" t="s">
        <v>8289</v>
      </c>
      <c r="P703">
        <f t="shared" si="30"/>
        <v>146</v>
      </c>
      <c r="Q703">
        <f t="shared" si="31"/>
        <v>64.62</v>
      </c>
      <c r="R703">
        <f t="shared" si="32"/>
        <v>2013</v>
      </c>
    </row>
    <row r="704" spans="1:18" ht="28.8" hidden="1" x14ac:dyDescent="0.3">
      <c r="A704">
        <v>2478</v>
      </c>
      <c r="B704" s="3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 s="12">
        <v>41287.950381944444</v>
      </c>
      <c r="J704" s="12">
        <v>41257.950381944444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>
        <f t="shared" si="30"/>
        <v>128</v>
      </c>
      <c r="Q704">
        <f t="shared" si="31"/>
        <v>129.11000000000001</v>
      </c>
      <c r="R704">
        <f t="shared" si="32"/>
        <v>2012</v>
      </c>
    </row>
    <row r="705" spans="1:18" ht="28.8" hidden="1" x14ac:dyDescent="0.3">
      <c r="A705">
        <v>2472</v>
      </c>
      <c r="B705" s="3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 s="12">
        <v>40425.043749999997</v>
      </c>
      <c r="J705" s="12">
        <v>40354.11550925926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>
        <f t="shared" si="30"/>
        <v>136</v>
      </c>
      <c r="Q705">
        <f t="shared" si="31"/>
        <v>97.9</v>
      </c>
      <c r="R705">
        <f t="shared" si="32"/>
        <v>2010</v>
      </c>
    </row>
    <row r="706" spans="1:18" ht="28.8" x14ac:dyDescent="0.3">
      <c r="A706">
        <v>3298</v>
      </c>
      <c r="B706" s="3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 s="12">
        <v>42260</v>
      </c>
      <c r="J706" s="12">
        <v>42239.957962962959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>
        <f t="shared" ref="P706:P769" si="33">ROUND(E706/D706*100,0)</f>
        <v>102</v>
      </c>
      <c r="Q706">
        <f t="shared" ref="Q706:Q769" si="34">IFERROR(ROUND(E706/L706,2),0)</f>
        <v>141.29</v>
      </c>
      <c r="R706">
        <f t="shared" si="32"/>
        <v>2015</v>
      </c>
    </row>
    <row r="707" spans="1:18" ht="28.8" x14ac:dyDescent="0.3">
      <c r="A707">
        <v>3524</v>
      </c>
      <c r="B707" s="3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 s="12">
        <v>41895.166666666664</v>
      </c>
      <c r="J707" s="12">
        <v>41880.76357638889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>
        <f t="shared" si="33"/>
        <v>102</v>
      </c>
      <c r="Q707">
        <f t="shared" si="34"/>
        <v>137.24</v>
      </c>
      <c r="R707">
        <f t="shared" ref="R707:R770" si="35">YEAR(J707)</f>
        <v>2014</v>
      </c>
    </row>
    <row r="708" spans="1:18" ht="28.8" hidden="1" x14ac:dyDescent="0.3">
      <c r="A708">
        <v>796</v>
      </c>
      <c r="B708" s="3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 s="12">
        <v>41532.881944444445</v>
      </c>
      <c r="J708" s="12">
        <v>41502.882928240739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>
        <f t="shared" si="33"/>
        <v>101</v>
      </c>
      <c r="Q708">
        <f t="shared" si="34"/>
        <v>112.61</v>
      </c>
      <c r="R708">
        <f t="shared" si="35"/>
        <v>2013</v>
      </c>
    </row>
    <row r="709" spans="1:18" ht="28.8" x14ac:dyDescent="0.3">
      <c r="A709">
        <v>3575</v>
      </c>
      <c r="B709" s="3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 s="12">
        <v>42593.165972222225</v>
      </c>
      <c r="J709" s="12">
        <v>42561.783877314811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>
        <f t="shared" si="33"/>
        <v>101</v>
      </c>
      <c r="Q709">
        <f t="shared" si="34"/>
        <v>99.34</v>
      </c>
      <c r="R709">
        <f t="shared" si="35"/>
        <v>2016</v>
      </c>
    </row>
    <row r="710" spans="1:18" ht="28.8" hidden="1" x14ac:dyDescent="0.3">
      <c r="A710">
        <v>334</v>
      </c>
      <c r="B710" s="3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 s="12">
        <v>42139.791666666672</v>
      </c>
      <c r="J710" s="12">
        <v>42101.682372685187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>
        <f t="shared" si="33"/>
        <v>101</v>
      </c>
      <c r="Q710">
        <f t="shared" si="34"/>
        <v>146.65</v>
      </c>
      <c r="R710">
        <f t="shared" si="35"/>
        <v>2015</v>
      </c>
    </row>
    <row r="711" spans="1:18" ht="28.8" x14ac:dyDescent="0.3">
      <c r="A711">
        <v>3421</v>
      </c>
      <c r="B711" s="3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 s="12">
        <v>42067.791238425925</v>
      </c>
      <c r="J711" s="12">
        <v>42037.791238425925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>
        <f t="shared" si="33"/>
        <v>101</v>
      </c>
      <c r="Q711">
        <f t="shared" si="34"/>
        <v>103.21</v>
      </c>
      <c r="R711">
        <f t="shared" si="35"/>
        <v>2015</v>
      </c>
    </row>
    <row r="712" spans="1:18" ht="28.8" hidden="1" x14ac:dyDescent="0.3">
      <c r="A712">
        <v>54</v>
      </c>
      <c r="B712" s="3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 s="12">
        <v>42363.713206018518</v>
      </c>
      <c r="J712" s="12">
        <v>42333.713206018518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>
        <f t="shared" si="33"/>
        <v>101</v>
      </c>
      <c r="Q712">
        <f t="shared" si="34"/>
        <v>194.23</v>
      </c>
      <c r="R712">
        <f t="shared" si="35"/>
        <v>2015</v>
      </c>
    </row>
    <row r="713" spans="1:18" ht="28.8" hidden="1" x14ac:dyDescent="0.3">
      <c r="A713">
        <v>2930</v>
      </c>
      <c r="B713" s="3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 s="12">
        <v>42131.584074074075</v>
      </c>
      <c r="J713" s="12">
        <v>42101.584074074075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>
        <f t="shared" si="33"/>
        <v>101</v>
      </c>
      <c r="Q713">
        <f t="shared" si="34"/>
        <v>162.77000000000001</v>
      </c>
      <c r="R713">
        <f t="shared" si="35"/>
        <v>2015</v>
      </c>
    </row>
    <row r="714" spans="1:18" ht="28.8" hidden="1" x14ac:dyDescent="0.3">
      <c r="A714">
        <v>3022</v>
      </c>
      <c r="B714" s="3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 s="12">
        <v>42609.95380787037</v>
      </c>
      <c r="J714" s="12">
        <v>42564.95380787037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>
        <f t="shared" si="33"/>
        <v>101</v>
      </c>
      <c r="Q714">
        <f t="shared" si="34"/>
        <v>162.71</v>
      </c>
      <c r="R714">
        <f t="shared" si="35"/>
        <v>2016</v>
      </c>
    </row>
    <row r="715" spans="1:18" ht="28.8" x14ac:dyDescent="0.3">
      <c r="A715">
        <v>527</v>
      </c>
      <c r="B715" s="3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 s="12">
        <v>42783.670138888891</v>
      </c>
      <c r="J715" s="12">
        <v>42753.205625000002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>
        <f t="shared" si="33"/>
        <v>101</v>
      </c>
      <c r="Q715">
        <f t="shared" si="34"/>
        <v>63.83</v>
      </c>
      <c r="R715">
        <f t="shared" si="35"/>
        <v>2017</v>
      </c>
    </row>
    <row r="716" spans="1:18" ht="28.8" hidden="1" x14ac:dyDescent="0.3">
      <c r="A716">
        <v>1674</v>
      </c>
      <c r="B716" s="3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 s="12">
        <v>42600.290972222225</v>
      </c>
      <c r="J716" s="12">
        <v>42569.605393518519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>
        <f t="shared" si="33"/>
        <v>202</v>
      </c>
      <c r="Q716">
        <f t="shared" si="34"/>
        <v>89.25</v>
      </c>
      <c r="R716">
        <f t="shared" si="35"/>
        <v>2016</v>
      </c>
    </row>
    <row r="717" spans="1:18" ht="28.8" hidden="1" x14ac:dyDescent="0.3">
      <c r="A717">
        <v>1750</v>
      </c>
      <c r="B717" s="3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 s="12">
        <v>42479.836851851855</v>
      </c>
      <c r="J717" s="12">
        <v>42454.836851851855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>
        <f t="shared" si="33"/>
        <v>202</v>
      </c>
      <c r="Q717">
        <f t="shared" si="34"/>
        <v>80.650000000000006</v>
      </c>
      <c r="R717">
        <f t="shared" si="35"/>
        <v>2016</v>
      </c>
    </row>
    <row r="718" spans="1:18" ht="28.8" hidden="1" x14ac:dyDescent="0.3">
      <c r="A718">
        <v>1278</v>
      </c>
      <c r="B718" s="3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 s="12">
        <v>41815.083333333336</v>
      </c>
      <c r="J718" s="12">
        <v>41786.555162037039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>
        <f t="shared" si="33"/>
        <v>155</v>
      </c>
      <c r="Q718">
        <f t="shared" si="34"/>
        <v>53.01</v>
      </c>
      <c r="R718">
        <f t="shared" si="35"/>
        <v>2014</v>
      </c>
    </row>
    <row r="719" spans="1:18" ht="28.8" x14ac:dyDescent="0.3">
      <c r="A719">
        <v>3153</v>
      </c>
      <c r="B719" s="3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 s="12">
        <v>40664.207638888889</v>
      </c>
      <c r="J719" s="12">
        <v>40633.154363425929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>
        <f t="shared" si="33"/>
        <v>336</v>
      </c>
      <c r="Q719">
        <f t="shared" si="34"/>
        <v>41.77</v>
      </c>
      <c r="R719">
        <f t="shared" si="35"/>
        <v>2011</v>
      </c>
    </row>
    <row r="720" spans="1:18" ht="28.8" x14ac:dyDescent="0.3">
      <c r="A720">
        <v>3455</v>
      </c>
      <c r="B720" s="3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 s="12">
        <v>42656.7503125</v>
      </c>
      <c r="J720" s="12">
        <v>42626.7503125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>
        <f t="shared" si="33"/>
        <v>101</v>
      </c>
      <c r="Q720">
        <f t="shared" si="34"/>
        <v>145.87</v>
      </c>
      <c r="R720">
        <f t="shared" si="35"/>
        <v>2016</v>
      </c>
    </row>
    <row r="721" spans="1:18" ht="28.8" hidden="1" x14ac:dyDescent="0.3">
      <c r="A721">
        <v>302</v>
      </c>
      <c r="B721" s="3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 s="12">
        <v>40963.856921296298</v>
      </c>
      <c r="J721" s="12">
        <v>40933.856921296298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>
        <f t="shared" si="33"/>
        <v>100</v>
      </c>
      <c r="Q721">
        <f t="shared" si="34"/>
        <v>93.02</v>
      </c>
      <c r="R721">
        <f t="shared" si="35"/>
        <v>2012</v>
      </c>
    </row>
    <row r="722" spans="1:18" ht="28.8" hidden="1" x14ac:dyDescent="0.3">
      <c r="A722">
        <v>2055</v>
      </c>
      <c r="B722" s="3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 s="12">
        <v>41976.166666666672</v>
      </c>
      <c r="J722" s="12">
        <v>41946.674108796295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>
        <f t="shared" si="33"/>
        <v>167</v>
      </c>
      <c r="Q722">
        <f t="shared" si="34"/>
        <v>99.46</v>
      </c>
      <c r="R722">
        <f t="shared" si="35"/>
        <v>2014</v>
      </c>
    </row>
    <row r="723" spans="1:18" ht="28.8" hidden="1" x14ac:dyDescent="0.3">
      <c r="A723">
        <v>1691</v>
      </c>
      <c r="B723" s="3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 s="12">
        <v>42828.041666666672</v>
      </c>
      <c r="J723" s="12">
        <v>42795.701481481476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>
        <f t="shared" si="33"/>
        <v>33</v>
      </c>
      <c r="Q723">
        <f t="shared" si="34"/>
        <v>264.26</v>
      </c>
      <c r="R723">
        <f t="shared" si="35"/>
        <v>2017</v>
      </c>
    </row>
    <row r="724" spans="1:18" ht="28.8" x14ac:dyDescent="0.3">
      <c r="A724">
        <v>3400</v>
      </c>
      <c r="B724" s="3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 s="12">
        <v>41879.953865740739</v>
      </c>
      <c r="J724" s="12">
        <v>41834.953865740739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>
        <f t="shared" si="33"/>
        <v>100</v>
      </c>
      <c r="Q724">
        <f t="shared" si="34"/>
        <v>118.13</v>
      </c>
      <c r="R724">
        <f t="shared" si="35"/>
        <v>2014</v>
      </c>
    </row>
    <row r="725" spans="1:18" ht="28.8" x14ac:dyDescent="0.3">
      <c r="A725">
        <v>3406</v>
      </c>
      <c r="B725" s="3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 s="12">
        <v>41836.492777777778</v>
      </c>
      <c r="J725" s="12">
        <v>41791.492777777778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>
        <f t="shared" si="33"/>
        <v>100</v>
      </c>
      <c r="Q725">
        <f t="shared" si="34"/>
        <v>110.23</v>
      </c>
      <c r="R725">
        <f t="shared" si="35"/>
        <v>2014</v>
      </c>
    </row>
    <row r="726" spans="1:18" ht="28.8" x14ac:dyDescent="0.3">
      <c r="A726">
        <v>2811</v>
      </c>
      <c r="B726" s="3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 s="12">
        <v>42058.496562500004</v>
      </c>
      <c r="J726" s="12">
        <v>42028.496562500004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>
        <f t="shared" si="33"/>
        <v>100</v>
      </c>
      <c r="Q726">
        <f t="shared" si="34"/>
        <v>92.84</v>
      </c>
      <c r="R726">
        <f t="shared" si="35"/>
        <v>2015</v>
      </c>
    </row>
    <row r="727" spans="1:18" ht="28.8" x14ac:dyDescent="0.3">
      <c r="A727">
        <v>3288</v>
      </c>
      <c r="B727" s="3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 s="12">
        <v>42541.958333333328</v>
      </c>
      <c r="J727" s="12">
        <v>42505.774479166663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>
        <f t="shared" si="33"/>
        <v>100</v>
      </c>
      <c r="Q727">
        <f t="shared" si="34"/>
        <v>48.44</v>
      </c>
      <c r="R727">
        <f t="shared" si="35"/>
        <v>2016</v>
      </c>
    </row>
    <row r="728" spans="1:18" ht="28.8" hidden="1" x14ac:dyDescent="0.3">
      <c r="A728">
        <v>2539</v>
      </c>
      <c r="B728" s="3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 s="12">
        <v>42037.902222222227</v>
      </c>
      <c r="J728" s="12">
        <v>41977.902222222227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>
        <f t="shared" si="33"/>
        <v>100</v>
      </c>
      <c r="Q728">
        <f t="shared" si="34"/>
        <v>169.92</v>
      </c>
      <c r="R728">
        <f t="shared" si="35"/>
        <v>2014</v>
      </c>
    </row>
    <row r="729" spans="1:18" hidden="1" x14ac:dyDescent="0.3">
      <c r="A729">
        <v>1836</v>
      </c>
      <c r="B729" s="3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 s="12">
        <v>41322.809363425928</v>
      </c>
      <c r="J729" s="12">
        <v>41305.809363425928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>
        <f t="shared" si="33"/>
        <v>200</v>
      </c>
      <c r="Q729">
        <f t="shared" si="34"/>
        <v>182.13</v>
      </c>
      <c r="R729">
        <f t="shared" si="35"/>
        <v>2013</v>
      </c>
    </row>
    <row r="730" spans="1:18" ht="28.8" hidden="1" x14ac:dyDescent="0.3">
      <c r="A730">
        <v>721</v>
      </c>
      <c r="B730" s="3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 s="12">
        <v>41852.571840277778</v>
      </c>
      <c r="J730" s="12">
        <v>41807.571840277778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>
        <f t="shared" si="33"/>
        <v>122</v>
      </c>
      <c r="Q730">
        <f t="shared" si="34"/>
        <v>84.14</v>
      </c>
      <c r="R730">
        <f t="shared" si="35"/>
        <v>2014</v>
      </c>
    </row>
    <row r="731" spans="1:18" ht="28.8" hidden="1" x14ac:dyDescent="0.3">
      <c r="A731">
        <v>1633</v>
      </c>
      <c r="B731" s="3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 s="12">
        <v>40924.208333333336</v>
      </c>
      <c r="J731" s="12">
        <v>40896.883750000001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>
        <f t="shared" si="33"/>
        <v>100</v>
      </c>
      <c r="Q731">
        <f t="shared" si="34"/>
        <v>172.41</v>
      </c>
      <c r="R731">
        <f t="shared" si="35"/>
        <v>2011</v>
      </c>
    </row>
    <row r="732" spans="1:18" ht="28.8" hidden="1" x14ac:dyDescent="0.3">
      <c r="A732">
        <v>2990</v>
      </c>
      <c r="B732" s="3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 s="12">
        <v>42376.57430555555</v>
      </c>
      <c r="J732" s="12">
        <v>42341.57430555555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>
        <f t="shared" si="33"/>
        <v>100</v>
      </c>
      <c r="Q732">
        <f t="shared" si="34"/>
        <v>370.37</v>
      </c>
      <c r="R732">
        <f t="shared" si="35"/>
        <v>2015</v>
      </c>
    </row>
    <row r="733" spans="1:18" ht="28.8" hidden="1" x14ac:dyDescent="0.3">
      <c r="A733">
        <v>1137</v>
      </c>
      <c r="B733" s="3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 s="12">
        <v>42483.819687499999</v>
      </c>
      <c r="J733" s="12">
        <v>42453.819687499999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>
        <f t="shared" si="33"/>
        <v>40</v>
      </c>
      <c r="Q733">
        <f t="shared" si="34"/>
        <v>253.21</v>
      </c>
      <c r="R733">
        <f t="shared" si="35"/>
        <v>2016</v>
      </c>
    </row>
    <row r="734" spans="1:18" ht="43.2" hidden="1" x14ac:dyDescent="0.3">
      <c r="A734">
        <v>2736</v>
      </c>
      <c r="B734" s="3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 s="12">
        <v>41752.666354166664</v>
      </c>
      <c r="J734" s="12">
        <v>41722.666354166664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>
        <f t="shared" si="33"/>
        <v>123</v>
      </c>
      <c r="Q734">
        <f t="shared" si="34"/>
        <v>169.52</v>
      </c>
      <c r="R734">
        <f t="shared" si="35"/>
        <v>2014</v>
      </c>
    </row>
    <row r="735" spans="1:18" ht="28.8" x14ac:dyDescent="0.3">
      <c r="A735">
        <v>3241</v>
      </c>
      <c r="B735" s="3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 s="12">
        <v>41926.290972222225</v>
      </c>
      <c r="J735" s="12">
        <v>41893.324884259258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>
        <f t="shared" si="33"/>
        <v>115</v>
      </c>
      <c r="Q735">
        <f t="shared" si="34"/>
        <v>58.69</v>
      </c>
      <c r="R735">
        <f t="shared" si="35"/>
        <v>2014</v>
      </c>
    </row>
    <row r="736" spans="1:18" hidden="1" x14ac:dyDescent="0.3">
      <c r="A736">
        <v>305</v>
      </c>
      <c r="B736" s="3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 s="12">
        <v>40978.630196759259</v>
      </c>
      <c r="J736" s="12">
        <v>40948.630196759259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>
        <f t="shared" si="33"/>
        <v>130</v>
      </c>
      <c r="Q736">
        <f t="shared" si="34"/>
        <v>51.72</v>
      </c>
      <c r="R736">
        <f t="shared" si="35"/>
        <v>2012</v>
      </c>
    </row>
    <row r="737" spans="1:18" ht="28.8" hidden="1" x14ac:dyDescent="0.3">
      <c r="A737">
        <v>1468</v>
      </c>
      <c r="B737" s="3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 s="12">
        <v>40706.014456018522</v>
      </c>
      <c r="J737" s="12">
        <v>40646.014456018522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>
        <f t="shared" si="33"/>
        <v>102</v>
      </c>
      <c r="Q737">
        <f t="shared" si="34"/>
        <v>33.19</v>
      </c>
      <c r="R737">
        <f t="shared" si="35"/>
        <v>2011</v>
      </c>
    </row>
    <row r="738" spans="1:18" ht="28.8" hidden="1" x14ac:dyDescent="0.3">
      <c r="A738">
        <v>1189</v>
      </c>
      <c r="B738" s="3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 s="12">
        <v>42550.979108796295</v>
      </c>
      <c r="J738" s="12">
        <v>42529.979108796295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>
        <f t="shared" si="33"/>
        <v>108</v>
      </c>
      <c r="Q738">
        <f t="shared" si="34"/>
        <v>112.79</v>
      </c>
      <c r="R738">
        <f t="shared" si="35"/>
        <v>2016</v>
      </c>
    </row>
    <row r="739" spans="1:18" hidden="1" x14ac:dyDescent="0.3">
      <c r="A739">
        <v>1266</v>
      </c>
      <c r="B739" s="3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 s="12">
        <v>41650.87667824074</v>
      </c>
      <c r="J739" s="12">
        <v>41620.87667824074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>
        <f t="shared" si="33"/>
        <v>100</v>
      </c>
      <c r="Q739">
        <f t="shared" si="34"/>
        <v>190.9</v>
      </c>
      <c r="R739">
        <f t="shared" si="35"/>
        <v>2013</v>
      </c>
    </row>
    <row r="740" spans="1:18" ht="28.8" x14ac:dyDescent="0.3">
      <c r="A740">
        <v>2828</v>
      </c>
      <c r="B740" s="3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 s="12">
        <v>42279.958333333328</v>
      </c>
      <c r="J740" s="12">
        <v>42254.264687499999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>
        <f t="shared" si="33"/>
        <v>100</v>
      </c>
      <c r="Q740">
        <f t="shared" si="34"/>
        <v>98.31</v>
      </c>
      <c r="R740">
        <f t="shared" si="35"/>
        <v>2015</v>
      </c>
    </row>
    <row r="741" spans="1:18" ht="28.8" x14ac:dyDescent="0.3">
      <c r="A741">
        <v>3433</v>
      </c>
      <c r="B741" s="3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 s="12">
        <v>41807.125</v>
      </c>
      <c r="J741" s="12">
        <v>41776.063136574077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>
        <f t="shared" si="33"/>
        <v>100</v>
      </c>
      <c r="Q741">
        <f t="shared" si="34"/>
        <v>134.15</v>
      </c>
      <c r="R741">
        <f t="shared" si="35"/>
        <v>2014</v>
      </c>
    </row>
    <row r="742" spans="1:18" ht="28.8" hidden="1" x14ac:dyDescent="0.3">
      <c r="A742">
        <v>739</v>
      </c>
      <c r="B742" s="3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 s="12">
        <v>41862.502650462964</v>
      </c>
      <c r="J742" s="12">
        <v>41829.502650462964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>
        <f t="shared" si="33"/>
        <v>158</v>
      </c>
      <c r="Q742">
        <f t="shared" si="34"/>
        <v>68.349999999999994</v>
      </c>
      <c r="R742">
        <f t="shared" si="35"/>
        <v>2014</v>
      </c>
    </row>
    <row r="743" spans="1:18" hidden="1" x14ac:dyDescent="0.3">
      <c r="A743">
        <v>1366</v>
      </c>
      <c r="B743" s="3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 s="12">
        <v>41970.037766203706</v>
      </c>
      <c r="J743" s="12">
        <v>41924.996099537035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>
        <f t="shared" si="33"/>
        <v>126</v>
      </c>
      <c r="Q743">
        <f t="shared" si="34"/>
        <v>64.540000000000006</v>
      </c>
      <c r="R743">
        <f t="shared" si="35"/>
        <v>2014</v>
      </c>
    </row>
    <row r="744" spans="1:18" ht="28.8" hidden="1" x14ac:dyDescent="0.3">
      <c r="A744">
        <v>1783</v>
      </c>
      <c r="B744" s="3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 s="12">
        <v>42145.949976851851</v>
      </c>
      <c r="J744" s="12">
        <v>42115.949976851851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>
        <f t="shared" si="33"/>
        <v>24</v>
      </c>
      <c r="Q744">
        <f t="shared" si="34"/>
        <v>51.23</v>
      </c>
      <c r="R744">
        <f t="shared" si="35"/>
        <v>2015</v>
      </c>
    </row>
    <row r="745" spans="1:18" ht="28.8" hidden="1" x14ac:dyDescent="0.3">
      <c r="A745">
        <v>1800</v>
      </c>
      <c r="B745" s="3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 s="12">
        <v>42653.606134259258</v>
      </c>
      <c r="J745" s="12">
        <v>42623.606134259258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>
        <f t="shared" si="33"/>
        <v>20</v>
      </c>
      <c r="Q745">
        <f t="shared" si="34"/>
        <v>83.72</v>
      </c>
      <c r="R745">
        <f t="shared" si="35"/>
        <v>2016</v>
      </c>
    </row>
    <row r="746" spans="1:18" ht="28.8" hidden="1" x14ac:dyDescent="0.3">
      <c r="A746">
        <v>1747</v>
      </c>
      <c r="B746" s="3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 s="12">
        <v>42321.625</v>
      </c>
      <c r="J746" s="12">
        <v>42292.435532407413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>
        <f t="shared" si="33"/>
        <v>105</v>
      </c>
      <c r="Q746">
        <f t="shared" si="34"/>
        <v>59.41</v>
      </c>
      <c r="R746">
        <f t="shared" si="35"/>
        <v>2015</v>
      </c>
    </row>
    <row r="747" spans="1:18" ht="28.8" x14ac:dyDescent="0.3">
      <c r="A747">
        <v>3155</v>
      </c>
      <c r="B747" s="3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 s="12">
        <v>41263.499131944445</v>
      </c>
      <c r="J747" s="12">
        <v>41233.499131944445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>
        <f t="shared" si="33"/>
        <v>189</v>
      </c>
      <c r="Q747">
        <f t="shared" si="34"/>
        <v>31.21</v>
      </c>
      <c r="R747">
        <f t="shared" si="35"/>
        <v>2012</v>
      </c>
    </row>
    <row r="748" spans="1:18" hidden="1" x14ac:dyDescent="0.3">
      <c r="A748">
        <v>1817</v>
      </c>
      <c r="B748" s="3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 s="12">
        <v>42765.290972222225</v>
      </c>
      <c r="J748" s="12">
        <v>42705.662118055552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>
        <f t="shared" si="33"/>
        <v>52</v>
      </c>
      <c r="Q748">
        <f t="shared" si="34"/>
        <v>94.19</v>
      </c>
      <c r="R748">
        <f t="shared" si="35"/>
        <v>2016</v>
      </c>
    </row>
    <row r="749" spans="1:18" ht="28.8" hidden="1" x14ac:dyDescent="0.3">
      <c r="A749">
        <v>1754</v>
      </c>
      <c r="B749" s="3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 s="12">
        <v>42097.835104166668</v>
      </c>
      <c r="J749" s="12">
        <v>42067.876770833333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>
        <f t="shared" si="33"/>
        <v>111</v>
      </c>
      <c r="Q749">
        <f t="shared" si="34"/>
        <v>104.39</v>
      </c>
      <c r="R749">
        <f t="shared" si="35"/>
        <v>2015</v>
      </c>
    </row>
    <row r="750" spans="1:18" ht="28.8" hidden="1" x14ac:dyDescent="0.3">
      <c r="A750">
        <v>398</v>
      </c>
      <c r="B750" s="3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 s="12">
        <v>42123.793124999997</v>
      </c>
      <c r="J750" s="12">
        <v>42078.793124999997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>
        <f t="shared" si="33"/>
        <v>125</v>
      </c>
      <c r="Q750">
        <f t="shared" si="34"/>
        <v>140.1</v>
      </c>
      <c r="R750">
        <f t="shared" si="35"/>
        <v>2015</v>
      </c>
    </row>
    <row r="751" spans="1:18" ht="28.8" hidden="1" x14ac:dyDescent="0.3">
      <c r="A751">
        <v>2311</v>
      </c>
      <c r="B751" s="3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 s="12">
        <v>41766.004502314812</v>
      </c>
      <c r="J751" s="12">
        <v>41736.004502314812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>
        <f t="shared" si="33"/>
        <v>104</v>
      </c>
      <c r="Q751">
        <f t="shared" si="34"/>
        <v>90.1</v>
      </c>
      <c r="R751">
        <f t="shared" si="35"/>
        <v>2014</v>
      </c>
    </row>
    <row r="752" spans="1:18" hidden="1" x14ac:dyDescent="0.3">
      <c r="A752">
        <v>1376</v>
      </c>
      <c r="B752" s="3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 s="12">
        <v>42707.710717592592</v>
      </c>
      <c r="J752" s="12">
        <v>42677.669050925921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>
        <f t="shared" si="33"/>
        <v>252</v>
      </c>
      <c r="Q752">
        <f t="shared" si="34"/>
        <v>55.61</v>
      </c>
      <c r="R752">
        <f t="shared" si="35"/>
        <v>2016</v>
      </c>
    </row>
    <row r="753" spans="1:18" ht="28.8" hidden="1" x14ac:dyDescent="0.3">
      <c r="A753">
        <v>1519</v>
      </c>
      <c r="B753" s="3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 s="12">
        <v>41810.915972222225</v>
      </c>
      <c r="J753" s="12">
        <v>41782.741701388892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>
        <f t="shared" si="33"/>
        <v>103</v>
      </c>
      <c r="Q753">
        <f t="shared" si="34"/>
        <v>64.16</v>
      </c>
      <c r="R753">
        <f t="shared" si="35"/>
        <v>2014</v>
      </c>
    </row>
    <row r="754" spans="1:18" ht="28.8" hidden="1" x14ac:dyDescent="0.3">
      <c r="A754">
        <v>2243</v>
      </c>
      <c r="B754" s="3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 s="12">
        <v>42807.125</v>
      </c>
      <c r="J754" s="12">
        <v>42800.751041666663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>
        <f t="shared" si="33"/>
        <v>930250</v>
      </c>
      <c r="Q754">
        <f t="shared" si="34"/>
        <v>4.57</v>
      </c>
      <c r="R754">
        <f t="shared" si="35"/>
        <v>2017</v>
      </c>
    </row>
    <row r="755" spans="1:18" ht="28.8" hidden="1" x14ac:dyDescent="0.3">
      <c r="A755">
        <v>252</v>
      </c>
      <c r="B755" s="3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 s="12">
        <v>40330.165972222225</v>
      </c>
      <c r="J755" s="12">
        <v>40266.662708333337</v>
      </c>
      <c r="K755" t="b">
        <v>1</v>
      </c>
      <c r="L755">
        <v>108</v>
      </c>
      <c r="M755" t="b">
        <v>1</v>
      </c>
      <c r="N755" t="s">
        <v>8279</v>
      </c>
      <c r="O755" t="s">
        <v>8280</v>
      </c>
      <c r="P755">
        <f t="shared" si="33"/>
        <v>185</v>
      </c>
      <c r="Q755">
        <f t="shared" si="34"/>
        <v>85.44</v>
      </c>
      <c r="R755">
        <f t="shared" si="35"/>
        <v>2010</v>
      </c>
    </row>
    <row r="756" spans="1:18" ht="28.8" hidden="1" x14ac:dyDescent="0.3">
      <c r="A756">
        <v>1895</v>
      </c>
      <c r="B756" s="3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 s="12">
        <v>42297.746782407412</v>
      </c>
      <c r="J756" s="12">
        <v>42267.746782407412</v>
      </c>
      <c r="K756" t="b">
        <v>0</v>
      </c>
      <c r="L756">
        <v>47</v>
      </c>
      <c r="M756" t="b">
        <v>1</v>
      </c>
      <c r="N756" t="s">
        <v>8285</v>
      </c>
      <c r="O756" t="s">
        <v>8286</v>
      </c>
      <c r="P756">
        <f t="shared" si="33"/>
        <v>102</v>
      </c>
      <c r="Q756">
        <f t="shared" si="34"/>
        <v>196.34</v>
      </c>
      <c r="R756">
        <f t="shared" si="35"/>
        <v>2015</v>
      </c>
    </row>
    <row r="757" spans="1:18" ht="28.8" hidden="1" x14ac:dyDescent="0.3">
      <c r="A757">
        <v>2090</v>
      </c>
      <c r="B757" s="3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 s="12">
        <v>41329.381423611114</v>
      </c>
      <c r="J757" s="12">
        <v>41299.381423611114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>
        <f t="shared" si="33"/>
        <v>115</v>
      </c>
      <c r="Q757">
        <f t="shared" si="34"/>
        <v>57.52</v>
      </c>
      <c r="R757">
        <f t="shared" si="35"/>
        <v>2013</v>
      </c>
    </row>
    <row r="758" spans="1:18" hidden="1" x14ac:dyDescent="0.3">
      <c r="A758">
        <v>3041</v>
      </c>
      <c r="B758" s="3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 s="12">
        <v>42389.868611111116</v>
      </c>
      <c r="J758" s="12">
        <v>42359.868611111116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>
        <f t="shared" si="33"/>
        <v>110</v>
      </c>
      <c r="Q758">
        <f t="shared" si="34"/>
        <v>96.53</v>
      </c>
      <c r="R758">
        <f t="shared" si="35"/>
        <v>2015</v>
      </c>
    </row>
    <row r="759" spans="1:18" ht="28.8" hidden="1" x14ac:dyDescent="0.3">
      <c r="A759">
        <v>1850</v>
      </c>
      <c r="B759" s="3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 s="12">
        <v>41830.959490740745</v>
      </c>
      <c r="J759" s="12">
        <v>41800.959490740745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>
        <f t="shared" si="33"/>
        <v>102</v>
      </c>
      <c r="Q759">
        <f t="shared" si="34"/>
        <v>51.04</v>
      </c>
      <c r="R759">
        <f t="shared" si="35"/>
        <v>2014</v>
      </c>
    </row>
    <row r="760" spans="1:18" ht="28.8" hidden="1" x14ac:dyDescent="0.3">
      <c r="A760">
        <v>1615</v>
      </c>
      <c r="B760" s="3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 s="12">
        <v>40890.092546296299</v>
      </c>
      <c r="J760" s="12">
        <v>40845.050879629627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>
        <f t="shared" si="33"/>
        <v>114</v>
      </c>
      <c r="Q760">
        <f t="shared" si="34"/>
        <v>67.13</v>
      </c>
      <c r="R760">
        <f t="shared" si="35"/>
        <v>2011</v>
      </c>
    </row>
    <row r="761" spans="1:18" x14ac:dyDescent="0.3">
      <c r="A761">
        <v>3360</v>
      </c>
      <c r="B761" s="3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 s="12">
        <v>42718.665972222225</v>
      </c>
      <c r="J761" s="12">
        <v>42697.082673611112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>
        <f t="shared" si="33"/>
        <v>101</v>
      </c>
      <c r="Q761">
        <f t="shared" si="34"/>
        <v>126.72</v>
      </c>
      <c r="R761">
        <f t="shared" si="35"/>
        <v>2016</v>
      </c>
    </row>
    <row r="762" spans="1:18" ht="28.8" hidden="1" x14ac:dyDescent="0.3">
      <c r="A762">
        <v>1198</v>
      </c>
      <c r="B762" s="3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 s="12">
        <v>42369.125</v>
      </c>
      <c r="J762" s="12">
        <v>42333.619050925925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>
        <f t="shared" si="33"/>
        <v>261</v>
      </c>
      <c r="Q762">
        <f t="shared" si="34"/>
        <v>54.62</v>
      </c>
      <c r="R762">
        <f t="shared" si="35"/>
        <v>2015</v>
      </c>
    </row>
    <row r="763" spans="1:18" ht="28.8" hidden="1" x14ac:dyDescent="0.3">
      <c r="A763">
        <v>1187</v>
      </c>
      <c r="B763" s="3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 s="12">
        <v>42141.75</v>
      </c>
      <c r="J763" s="12">
        <v>42109.894942129627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>
        <f t="shared" si="33"/>
        <v>104</v>
      </c>
      <c r="Q763">
        <f t="shared" si="34"/>
        <v>130.16</v>
      </c>
      <c r="R763">
        <f t="shared" si="35"/>
        <v>2015</v>
      </c>
    </row>
    <row r="764" spans="1:18" ht="28.8" hidden="1" x14ac:dyDescent="0.3">
      <c r="A764">
        <v>7</v>
      </c>
      <c r="B764" s="3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 s="12">
        <v>42556.047071759262</v>
      </c>
      <c r="J764" s="12">
        <v>42516.047071759262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>
        <f t="shared" si="33"/>
        <v>101</v>
      </c>
      <c r="Q764">
        <f t="shared" si="34"/>
        <v>159.82</v>
      </c>
      <c r="R764">
        <f t="shared" si="35"/>
        <v>2016</v>
      </c>
    </row>
    <row r="765" spans="1:18" ht="28.8" hidden="1" x14ac:dyDescent="0.3">
      <c r="A765">
        <v>363</v>
      </c>
      <c r="B765" s="3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 s="12">
        <v>40300.806944444441</v>
      </c>
      <c r="J765" s="12">
        <v>40255.744629629626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>
        <f t="shared" si="33"/>
        <v>101</v>
      </c>
      <c r="Q765">
        <f t="shared" si="34"/>
        <v>347.85</v>
      </c>
      <c r="R765">
        <f t="shared" si="35"/>
        <v>2010</v>
      </c>
    </row>
    <row r="766" spans="1:18" ht="28.8" hidden="1" x14ac:dyDescent="0.3">
      <c r="A766">
        <v>2029</v>
      </c>
      <c r="B766" s="3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 s="12">
        <v>41878.021770833337</v>
      </c>
      <c r="J766" s="12">
        <v>41848.021770833337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>
        <f t="shared" si="33"/>
        <v>361</v>
      </c>
      <c r="Q766">
        <f t="shared" si="34"/>
        <v>96.06</v>
      </c>
      <c r="R766">
        <f t="shared" si="35"/>
        <v>2014</v>
      </c>
    </row>
    <row r="767" spans="1:18" ht="28.8" hidden="1" x14ac:dyDescent="0.3">
      <c r="A767">
        <v>2253</v>
      </c>
      <c r="B767" s="3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 s="12">
        <v>42326.672997685186</v>
      </c>
      <c r="J767" s="12">
        <v>42296.631331018521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>
        <f t="shared" si="33"/>
        <v>113</v>
      </c>
      <c r="Q767">
        <f t="shared" si="34"/>
        <v>107.32</v>
      </c>
      <c r="R767">
        <f t="shared" si="35"/>
        <v>2015</v>
      </c>
    </row>
    <row r="768" spans="1:18" ht="28.8" hidden="1" x14ac:dyDescent="0.3">
      <c r="A768">
        <v>312</v>
      </c>
      <c r="B768" s="3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 s="12">
        <v>41378.877685185187</v>
      </c>
      <c r="J768" s="12">
        <v>41348.877685185187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>
        <f t="shared" si="33"/>
        <v>112</v>
      </c>
      <c r="Q768">
        <f t="shared" si="34"/>
        <v>61.3</v>
      </c>
      <c r="R768">
        <f t="shared" si="35"/>
        <v>2013</v>
      </c>
    </row>
    <row r="769" spans="1:18" ht="28.8" hidden="1" x14ac:dyDescent="0.3">
      <c r="A769">
        <v>708</v>
      </c>
      <c r="B769" s="3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 s="12">
        <v>41895.581018518518</v>
      </c>
      <c r="J769" s="12">
        <v>41835.581018518518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>
        <f t="shared" si="33"/>
        <v>22</v>
      </c>
      <c r="Q769">
        <f t="shared" si="34"/>
        <v>23.95</v>
      </c>
      <c r="R769">
        <f t="shared" si="35"/>
        <v>2014</v>
      </c>
    </row>
    <row r="770" spans="1:18" ht="28.8" hidden="1" x14ac:dyDescent="0.3">
      <c r="A770">
        <v>1385</v>
      </c>
      <c r="B770" s="3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 s="12">
        <v>42489.507638888885</v>
      </c>
      <c r="J770" s="12">
        <v>42433.688900462963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>
        <f t="shared" ref="P770:P833" si="36">ROUND(E770/D770*100,0)</f>
        <v>110</v>
      </c>
      <c r="Q770">
        <f t="shared" ref="Q770:Q833" si="37">IFERROR(ROUND(E770/L770,2),0)</f>
        <v>65.91</v>
      </c>
      <c r="R770">
        <f t="shared" si="35"/>
        <v>2016</v>
      </c>
    </row>
    <row r="771" spans="1:18" ht="28.8" hidden="1" x14ac:dyDescent="0.3">
      <c r="A771">
        <v>679</v>
      </c>
      <c r="B771" s="3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 s="12">
        <v>42616.695706018523</v>
      </c>
      <c r="J771" s="12">
        <v>42556.695706018523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>
        <f t="shared" si="36"/>
        <v>15</v>
      </c>
      <c r="Q771">
        <f t="shared" si="37"/>
        <v>93.9</v>
      </c>
      <c r="R771">
        <f t="shared" ref="R771:R834" si="38">YEAR(J771)</f>
        <v>2016</v>
      </c>
    </row>
    <row r="772" spans="1:18" hidden="1" x14ac:dyDescent="0.3">
      <c r="A772">
        <v>219</v>
      </c>
      <c r="B772" s="3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 s="12">
        <v>42461.290972222225</v>
      </c>
      <c r="J772" s="12">
        <v>42429.326678240745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>
        <f t="shared" si="36"/>
        <v>18</v>
      </c>
      <c r="Q772">
        <f t="shared" si="37"/>
        <v>115.99</v>
      </c>
      <c r="R772">
        <f t="shared" si="38"/>
        <v>2016</v>
      </c>
    </row>
    <row r="773" spans="1:18" ht="28.8" hidden="1" x14ac:dyDescent="0.3">
      <c r="A773">
        <v>2183</v>
      </c>
      <c r="B773" s="3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 s="12">
        <v>42775.208333333328</v>
      </c>
      <c r="J773" s="12">
        <v>42745.365474537044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>
        <f t="shared" si="36"/>
        <v>489</v>
      </c>
      <c r="Q773">
        <f t="shared" si="37"/>
        <v>31.57</v>
      </c>
      <c r="R773">
        <f t="shared" si="38"/>
        <v>2017</v>
      </c>
    </row>
    <row r="774" spans="1:18" hidden="1" x14ac:dyDescent="0.3">
      <c r="A774">
        <v>2313</v>
      </c>
      <c r="B774" s="3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 s="12">
        <v>41032.958634259259</v>
      </c>
      <c r="J774" s="12">
        <v>41002.958634259259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>
        <f t="shared" si="36"/>
        <v>176</v>
      </c>
      <c r="Q774">
        <f t="shared" si="37"/>
        <v>56</v>
      </c>
      <c r="R774">
        <f t="shared" si="38"/>
        <v>2012</v>
      </c>
    </row>
    <row r="775" spans="1:18" ht="28.8" hidden="1" x14ac:dyDescent="0.3">
      <c r="A775">
        <v>2991</v>
      </c>
      <c r="B775" s="3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 s="12">
        <v>42762.837152777778</v>
      </c>
      <c r="J775" s="12">
        <v>42740.837152777778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>
        <f t="shared" si="36"/>
        <v>103</v>
      </c>
      <c r="Q775">
        <f t="shared" si="37"/>
        <v>94.41</v>
      </c>
      <c r="R775">
        <f t="shared" si="38"/>
        <v>2017</v>
      </c>
    </row>
    <row r="776" spans="1:18" ht="28.8" hidden="1" x14ac:dyDescent="0.3">
      <c r="A776">
        <v>46</v>
      </c>
      <c r="B776" s="3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 s="12">
        <v>42353.964976851858</v>
      </c>
      <c r="J776" s="12">
        <v>42323.964976851858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>
        <f t="shared" si="36"/>
        <v>104</v>
      </c>
      <c r="Q776">
        <f t="shared" si="37"/>
        <v>194.44</v>
      </c>
      <c r="R776">
        <f t="shared" si="38"/>
        <v>2015</v>
      </c>
    </row>
    <row r="777" spans="1:18" ht="28.8" x14ac:dyDescent="0.3">
      <c r="A777">
        <v>2973</v>
      </c>
      <c r="B777" s="3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 s="12">
        <v>42370.166666666672</v>
      </c>
      <c r="J777" s="12">
        <v>42341.818379629629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>
        <f t="shared" si="36"/>
        <v>175</v>
      </c>
      <c r="Q777">
        <f t="shared" si="37"/>
        <v>264.85000000000002</v>
      </c>
      <c r="R777">
        <f t="shared" si="38"/>
        <v>2015</v>
      </c>
    </row>
    <row r="778" spans="1:18" ht="28.8" hidden="1" x14ac:dyDescent="0.3">
      <c r="A778">
        <v>1936</v>
      </c>
      <c r="B778" s="3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 s="12">
        <v>40883.249305555553</v>
      </c>
      <c r="J778" s="12">
        <v>40852.889699074076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>
        <f t="shared" si="36"/>
        <v>117</v>
      </c>
      <c r="Q778">
        <f t="shared" si="37"/>
        <v>60.27</v>
      </c>
      <c r="R778">
        <f t="shared" si="38"/>
        <v>2011</v>
      </c>
    </row>
    <row r="779" spans="1:18" ht="28.8" hidden="1" x14ac:dyDescent="0.3">
      <c r="A779">
        <v>335</v>
      </c>
      <c r="B779" s="3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 s="12">
        <v>42132.916666666672</v>
      </c>
      <c r="J779" s="12">
        <v>42101.737442129626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>
        <f t="shared" si="36"/>
        <v>103</v>
      </c>
      <c r="Q779">
        <f t="shared" si="37"/>
        <v>109.19</v>
      </c>
      <c r="R779">
        <f t="shared" si="38"/>
        <v>2015</v>
      </c>
    </row>
    <row r="780" spans="1:18" hidden="1" x14ac:dyDescent="0.3">
      <c r="A780">
        <v>1684</v>
      </c>
      <c r="B780" s="3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 s="12">
        <v>42811.773622685185</v>
      </c>
      <c r="J780" s="12">
        <v>42783.815289351856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>
        <f t="shared" si="36"/>
        <v>109</v>
      </c>
      <c r="Q780">
        <f t="shared" si="37"/>
        <v>86.44</v>
      </c>
      <c r="R780">
        <f t="shared" si="38"/>
        <v>2017</v>
      </c>
    </row>
    <row r="781" spans="1:18" ht="28.8" hidden="1" x14ac:dyDescent="0.3">
      <c r="A781">
        <v>3631</v>
      </c>
      <c r="B781" s="3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 s="12">
        <v>41905.165972222225</v>
      </c>
      <c r="J781" s="12">
        <v>41880.753437499996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>
        <f t="shared" si="36"/>
        <v>51</v>
      </c>
      <c r="Q781">
        <f t="shared" si="37"/>
        <v>147.88</v>
      </c>
      <c r="R781">
        <f t="shared" si="38"/>
        <v>2014</v>
      </c>
    </row>
    <row r="782" spans="1:18" ht="28.8" hidden="1" x14ac:dyDescent="0.3">
      <c r="A782">
        <v>3016</v>
      </c>
      <c r="B782" s="3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 s="12">
        <v>41838.548055555555</v>
      </c>
      <c r="J782" s="12">
        <v>41778.548055555555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>
        <f t="shared" si="36"/>
        <v>103</v>
      </c>
      <c r="Q782">
        <f t="shared" si="37"/>
        <v>242.28</v>
      </c>
      <c r="R782">
        <f t="shared" si="38"/>
        <v>2014</v>
      </c>
    </row>
    <row r="783" spans="1:18" ht="28.8" hidden="1" x14ac:dyDescent="0.3">
      <c r="A783">
        <v>1653</v>
      </c>
      <c r="B783" s="3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 s="12">
        <v>40657.834444444445</v>
      </c>
      <c r="J783" s="12">
        <v>40626.834444444445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>
        <f t="shared" si="36"/>
        <v>174</v>
      </c>
      <c r="Q783">
        <f t="shared" si="37"/>
        <v>51.85</v>
      </c>
      <c r="R783">
        <f t="shared" si="38"/>
        <v>2011</v>
      </c>
    </row>
    <row r="784" spans="1:18" x14ac:dyDescent="0.3">
      <c r="A784">
        <v>3302</v>
      </c>
      <c r="B784" s="3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 s="12">
        <v>42711.35157407407</v>
      </c>
      <c r="J784" s="12">
        <v>42681.35157407407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>
        <f t="shared" si="36"/>
        <v>103</v>
      </c>
      <c r="Q784">
        <f t="shared" si="37"/>
        <v>173.7</v>
      </c>
      <c r="R784">
        <f t="shared" si="38"/>
        <v>2016</v>
      </c>
    </row>
    <row r="785" spans="1:18" ht="28.8" hidden="1" x14ac:dyDescent="0.3">
      <c r="A785">
        <v>2263</v>
      </c>
      <c r="B785" s="3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 s="12">
        <v>42035.832326388889</v>
      </c>
      <c r="J785" s="12">
        <v>42014.832326388889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>
        <f t="shared" si="36"/>
        <v>116</v>
      </c>
      <c r="Q785">
        <f t="shared" si="37"/>
        <v>144.43</v>
      </c>
      <c r="R785">
        <f t="shared" si="38"/>
        <v>2015</v>
      </c>
    </row>
    <row r="786" spans="1:18" ht="28.8" hidden="1" x14ac:dyDescent="0.3">
      <c r="A786">
        <v>2445</v>
      </c>
      <c r="B786" s="3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 s="12">
        <v>42273.190057870372</v>
      </c>
      <c r="J786" s="12">
        <v>42243.190057870372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>
        <f t="shared" si="36"/>
        <v>173</v>
      </c>
      <c r="Q786">
        <f t="shared" si="37"/>
        <v>75.13</v>
      </c>
      <c r="R786">
        <f t="shared" si="38"/>
        <v>2015</v>
      </c>
    </row>
    <row r="787" spans="1:18" ht="28.8" hidden="1" x14ac:dyDescent="0.3">
      <c r="A787">
        <v>324</v>
      </c>
      <c r="B787" s="3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 s="12">
        <v>42217.626250000001</v>
      </c>
      <c r="J787" s="12">
        <v>42184.626250000001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>
        <f t="shared" si="36"/>
        <v>102</v>
      </c>
      <c r="Q787">
        <f t="shared" si="37"/>
        <v>105.32</v>
      </c>
      <c r="R787">
        <f t="shared" si="38"/>
        <v>2015</v>
      </c>
    </row>
    <row r="788" spans="1:18" ht="28.8" hidden="1" x14ac:dyDescent="0.3">
      <c r="A788">
        <v>1013</v>
      </c>
      <c r="B788" s="3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 s="12">
        <v>42367.833333333328</v>
      </c>
      <c r="J788" s="12">
        <v>42339.833981481483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>
        <f t="shared" si="36"/>
        <v>35</v>
      </c>
      <c r="Q788">
        <f t="shared" si="37"/>
        <v>95.91</v>
      </c>
      <c r="R788">
        <f t="shared" si="38"/>
        <v>2015</v>
      </c>
    </row>
    <row r="789" spans="1:18" hidden="1" x14ac:dyDescent="0.3">
      <c r="A789">
        <v>3006</v>
      </c>
      <c r="B789" s="3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 s="12">
        <v>41987.756840277783</v>
      </c>
      <c r="J789" s="12">
        <v>41957.756840277783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>
        <f t="shared" si="36"/>
        <v>108</v>
      </c>
      <c r="Q789">
        <f t="shared" si="37"/>
        <v>88.87</v>
      </c>
      <c r="R789">
        <f t="shared" si="38"/>
        <v>2014</v>
      </c>
    </row>
    <row r="790" spans="1:18" ht="28.8" hidden="1" x14ac:dyDescent="0.3">
      <c r="A790">
        <v>2690</v>
      </c>
      <c r="B790" s="3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 s="12">
        <v>42158.105046296296</v>
      </c>
      <c r="J790" s="12">
        <v>42113.105046296296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>
        <f t="shared" si="36"/>
        <v>11</v>
      </c>
      <c r="Q790">
        <f t="shared" si="37"/>
        <v>72.760000000000005</v>
      </c>
      <c r="R790">
        <f t="shared" si="38"/>
        <v>2015</v>
      </c>
    </row>
    <row r="791" spans="1:18" hidden="1" x14ac:dyDescent="0.3">
      <c r="A791">
        <v>56</v>
      </c>
      <c r="B791" s="3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 s="12">
        <v>42163.666666666672</v>
      </c>
      <c r="J791" s="12">
        <v>42149.548888888887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>
        <f t="shared" si="36"/>
        <v>107</v>
      </c>
      <c r="Q791">
        <f t="shared" si="37"/>
        <v>49.32</v>
      </c>
      <c r="R791">
        <f t="shared" si="38"/>
        <v>2015</v>
      </c>
    </row>
    <row r="792" spans="1:18" ht="28.8" hidden="1" x14ac:dyDescent="0.3">
      <c r="A792">
        <v>2460</v>
      </c>
      <c r="B792" s="3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 s="12">
        <v>42738.178472222222</v>
      </c>
      <c r="J792" s="12">
        <v>42704.187118055561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>
        <f t="shared" si="36"/>
        <v>101</v>
      </c>
      <c r="Q792">
        <f t="shared" si="37"/>
        <v>125.99</v>
      </c>
      <c r="R792">
        <f t="shared" si="38"/>
        <v>2016</v>
      </c>
    </row>
    <row r="793" spans="1:18" ht="28.8" hidden="1" x14ac:dyDescent="0.3">
      <c r="A793">
        <v>255</v>
      </c>
      <c r="B793" s="3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 s="12">
        <v>40618.48474537037</v>
      </c>
      <c r="J793" s="12">
        <v>40588.526412037041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>
        <f t="shared" si="36"/>
        <v>107</v>
      </c>
      <c r="Q793">
        <f t="shared" si="37"/>
        <v>45.42</v>
      </c>
      <c r="R793">
        <f t="shared" si="38"/>
        <v>2011</v>
      </c>
    </row>
    <row r="794" spans="1:18" ht="28.8" hidden="1" x14ac:dyDescent="0.3">
      <c r="A794">
        <v>1043</v>
      </c>
      <c r="B794" s="3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 s="12">
        <v>42144.252951388888</v>
      </c>
      <c r="J794" s="12">
        <v>42114.252951388888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>
        <f t="shared" si="36"/>
        <v>9</v>
      </c>
      <c r="Q794">
        <f t="shared" si="37"/>
        <v>29.24</v>
      </c>
      <c r="R794">
        <f t="shared" si="38"/>
        <v>2015</v>
      </c>
    </row>
    <row r="795" spans="1:18" ht="28.8" hidden="1" x14ac:dyDescent="0.3">
      <c r="A795">
        <v>3776</v>
      </c>
      <c r="B795" s="3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 s="12">
        <v>41852.041666666664</v>
      </c>
      <c r="J795" s="12">
        <v>41814.367800925924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>
        <f t="shared" si="36"/>
        <v>107</v>
      </c>
      <c r="Q795">
        <f t="shared" si="37"/>
        <v>90.82</v>
      </c>
      <c r="R795">
        <f t="shared" si="38"/>
        <v>2014</v>
      </c>
    </row>
    <row r="796" spans="1:18" hidden="1" x14ac:dyDescent="0.3">
      <c r="A796">
        <v>36</v>
      </c>
      <c r="B796" s="3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 s="12">
        <v>42098.265335648146</v>
      </c>
      <c r="J796" s="12">
        <v>42068.307002314818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>
        <f t="shared" si="36"/>
        <v>142</v>
      </c>
      <c r="Q796">
        <f t="shared" si="37"/>
        <v>193.84</v>
      </c>
      <c r="R796">
        <f t="shared" si="38"/>
        <v>2015</v>
      </c>
    </row>
    <row r="797" spans="1:18" ht="28.8" hidden="1" x14ac:dyDescent="0.3">
      <c r="A797">
        <v>6</v>
      </c>
      <c r="B797" s="3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 s="12">
        <v>41804.072337962964</v>
      </c>
      <c r="J797" s="12">
        <v>41794.072337962964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>
        <f t="shared" si="36"/>
        <v>106</v>
      </c>
      <c r="Q797">
        <f t="shared" si="37"/>
        <v>146.88</v>
      </c>
      <c r="R797">
        <f t="shared" si="38"/>
        <v>2014</v>
      </c>
    </row>
    <row r="798" spans="1:18" hidden="1" x14ac:dyDescent="0.3">
      <c r="A798">
        <v>3064</v>
      </c>
      <c r="B798" s="3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 s="12">
        <v>42330.290972222225</v>
      </c>
      <c r="J798" s="12">
        <v>42299.130162037036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>
        <f t="shared" si="36"/>
        <v>11</v>
      </c>
      <c r="Q798">
        <f t="shared" si="37"/>
        <v>117.65</v>
      </c>
      <c r="R798">
        <f t="shared" si="38"/>
        <v>2015</v>
      </c>
    </row>
    <row r="799" spans="1:18" hidden="1" x14ac:dyDescent="0.3">
      <c r="A799">
        <v>1528</v>
      </c>
      <c r="B799" s="3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2">
        <v>42767</v>
      </c>
      <c r="J799" s="12">
        <v>42736.732893518521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>
        <f t="shared" si="36"/>
        <v>282</v>
      </c>
      <c r="Q799">
        <f t="shared" si="37"/>
        <v>52.79</v>
      </c>
      <c r="R799">
        <f t="shared" si="38"/>
        <v>2017</v>
      </c>
    </row>
    <row r="800" spans="1:18" ht="28.8" hidden="1" x14ac:dyDescent="0.3">
      <c r="A800">
        <v>794</v>
      </c>
      <c r="B800" s="3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 s="12">
        <v>40791.712500000001</v>
      </c>
      <c r="J800" s="12">
        <v>40736.115011574075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>
        <f t="shared" si="36"/>
        <v>105</v>
      </c>
      <c r="Q800">
        <f t="shared" si="37"/>
        <v>158.96</v>
      </c>
      <c r="R800">
        <f t="shared" si="38"/>
        <v>2011</v>
      </c>
    </row>
    <row r="801" spans="1:18" hidden="1" x14ac:dyDescent="0.3">
      <c r="A801">
        <v>3028</v>
      </c>
      <c r="B801" s="3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2">
        <v>42597.264178240745</v>
      </c>
      <c r="J801" s="12">
        <v>42567.264178240745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>
        <f t="shared" si="36"/>
        <v>168</v>
      </c>
      <c r="Q801">
        <f t="shared" si="37"/>
        <v>84.86</v>
      </c>
      <c r="R801">
        <f t="shared" si="38"/>
        <v>2016</v>
      </c>
    </row>
    <row r="802" spans="1:18" ht="28.8" hidden="1" x14ac:dyDescent="0.3">
      <c r="A802">
        <v>2446</v>
      </c>
      <c r="B802" s="3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 s="12">
        <v>42700.64434027778</v>
      </c>
      <c r="J802" s="12">
        <v>42670.602673611109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>
        <f t="shared" si="36"/>
        <v>168</v>
      </c>
      <c r="Q802">
        <f t="shared" si="37"/>
        <v>75.67</v>
      </c>
      <c r="R802">
        <f t="shared" si="38"/>
        <v>2016</v>
      </c>
    </row>
    <row r="803" spans="1:18" hidden="1" x14ac:dyDescent="0.3">
      <c r="A803">
        <v>806</v>
      </c>
      <c r="B803" s="3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 s="12">
        <v>40793.691423611112</v>
      </c>
      <c r="J803" s="12">
        <v>40763.691423611112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>
        <f t="shared" si="36"/>
        <v>104</v>
      </c>
      <c r="Q803">
        <f t="shared" si="37"/>
        <v>117.68</v>
      </c>
      <c r="R803">
        <f t="shared" si="38"/>
        <v>2011</v>
      </c>
    </row>
    <row r="804" spans="1:18" ht="28.8" hidden="1" x14ac:dyDescent="0.3">
      <c r="A804">
        <v>1382</v>
      </c>
      <c r="B804" s="3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 s="12">
        <v>41400.800185185188</v>
      </c>
      <c r="J804" s="12">
        <v>41370.800185185188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>
        <f t="shared" si="36"/>
        <v>104</v>
      </c>
      <c r="Q804">
        <f t="shared" si="37"/>
        <v>56.41</v>
      </c>
      <c r="R804">
        <f t="shared" si="38"/>
        <v>2013</v>
      </c>
    </row>
    <row r="805" spans="1:18" ht="28.8" x14ac:dyDescent="0.3">
      <c r="A805">
        <v>3339</v>
      </c>
      <c r="B805" s="3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 s="12">
        <v>42579.665717592594</v>
      </c>
      <c r="J805" s="12">
        <v>42549.665717592594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>
        <f t="shared" si="36"/>
        <v>104</v>
      </c>
      <c r="Q805">
        <f t="shared" si="37"/>
        <v>177.62</v>
      </c>
      <c r="R805">
        <f t="shared" si="38"/>
        <v>2016</v>
      </c>
    </row>
    <row r="806" spans="1:18" ht="28.8" hidden="1" x14ac:dyDescent="0.3">
      <c r="A806">
        <v>3048</v>
      </c>
      <c r="B806" s="3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 s="12">
        <v>42004.890277777777</v>
      </c>
      <c r="J806" s="12">
        <v>41975.901180555549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>
        <f t="shared" si="36"/>
        <v>166</v>
      </c>
      <c r="Q806">
        <f t="shared" si="37"/>
        <v>177.02</v>
      </c>
      <c r="R806">
        <f t="shared" si="38"/>
        <v>2014</v>
      </c>
    </row>
    <row r="807" spans="1:18" ht="28.8" hidden="1" x14ac:dyDescent="0.3">
      <c r="A807">
        <v>485</v>
      </c>
      <c r="B807" s="3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 s="12">
        <v>41411.50577546296</v>
      </c>
      <c r="J807" s="12">
        <v>41381.50577546296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>
        <f t="shared" si="36"/>
        <v>22</v>
      </c>
      <c r="Q807">
        <f t="shared" si="37"/>
        <v>66.52</v>
      </c>
      <c r="R807">
        <f t="shared" si="38"/>
        <v>2013</v>
      </c>
    </row>
    <row r="808" spans="1:18" ht="28.8" hidden="1" x14ac:dyDescent="0.3">
      <c r="A808">
        <v>1942</v>
      </c>
      <c r="B808" s="3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 s="12">
        <v>40728.828009259261</v>
      </c>
      <c r="J808" s="12">
        <v>40638.828009259261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>
        <f t="shared" si="36"/>
        <v>138</v>
      </c>
      <c r="Q808">
        <f t="shared" si="37"/>
        <v>87.44</v>
      </c>
      <c r="R808">
        <f t="shared" si="38"/>
        <v>2011</v>
      </c>
    </row>
    <row r="809" spans="1:18" ht="28.8" hidden="1" x14ac:dyDescent="0.3">
      <c r="A809">
        <v>2233</v>
      </c>
      <c r="B809" s="3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 s="12">
        <v>42352</v>
      </c>
      <c r="J809" s="12">
        <v>42331.378923611104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>
        <f t="shared" si="36"/>
        <v>332</v>
      </c>
      <c r="Q809">
        <f t="shared" si="37"/>
        <v>21.23</v>
      </c>
      <c r="R809">
        <f t="shared" si="38"/>
        <v>2015</v>
      </c>
    </row>
    <row r="810" spans="1:18" ht="28.8" hidden="1" x14ac:dyDescent="0.3">
      <c r="A810">
        <v>2533</v>
      </c>
      <c r="B810" s="3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 s="12">
        <v>41334.750787037039</v>
      </c>
      <c r="J810" s="12">
        <v>41304.751284722224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>
        <f t="shared" si="36"/>
        <v>111</v>
      </c>
      <c r="Q810">
        <f t="shared" si="37"/>
        <v>61.03</v>
      </c>
      <c r="R810">
        <f t="shared" si="38"/>
        <v>2013</v>
      </c>
    </row>
    <row r="811" spans="1:18" ht="28.8" hidden="1" x14ac:dyDescent="0.3">
      <c r="A811">
        <v>1760</v>
      </c>
      <c r="B811" s="3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 s="12">
        <v>42425.67260416667</v>
      </c>
      <c r="J811" s="12">
        <v>42405.67260416667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>
        <f t="shared" si="36"/>
        <v>165</v>
      </c>
      <c r="Q811">
        <f t="shared" si="37"/>
        <v>81.099999999999994</v>
      </c>
      <c r="R811">
        <f t="shared" si="38"/>
        <v>2016</v>
      </c>
    </row>
    <row r="812" spans="1:18" ht="28.8" hidden="1" x14ac:dyDescent="0.3">
      <c r="A812">
        <v>2596</v>
      </c>
      <c r="B812" s="3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 s="12">
        <v>41858.664456018516</v>
      </c>
      <c r="J812" s="12">
        <v>41828.664456018516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>
        <f t="shared" si="36"/>
        <v>24</v>
      </c>
      <c r="Q812">
        <f t="shared" si="37"/>
        <v>305.77999999999997</v>
      </c>
      <c r="R812">
        <f t="shared" si="38"/>
        <v>2014</v>
      </c>
    </row>
    <row r="813" spans="1:18" x14ac:dyDescent="0.3">
      <c r="A813">
        <v>3169</v>
      </c>
      <c r="B813" s="3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 s="12">
        <v>41621.207638888889</v>
      </c>
      <c r="J813" s="12">
        <v>41591.737974537034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>
        <f t="shared" si="36"/>
        <v>103</v>
      </c>
      <c r="Q813">
        <f t="shared" si="37"/>
        <v>100.5</v>
      </c>
      <c r="R813">
        <f t="shared" si="38"/>
        <v>2013</v>
      </c>
    </row>
    <row r="814" spans="1:18" ht="28.8" hidden="1" x14ac:dyDescent="0.3">
      <c r="A814">
        <v>2939</v>
      </c>
      <c r="B814" s="3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 s="12">
        <v>41879.041666666664</v>
      </c>
      <c r="J814" s="12">
        <v>41845.809166666666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>
        <f t="shared" si="36"/>
        <v>103</v>
      </c>
      <c r="Q814">
        <f t="shared" si="37"/>
        <v>329.2</v>
      </c>
      <c r="R814">
        <f t="shared" si="38"/>
        <v>2014</v>
      </c>
    </row>
    <row r="815" spans="1:18" ht="28.8" x14ac:dyDescent="0.3">
      <c r="A815">
        <v>3243</v>
      </c>
      <c r="B815" s="3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 s="12">
        <v>42286</v>
      </c>
      <c r="J815" s="12">
        <v>42262.096782407403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>
        <f t="shared" si="36"/>
        <v>103</v>
      </c>
      <c r="Q815">
        <f t="shared" si="37"/>
        <v>115.87</v>
      </c>
      <c r="R815">
        <f t="shared" si="38"/>
        <v>2015</v>
      </c>
    </row>
    <row r="816" spans="1:18" ht="28.8" x14ac:dyDescent="0.3">
      <c r="A816">
        <v>2797</v>
      </c>
      <c r="B816" s="3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 s="12">
        <v>41828.94027777778</v>
      </c>
      <c r="J816" s="12">
        <v>41798.94027777778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>
        <f t="shared" si="36"/>
        <v>103</v>
      </c>
      <c r="Q816">
        <f t="shared" si="37"/>
        <v>87.36</v>
      </c>
      <c r="R816">
        <f t="shared" si="38"/>
        <v>2014</v>
      </c>
    </row>
    <row r="817" spans="1:18" ht="28.8" hidden="1" x14ac:dyDescent="0.3">
      <c r="A817">
        <v>1662</v>
      </c>
      <c r="B817" s="3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 s="12">
        <v>40908.239999999998</v>
      </c>
      <c r="J817" s="12">
        <v>40848.198333333334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>
        <f t="shared" si="36"/>
        <v>103</v>
      </c>
      <c r="Q817">
        <f t="shared" si="37"/>
        <v>132.44</v>
      </c>
      <c r="R817">
        <f t="shared" si="38"/>
        <v>2011</v>
      </c>
    </row>
    <row r="818" spans="1:18" ht="28.8" hidden="1" x14ac:dyDescent="0.3">
      <c r="A818">
        <v>1668</v>
      </c>
      <c r="B818" s="3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 s="12">
        <v>40875.191423611112</v>
      </c>
      <c r="J818" s="12">
        <v>40845.14975694444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>
        <f t="shared" si="36"/>
        <v>103</v>
      </c>
      <c r="Q818">
        <f t="shared" si="37"/>
        <v>70.78</v>
      </c>
      <c r="R818">
        <f t="shared" si="38"/>
        <v>2011</v>
      </c>
    </row>
    <row r="819" spans="1:18" x14ac:dyDescent="0.3">
      <c r="A819">
        <v>3586</v>
      </c>
      <c r="B819" s="3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 s="12">
        <v>42636.697569444441</v>
      </c>
      <c r="J819" s="12">
        <v>42576.697569444441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>
        <f t="shared" si="36"/>
        <v>109</v>
      </c>
      <c r="Q819">
        <f t="shared" si="37"/>
        <v>151.97999999999999</v>
      </c>
      <c r="R819">
        <f t="shared" si="38"/>
        <v>2016</v>
      </c>
    </row>
    <row r="820" spans="1:18" ht="28.8" hidden="1" x14ac:dyDescent="0.3">
      <c r="A820">
        <v>1805</v>
      </c>
      <c r="B820" s="3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 s="12">
        <v>42279.75</v>
      </c>
      <c r="J820" s="12">
        <v>42247.803912037038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>
        <f t="shared" si="36"/>
        <v>36</v>
      </c>
      <c r="Q820">
        <f t="shared" si="37"/>
        <v>67.14</v>
      </c>
      <c r="R820">
        <f t="shared" si="38"/>
        <v>2015</v>
      </c>
    </row>
    <row r="821" spans="1:18" ht="28.8" hidden="1" x14ac:dyDescent="0.3">
      <c r="A821">
        <v>1434</v>
      </c>
      <c r="B821" s="3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 s="12">
        <v>42163.625</v>
      </c>
      <c r="J821" s="12">
        <v>42142.767106481479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>
        <f t="shared" si="36"/>
        <v>10</v>
      </c>
      <c r="Q821">
        <f t="shared" si="37"/>
        <v>744.55</v>
      </c>
      <c r="R821">
        <f t="shared" si="38"/>
        <v>2015</v>
      </c>
    </row>
    <row r="822" spans="1:18" ht="28.8" hidden="1" x14ac:dyDescent="0.3">
      <c r="A822">
        <v>2260</v>
      </c>
      <c r="B822" s="3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 s="12">
        <v>41724.975115740745</v>
      </c>
      <c r="J822" s="12">
        <v>41695.016782407409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>
        <f t="shared" si="36"/>
        <v>327</v>
      </c>
      <c r="Q822">
        <f t="shared" si="37"/>
        <v>97.3</v>
      </c>
      <c r="R822">
        <f t="shared" si="38"/>
        <v>2014</v>
      </c>
    </row>
    <row r="823" spans="1:18" ht="28.8" hidden="1" x14ac:dyDescent="0.3">
      <c r="A823">
        <v>2929</v>
      </c>
      <c r="B823" s="3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 s="12">
        <v>41784.564328703702</v>
      </c>
      <c r="J823" s="12">
        <v>41754.564328703702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>
        <f t="shared" si="36"/>
        <v>102</v>
      </c>
      <c r="Q823">
        <f t="shared" si="37"/>
        <v>255.17</v>
      </c>
      <c r="R823">
        <f t="shared" si="38"/>
        <v>2014</v>
      </c>
    </row>
    <row r="824" spans="1:18" hidden="1" x14ac:dyDescent="0.3">
      <c r="A824">
        <v>1464</v>
      </c>
      <c r="B824" s="3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 s="12">
        <v>41321.661550925928</v>
      </c>
      <c r="J824" s="12">
        <v>41291.661550925928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>
        <f t="shared" si="36"/>
        <v>163</v>
      </c>
      <c r="Q824">
        <f t="shared" si="37"/>
        <v>34.869999999999997</v>
      </c>
      <c r="R824">
        <f t="shared" si="38"/>
        <v>2013</v>
      </c>
    </row>
    <row r="825" spans="1:18" ht="28.8" hidden="1" x14ac:dyDescent="0.3">
      <c r="A825">
        <v>1262</v>
      </c>
      <c r="B825" s="3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 s="12">
        <v>41686.762638888889</v>
      </c>
      <c r="J825" s="12">
        <v>41656.762638888889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>
        <f t="shared" si="36"/>
        <v>125</v>
      </c>
      <c r="Q825">
        <f t="shared" si="37"/>
        <v>77.64</v>
      </c>
      <c r="R825">
        <f t="shared" si="38"/>
        <v>2014</v>
      </c>
    </row>
    <row r="826" spans="1:18" ht="28.8" hidden="1" x14ac:dyDescent="0.3">
      <c r="A826">
        <v>2015</v>
      </c>
      <c r="B826" s="3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 s="12">
        <v>40795.876886574071</v>
      </c>
      <c r="J826" s="12">
        <v>40765.876886574071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>
        <f t="shared" si="36"/>
        <v>113</v>
      </c>
      <c r="Q826">
        <f t="shared" si="37"/>
        <v>50.22</v>
      </c>
      <c r="R826">
        <f t="shared" si="38"/>
        <v>2011</v>
      </c>
    </row>
    <row r="827" spans="1:18" ht="28.8" x14ac:dyDescent="0.3">
      <c r="A827">
        <v>3269</v>
      </c>
      <c r="B827" s="3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 s="12">
        <v>42171.458333333328</v>
      </c>
      <c r="J827" s="12">
        <v>42137.395798611105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>
        <f t="shared" si="36"/>
        <v>102</v>
      </c>
      <c r="Q827">
        <f t="shared" si="37"/>
        <v>116</v>
      </c>
      <c r="R827">
        <f t="shared" si="38"/>
        <v>2015</v>
      </c>
    </row>
    <row r="828" spans="1:18" ht="28.8" x14ac:dyDescent="0.3">
      <c r="A828">
        <v>3662</v>
      </c>
      <c r="B828" s="3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 s="12">
        <v>42094.178402777776</v>
      </c>
      <c r="J828" s="12">
        <v>42064.220069444447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>
        <f t="shared" si="36"/>
        <v>101</v>
      </c>
      <c r="Q828">
        <f t="shared" si="37"/>
        <v>202.85</v>
      </c>
      <c r="R828">
        <f t="shared" si="38"/>
        <v>2015</v>
      </c>
    </row>
    <row r="829" spans="1:18" ht="28.8" x14ac:dyDescent="0.3">
      <c r="A829">
        <v>3326</v>
      </c>
      <c r="B829" s="3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 s="12">
        <v>42071.67251157407</v>
      </c>
      <c r="J829" s="12">
        <v>42041.714178240742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>
        <f t="shared" si="36"/>
        <v>101</v>
      </c>
      <c r="Q829">
        <f t="shared" si="37"/>
        <v>142.28</v>
      </c>
      <c r="R829">
        <f t="shared" si="38"/>
        <v>2015</v>
      </c>
    </row>
    <row r="830" spans="1:18" ht="28.8" hidden="1" x14ac:dyDescent="0.3">
      <c r="A830">
        <v>2221</v>
      </c>
      <c r="B830" s="3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 s="12">
        <v>42483</v>
      </c>
      <c r="J830" s="12">
        <v>42452.666770833333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>
        <f t="shared" si="36"/>
        <v>108</v>
      </c>
      <c r="Q830">
        <f t="shared" si="37"/>
        <v>37.200000000000003</v>
      </c>
      <c r="R830">
        <f t="shared" si="38"/>
        <v>2016</v>
      </c>
    </row>
    <row r="831" spans="1:18" ht="28.8" hidden="1" x14ac:dyDescent="0.3">
      <c r="A831">
        <v>2499</v>
      </c>
      <c r="B831" s="3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 s="12">
        <v>41274.75</v>
      </c>
      <c r="J831" s="12">
        <v>41226.648576388885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>
        <f t="shared" si="36"/>
        <v>203</v>
      </c>
      <c r="Q831">
        <f t="shared" si="37"/>
        <v>47.68</v>
      </c>
      <c r="R831">
        <f t="shared" si="38"/>
        <v>2012</v>
      </c>
    </row>
    <row r="832" spans="1:18" ht="28.8" hidden="1" x14ac:dyDescent="0.3">
      <c r="A832">
        <v>1661</v>
      </c>
      <c r="B832" s="3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 s="12">
        <v>42386.875</v>
      </c>
      <c r="J832" s="12">
        <v>42343.998043981483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>
        <f t="shared" si="36"/>
        <v>103</v>
      </c>
      <c r="Q832">
        <f t="shared" si="37"/>
        <v>80.180000000000007</v>
      </c>
      <c r="R832">
        <f t="shared" si="38"/>
        <v>2015</v>
      </c>
    </row>
    <row r="833" spans="1:18" ht="28.8" hidden="1" x14ac:dyDescent="0.3">
      <c r="A833">
        <v>1626</v>
      </c>
      <c r="B833" s="3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 s="12">
        <v>41609.889664351853</v>
      </c>
      <c r="J833" s="12">
        <v>41579.847997685189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>
        <f t="shared" si="36"/>
        <v>101</v>
      </c>
      <c r="Q833">
        <f t="shared" si="37"/>
        <v>74.95</v>
      </c>
      <c r="R833">
        <f t="shared" si="38"/>
        <v>2013</v>
      </c>
    </row>
    <row r="834" spans="1:18" hidden="1" x14ac:dyDescent="0.3">
      <c r="A834">
        <v>2441</v>
      </c>
      <c r="B834" s="3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 s="12">
        <v>42208.207638888889</v>
      </c>
      <c r="J834" s="12">
        <v>42187.125625000001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>
        <f t="shared" ref="P834:P897" si="39">ROUND(E834/D834*100,0)</f>
        <v>108</v>
      </c>
      <c r="Q834">
        <f t="shared" ref="Q834:Q897" si="40">IFERROR(ROUND(E834/L834,2),0)</f>
        <v>74.23</v>
      </c>
      <c r="R834">
        <f t="shared" si="38"/>
        <v>2015</v>
      </c>
    </row>
    <row r="835" spans="1:18" ht="28.8" x14ac:dyDescent="0.3">
      <c r="A835">
        <v>3377</v>
      </c>
      <c r="B835" s="3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 s="12">
        <v>42083.705555555556</v>
      </c>
      <c r="J835" s="12">
        <v>42053.732627314821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>
        <f t="shared" si="39"/>
        <v>101</v>
      </c>
      <c r="Q835">
        <f t="shared" si="40"/>
        <v>104.99</v>
      </c>
      <c r="R835">
        <f t="shared" ref="R835:R898" si="41">YEAR(J835)</f>
        <v>2015</v>
      </c>
    </row>
    <row r="836" spans="1:18" ht="28.8" hidden="1" x14ac:dyDescent="0.3">
      <c r="A836">
        <v>1606</v>
      </c>
      <c r="B836" s="3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 s="12">
        <v>40626.069884259261</v>
      </c>
      <c r="J836" s="12">
        <v>40536.111550925925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>
        <f t="shared" si="39"/>
        <v>101</v>
      </c>
      <c r="Q836">
        <f t="shared" si="40"/>
        <v>87.83</v>
      </c>
      <c r="R836">
        <f t="shared" si="41"/>
        <v>2010</v>
      </c>
    </row>
    <row r="837" spans="1:18" ht="28.8" hidden="1" x14ac:dyDescent="0.3">
      <c r="A837">
        <v>1064</v>
      </c>
      <c r="B837" s="3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 s="12">
        <v>41462.228043981479</v>
      </c>
      <c r="J837" s="12">
        <v>41417.228043981479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>
        <f t="shared" si="39"/>
        <v>9</v>
      </c>
      <c r="Q837">
        <f t="shared" si="40"/>
        <v>65.67</v>
      </c>
      <c r="R837">
        <f t="shared" si="41"/>
        <v>2013</v>
      </c>
    </row>
    <row r="838" spans="1:18" hidden="1" x14ac:dyDescent="0.3">
      <c r="A838">
        <v>2127</v>
      </c>
      <c r="B838" s="3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 s="12">
        <v>42075.463692129633</v>
      </c>
      <c r="J838" s="12">
        <v>42045.50535879629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>
        <f t="shared" si="39"/>
        <v>29</v>
      </c>
      <c r="Q838">
        <f t="shared" si="40"/>
        <v>34.22</v>
      </c>
      <c r="R838">
        <f t="shared" si="41"/>
        <v>2015</v>
      </c>
    </row>
    <row r="839" spans="1:18" ht="28.8" hidden="1" x14ac:dyDescent="0.3">
      <c r="A839">
        <v>2120</v>
      </c>
      <c r="B839" s="3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 s="12">
        <v>41640.964537037034</v>
      </c>
      <c r="J839" s="12">
        <v>41591.964537037034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>
        <f t="shared" si="39"/>
        <v>101</v>
      </c>
      <c r="Q839">
        <f t="shared" si="40"/>
        <v>116.96</v>
      </c>
      <c r="R839">
        <f t="shared" si="41"/>
        <v>2013</v>
      </c>
    </row>
    <row r="840" spans="1:18" ht="28.8" hidden="1" x14ac:dyDescent="0.3">
      <c r="A840">
        <v>2241</v>
      </c>
      <c r="B840" s="3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 s="12">
        <v>42796.827546296292</v>
      </c>
      <c r="J840" s="12">
        <v>42766.827546296292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>
        <f t="shared" si="39"/>
        <v>806</v>
      </c>
      <c r="Q840">
        <f t="shared" si="40"/>
        <v>49.47</v>
      </c>
      <c r="R840">
        <f t="shared" si="41"/>
        <v>2017</v>
      </c>
    </row>
    <row r="841" spans="1:18" ht="28.8" hidden="1" x14ac:dyDescent="0.3">
      <c r="A841">
        <v>816</v>
      </c>
      <c r="B841" s="3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 s="12">
        <v>41373.270833333336</v>
      </c>
      <c r="J841" s="12">
        <v>41341.870868055557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>
        <f t="shared" si="39"/>
        <v>115</v>
      </c>
      <c r="Q841">
        <f t="shared" si="40"/>
        <v>39.31</v>
      </c>
      <c r="R841">
        <f t="shared" si="41"/>
        <v>2013</v>
      </c>
    </row>
    <row r="842" spans="1:18" ht="28.8" hidden="1" x14ac:dyDescent="0.3">
      <c r="A842">
        <v>1827</v>
      </c>
      <c r="B842" s="3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 s="12">
        <v>40605.325937499998</v>
      </c>
      <c r="J842" s="12">
        <v>40555.325937499998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>
        <f t="shared" si="39"/>
        <v>101</v>
      </c>
      <c r="Q842">
        <f t="shared" si="40"/>
        <v>83.89</v>
      </c>
      <c r="R842">
        <f t="shared" si="41"/>
        <v>2011</v>
      </c>
    </row>
    <row r="843" spans="1:18" ht="28.8" hidden="1" x14ac:dyDescent="0.3">
      <c r="A843">
        <v>419</v>
      </c>
      <c r="B843" s="3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 s="12">
        <v>41454.842442129629</v>
      </c>
      <c r="J843" s="12">
        <v>41394.842442129629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>
        <f t="shared" si="39"/>
        <v>100</v>
      </c>
      <c r="Q843">
        <f t="shared" si="40"/>
        <v>110.07</v>
      </c>
      <c r="R843">
        <f t="shared" si="41"/>
        <v>2013</v>
      </c>
    </row>
    <row r="844" spans="1:18" ht="28.8" hidden="1" x14ac:dyDescent="0.3">
      <c r="A844">
        <v>2525</v>
      </c>
      <c r="B844" s="3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 s="12">
        <v>41088.844571759262</v>
      </c>
      <c r="J844" s="12">
        <v>41058.844571759262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>
        <f t="shared" si="39"/>
        <v>100</v>
      </c>
      <c r="Q844">
        <f t="shared" si="40"/>
        <v>100.33</v>
      </c>
      <c r="R844">
        <f t="shared" si="41"/>
        <v>2012</v>
      </c>
    </row>
    <row r="845" spans="1:18" ht="28.8" hidden="1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42712.333333333328</v>
      </c>
      <c r="J845" s="12">
        <v>42695.257870370369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>
        <f t="shared" si="39"/>
        <v>267</v>
      </c>
      <c r="Q845">
        <f t="shared" si="40"/>
        <v>63.1</v>
      </c>
      <c r="R845">
        <f t="shared" si="41"/>
        <v>2016</v>
      </c>
    </row>
    <row r="846" spans="1:18" ht="28.8" x14ac:dyDescent="0.3">
      <c r="A846">
        <v>2975</v>
      </c>
      <c r="B846" s="3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 s="12">
        <v>41970.125</v>
      </c>
      <c r="J846" s="12">
        <v>41941.683865740742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>
        <f t="shared" si="39"/>
        <v>100</v>
      </c>
      <c r="Q846">
        <f t="shared" si="40"/>
        <v>70.88</v>
      </c>
      <c r="R846">
        <f t="shared" si="41"/>
        <v>2014</v>
      </c>
    </row>
    <row r="847" spans="1:18" ht="28.8" hidden="1" x14ac:dyDescent="0.3">
      <c r="A847">
        <v>1186</v>
      </c>
      <c r="B847" s="3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 s="12">
        <v>42156.945833333331</v>
      </c>
      <c r="J847" s="12">
        <v>42123.86336805555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>
        <f t="shared" si="39"/>
        <v>107</v>
      </c>
      <c r="Q847">
        <f t="shared" si="40"/>
        <v>65.08</v>
      </c>
      <c r="R847">
        <f t="shared" si="41"/>
        <v>2015</v>
      </c>
    </row>
    <row r="848" spans="1:18" ht="28.8" x14ac:dyDescent="0.3">
      <c r="A848">
        <v>3376</v>
      </c>
      <c r="B848" s="3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 s="12">
        <v>42119.659652777773</v>
      </c>
      <c r="J848" s="12">
        <v>42059.701319444444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>
        <f t="shared" si="39"/>
        <v>100</v>
      </c>
      <c r="Q848">
        <f t="shared" si="40"/>
        <v>421.11</v>
      </c>
      <c r="R848">
        <f t="shared" si="41"/>
        <v>2015</v>
      </c>
    </row>
    <row r="849" spans="1:18" ht="28.8" hidden="1" x14ac:dyDescent="0.3">
      <c r="A849">
        <v>373</v>
      </c>
      <c r="B849" s="3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 s="12">
        <v>41108.91201388889</v>
      </c>
      <c r="J849" s="12">
        <v>41078.91201388889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>
        <f t="shared" si="39"/>
        <v>107</v>
      </c>
      <c r="Q849">
        <f t="shared" si="40"/>
        <v>89.89</v>
      </c>
      <c r="R849">
        <f t="shared" si="41"/>
        <v>2012</v>
      </c>
    </row>
    <row r="850" spans="1:18" ht="28.8" hidden="1" x14ac:dyDescent="0.3">
      <c r="A850">
        <v>1745</v>
      </c>
      <c r="B850" s="3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 s="12">
        <v>42726.083333333328</v>
      </c>
      <c r="J850" s="12">
        <v>42690.259699074071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>
        <f t="shared" si="39"/>
        <v>114</v>
      </c>
      <c r="Q850">
        <f t="shared" si="40"/>
        <v>89.67</v>
      </c>
      <c r="R850">
        <f t="shared" si="41"/>
        <v>2016</v>
      </c>
    </row>
    <row r="851" spans="1:18" ht="28.8" hidden="1" x14ac:dyDescent="0.3">
      <c r="A851">
        <v>3765</v>
      </c>
      <c r="B851" s="3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 s="12">
        <v>41850.776412037041</v>
      </c>
      <c r="J851" s="12">
        <v>41820.776412037041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>
        <f t="shared" si="39"/>
        <v>113</v>
      </c>
      <c r="Q851">
        <f t="shared" si="40"/>
        <v>74.22</v>
      </c>
      <c r="R851">
        <f t="shared" si="41"/>
        <v>2014</v>
      </c>
    </row>
    <row r="852" spans="1:18" ht="28.8" hidden="1" x14ac:dyDescent="0.3">
      <c r="A852">
        <v>1658</v>
      </c>
      <c r="B852" s="3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 s="12">
        <v>41261.597222222219</v>
      </c>
      <c r="J852" s="12">
        <v>41223.22184027778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>
        <f t="shared" si="39"/>
        <v>132</v>
      </c>
      <c r="Q852">
        <f t="shared" si="40"/>
        <v>74.150000000000006</v>
      </c>
      <c r="R852">
        <f t="shared" si="41"/>
        <v>2012</v>
      </c>
    </row>
    <row r="853" spans="1:18" ht="28.8" hidden="1" x14ac:dyDescent="0.3">
      <c r="A853">
        <v>728</v>
      </c>
      <c r="B853" s="3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 s="12">
        <v>40776.837465277778</v>
      </c>
      <c r="J853" s="12">
        <v>40731.837465277778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>
        <f t="shared" si="39"/>
        <v>106</v>
      </c>
      <c r="Q853">
        <f t="shared" si="40"/>
        <v>60.9</v>
      </c>
      <c r="R853">
        <f t="shared" si="41"/>
        <v>2011</v>
      </c>
    </row>
    <row r="854" spans="1:18" ht="28.8" hidden="1" x14ac:dyDescent="0.3">
      <c r="A854">
        <v>3107</v>
      </c>
      <c r="B854" s="3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 s="12">
        <v>42135.814247685179</v>
      </c>
      <c r="J854" s="12">
        <v>42128.814247685179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>
        <f t="shared" si="39"/>
        <v>20</v>
      </c>
      <c r="Q854">
        <f t="shared" si="40"/>
        <v>272.58999999999997</v>
      </c>
      <c r="R854">
        <f t="shared" si="41"/>
        <v>2015</v>
      </c>
    </row>
    <row r="855" spans="1:18" ht="28.8" x14ac:dyDescent="0.3">
      <c r="A855">
        <v>3154</v>
      </c>
      <c r="B855" s="3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 s="12">
        <v>41000.834004629629</v>
      </c>
      <c r="J855" s="12">
        <v>40970.875671296293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>
        <f t="shared" si="39"/>
        <v>113</v>
      </c>
      <c r="Q855">
        <f t="shared" si="40"/>
        <v>64.27</v>
      </c>
      <c r="R855">
        <f t="shared" si="41"/>
        <v>2012</v>
      </c>
    </row>
    <row r="856" spans="1:18" ht="28.8" x14ac:dyDescent="0.3">
      <c r="A856">
        <v>3266</v>
      </c>
      <c r="B856" s="3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 s="12">
        <v>42167.875</v>
      </c>
      <c r="J856" s="12">
        <v>42136.536134259266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>
        <f t="shared" si="39"/>
        <v>131</v>
      </c>
      <c r="Q856">
        <f t="shared" si="40"/>
        <v>48.33</v>
      </c>
      <c r="R856">
        <f t="shared" si="41"/>
        <v>2015</v>
      </c>
    </row>
    <row r="857" spans="1:18" ht="28.8" hidden="1" x14ac:dyDescent="0.3">
      <c r="A857">
        <v>304</v>
      </c>
      <c r="B857" s="3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 s="12">
        <v>41153.083333333336</v>
      </c>
      <c r="J857" s="12">
        <v>41114.094872685186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>
        <f t="shared" si="39"/>
        <v>232</v>
      </c>
      <c r="Q857">
        <f t="shared" si="40"/>
        <v>106.43</v>
      </c>
      <c r="R857">
        <f t="shared" si="41"/>
        <v>2012</v>
      </c>
    </row>
    <row r="858" spans="1:18" ht="28.8" hidden="1" x14ac:dyDescent="0.3">
      <c r="A858">
        <v>1330</v>
      </c>
      <c r="B858" s="3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 s="12">
        <v>42553.166666666672</v>
      </c>
      <c r="J858" s="12">
        <v>42522.276724537034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>
        <f t="shared" si="39"/>
        <v>22</v>
      </c>
      <c r="Q858">
        <f t="shared" si="40"/>
        <v>157.46</v>
      </c>
      <c r="R858">
        <f t="shared" si="41"/>
        <v>2016</v>
      </c>
    </row>
    <row r="859" spans="1:18" ht="28.8" x14ac:dyDescent="0.3">
      <c r="A859">
        <v>3363</v>
      </c>
      <c r="B859" s="3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 s="12">
        <v>41870.666666666664</v>
      </c>
      <c r="J859" s="12">
        <v>41851.771354166667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>
        <f t="shared" si="39"/>
        <v>101</v>
      </c>
      <c r="Q859">
        <f t="shared" si="40"/>
        <v>302.31</v>
      </c>
      <c r="R859">
        <f t="shared" si="41"/>
        <v>2014</v>
      </c>
    </row>
    <row r="860" spans="1:18" ht="28.8" hidden="1" x14ac:dyDescent="0.3">
      <c r="A860">
        <v>374</v>
      </c>
      <c r="B860" s="3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 s="12">
        <v>40802.889247685183</v>
      </c>
      <c r="J860" s="12">
        <v>40757.889247685183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>
        <f t="shared" si="39"/>
        <v>131</v>
      </c>
      <c r="Q860">
        <f t="shared" si="40"/>
        <v>45.05</v>
      </c>
      <c r="R860">
        <f t="shared" si="41"/>
        <v>2011</v>
      </c>
    </row>
    <row r="861" spans="1:18" ht="28.8" hidden="1" x14ac:dyDescent="0.3">
      <c r="A861">
        <v>894</v>
      </c>
      <c r="B861" s="3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 s="12">
        <v>42526.981597222228</v>
      </c>
      <c r="J861" s="12">
        <v>42496.981597222228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>
        <f t="shared" si="39"/>
        <v>39</v>
      </c>
      <c r="Q861">
        <f t="shared" si="40"/>
        <v>147.81</v>
      </c>
      <c r="R861">
        <f t="shared" si="41"/>
        <v>2016</v>
      </c>
    </row>
    <row r="862" spans="1:18" ht="28.8" hidden="1" x14ac:dyDescent="0.3">
      <c r="A862">
        <v>2729</v>
      </c>
      <c r="B862" s="3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 s="12">
        <v>42125.240706018521</v>
      </c>
      <c r="J862" s="12">
        <v>42095.240706018521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>
        <f t="shared" si="39"/>
        <v>104</v>
      </c>
      <c r="Q862">
        <f t="shared" si="40"/>
        <v>340.57</v>
      </c>
      <c r="R862">
        <f t="shared" si="41"/>
        <v>2015</v>
      </c>
    </row>
    <row r="863" spans="1:18" ht="28.8" x14ac:dyDescent="0.3">
      <c r="A863">
        <v>3534</v>
      </c>
      <c r="B863" s="3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 s="12">
        <v>42278.6252662037</v>
      </c>
      <c r="J863" s="12">
        <v>42243.6252662037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>
        <f t="shared" si="39"/>
        <v>156</v>
      </c>
      <c r="Q863">
        <f t="shared" si="40"/>
        <v>38.28</v>
      </c>
      <c r="R863">
        <f t="shared" si="41"/>
        <v>2015</v>
      </c>
    </row>
    <row r="864" spans="1:18" ht="28.8" hidden="1" x14ac:dyDescent="0.3">
      <c r="A864">
        <v>2261</v>
      </c>
      <c r="B864" s="3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 s="12">
        <v>42780.724768518514</v>
      </c>
      <c r="J864" s="12">
        <v>42759.724768518514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>
        <f t="shared" si="39"/>
        <v>780</v>
      </c>
      <c r="Q864">
        <f t="shared" si="40"/>
        <v>37.119999999999997</v>
      </c>
      <c r="R864">
        <f t="shared" si="41"/>
        <v>2017</v>
      </c>
    </row>
    <row r="865" spans="1:18" ht="28.8" hidden="1" x14ac:dyDescent="0.3">
      <c r="A865">
        <v>1305</v>
      </c>
      <c r="B865" s="3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 s="12">
        <v>42572.729166666672</v>
      </c>
      <c r="J865" s="12">
        <v>42543.665601851855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>
        <f t="shared" si="39"/>
        <v>26</v>
      </c>
      <c r="Q865">
        <f t="shared" si="40"/>
        <v>90.62</v>
      </c>
      <c r="R865">
        <f t="shared" si="41"/>
        <v>2016</v>
      </c>
    </row>
    <row r="866" spans="1:18" ht="28.8" hidden="1" x14ac:dyDescent="0.3">
      <c r="A866">
        <v>791</v>
      </c>
      <c r="B866" s="3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 s="12">
        <v>41591.249305555553</v>
      </c>
      <c r="J866" s="12">
        <v>41557.780624999999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>
        <f t="shared" si="39"/>
        <v>104</v>
      </c>
      <c r="Q866">
        <f t="shared" si="40"/>
        <v>60.86</v>
      </c>
      <c r="R866">
        <f t="shared" si="41"/>
        <v>2013</v>
      </c>
    </row>
    <row r="867" spans="1:18" ht="28.8" hidden="1" x14ac:dyDescent="0.3">
      <c r="A867">
        <v>2461</v>
      </c>
      <c r="B867" s="3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 s="12">
        <v>40817.125</v>
      </c>
      <c r="J867" s="12">
        <v>40784.012696759259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>
        <f t="shared" si="39"/>
        <v>104</v>
      </c>
      <c r="Q867">
        <f t="shared" si="40"/>
        <v>90.52</v>
      </c>
      <c r="R867">
        <f t="shared" si="41"/>
        <v>2011</v>
      </c>
    </row>
    <row r="868" spans="1:18" ht="28.8" hidden="1" x14ac:dyDescent="0.3">
      <c r="A868">
        <v>480</v>
      </c>
      <c r="B868" s="3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 s="12">
        <v>41495.500173611108</v>
      </c>
      <c r="J868" s="12">
        <v>41465.500173611108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>
        <f t="shared" si="39"/>
        <v>19</v>
      </c>
      <c r="Q868">
        <f t="shared" si="40"/>
        <v>55.46</v>
      </c>
      <c r="R868">
        <f t="shared" si="41"/>
        <v>2013</v>
      </c>
    </row>
    <row r="869" spans="1:18" ht="28.8" hidden="1" x14ac:dyDescent="0.3">
      <c r="A869">
        <v>1281</v>
      </c>
      <c r="B869" s="3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 s="12">
        <v>41483.743472222224</v>
      </c>
      <c r="J869" s="12">
        <v>41463.743472222224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>
        <f t="shared" si="39"/>
        <v>111</v>
      </c>
      <c r="Q869">
        <f t="shared" si="40"/>
        <v>104.73</v>
      </c>
      <c r="R869">
        <f t="shared" si="41"/>
        <v>2013</v>
      </c>
    </row>
    <row r="870" spans="1:18" ht="28.8" hidden="1" x14ac:dyDescent="0.3">
      <c r="A870">
        <v>1027</v>
      </c>
      <c r="B870" s="3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 s="12">
        <v>41935.034108796295</v>
      </c>
      <c r="J870" s="12">
        <v>41905.034108796295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>
        <f t="shared" si="39"/>
        <v>103</v>
      </c>
      <c r="Q870">
        <f t="shared" si="40"/>
        <v>69.67</v>
      </c>
      <c r="R870">
        <f t="shared" si="41"/>
        <v>2014</v>
      </c>
    </row>
    <row r="871" spans="1:18" ht="28.8" hidden="1" x14ac:dyDescent="0.3">
      <c r="A871">
        <v>364</v>
      </c>
      <c r="B871" s="3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 s="12">
        <v>41811.165972222225</v>
      </c>
      <c r="J871" s="12">
        <v>41780.859629629631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>
        <f t="shared" si="39"/>
        <v>110</v>
      </c>
      <c r="Q871">
        <f t="shared" si="40"/>
        <v>68.239999999999995</v>
      </c>
      <c r="R871">
        <f t="shared" si="41"/>
        <v>2014</v>
      </c>
    </row>
    <row r="872" spans="1:18" ht="28.8" hidden="1" x14ac:dyDescent="0.3">
      <c r="A872">
        <v>356</v>
      </c>
      <c r="B872" s="3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 s="12">
        <v>42445.761493055557</v>
      </c>
      <c r="J872" s="12">
        <v>42415.803159722222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>
        <f t="shared" si="39"/>
        <v>103</v>
      </c>
      <c r="Q872">
        <f t="shared" si="40"/>
        <v>79.400000000000006</v>
      </c>
      <c r="R872">
        <f t="shared" si="41"/>
        <v>2016</v>
      </c>
    </row>
    <row r="873" spans="1:18" ht="28.8" hidden="1" x14ac:dyDescent="0.3">
      <c r="A873">
        <v>107</v>
      </c>
      <c r="B873" s="3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 s="12">
        <v>40657.982488425929</v>
      </c>
      <c r="J873" s="12">
        <v>40635.982488425929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>
        <f t="shared" si="39"/>
        <v>102</v>
      </c>
      <c r="Q873">
        <f t="shared" si="40"/>
        <v>111.38</v>
      </c>
      <c r="R873">
        <f t="shared" si="41"/>
        <v>2011</v>
      </c>
    </row>
    <row r="874" spans="1:18" ht="28.8" x14ac:dyDescent="0.3">
      <c r="A874">
        <v>3293</v>
      </c>
      <c r="B874" s="3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 s="12">
        <v>42798.425370370373</v>
      </c>
      <c r="J874" s="12">
        <v>42768.425370370373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>
        <f t="shared" si="39"/>
        <v>170</v>
      </c>
      <c r="Q874">
        <f t="shared" si="40"/>
        <v>84.29</v>
      </c>
      <c r="R874">
        <f t="shared" si="41"/>
        <v>2017</v>
      </c>
    </row>
    <row r="875" spans="1:18" ht="28.8" hidden="1" x14ac:dyDescent="0.3">
      <c r="A875">
        <v>102</v>
      </c>
      <c r="B875" s="3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 s="12">
        <v>40535.131168981483</v>
      </c>
      <c r="J875" s="12">
        <v>40505.131168981483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>
        <f t="shared" si="39"/>
        <v>128</v>
      </c>
      <c r="Q875">
        <f t="shared" si="40"/>
        <v>117.92</v>
      </c>
      <c r="R875">
        <f t="shared" si="41"/>
        <v>2010</v>
      </c>
    </row>
    <row r="876" spans="1:18" ht="28.8" hidden="1" x14ac:dyDescent="0.3">
      <c r="A876">
        <v>132</v>
      </c>
      <c r="B876" s="3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 s="12">
        <v>41950.854247685187</v>
      </c>
      <c r="J876" s="12">
        <v>41905.812581018516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>
        <f t="shared" si="39"/>
        <v>10</v>
      </c>
      <c r="Q876">
        <f t="shared" si="40"/>
        <v>94.51</v>
      </c>
      <c r="R876">
        <f t="shared" si="41"/>
        <v>2014</v>
      </c>
    </row>
    <row r="877" spans="1:18" ht="28.8" hidden="1" x14ac:dyDescent="0.3">
      <c r="A877">
        <v>1271</v>
      </c>
      <c r="B877" s="3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 s="12">
        <v>41591.725219907406</v>
      </c>
      <c r="J877" s="12">
        <v>41561.683553240742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>
        <f t="shared" si="39"/>
        <v>102</v>
      </c>
      <c r="Q877">
        <f t="shared" si="40"/>
        <v>246.29</v>
      </c>
      <c r="R877">
        <f t="shared" si="41"/>
        <v>2013</v>
      </c>
    </row>
    <row r="878" spans="1:18" hidden="1" x14ac:dyDescent="0.3">
      <c r="A878">
        <v>2524</v>
      </c>
      <c r="B878" s="3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 s="12">
        <v>41994.1875</v>
      </c>
      <c r="J878" s="12">
        <v>41961.807372685187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>
        <f t="shared" si="39"/>
        <v>102</v>
      </c>
      <c r="Q878">
        <f t="shared" si="40"/>
        <v>177.21</v>
      </c>
      <c r="R878">
        <f t="shared" si="41"/>
        <v>2014</v>
      </c>
    </row>
    <row r="879" spans="1:18" ht="28.8" x14ac:dyDescent="0.3">
      <c r="A879">
        <v>3171</v>
      </c>
      <c r="B879" s="3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 s="12">
        <v>42496.608310185184</v>
      </c>
      <c r="J879" s="12">
        <v>42466.608310185184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>
        <f t="shared" si="39"/>
        <v>109</v>
      </c>
      <c r="Q879">
        <f t="shared" si="40"/>
        <v>65.099999999999994</v>
      </c>
      <c r="R879">
        <f t="shared" si="41"/>
        <v>2016</v>
      </c>
    </row>
    <row r="880" spans="1:18" ht="28.8" hidden="1" x14ac:dyDescent="0.3">
      <c r="A880">
        <v>3002</v>
      </c>
      <c r="B880" s="3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 s="12">
        <v>41269.83625</v>
      </c>
      <c r="J880" s="12">
        <v>41239.83625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>
        <f t="shared" si="39"/>
        <v>109</v>
      </c>
      <c r="Q880">
        <f t="shared" si="40"/>
        <v>73.03</v>
      </c>
      <c r="R880">
        <f t="shared" si="41"/>
        <v>2012</v>
      </c>
    </row>
    <row r="881" spans="1:18" ht="28.8" hidden="1" x14ac:dyDescent="0.3">
      <c r="A881">
        <v>2613</v>
      </c>
      <c r="B881" s="3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 s="12">
        <v>41173.81821759259</v>
      </c>
      <c r="J881" s="12">
        <v>41143.81821759259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>
        <f t="shared" si="39"/>
        <v>101</v>
      </c>
      <c r="Q881">
        <f t="shared" si="40"/>
        <v>270.57</v>
      </c>
      <c r="R881">
        <f t="shared" si="41"/>
        <v>2012</v>
      </c>
    </row>
    <row r="882" spans="1:18" ht="28.8" hidden="1" x14ac:dyDescent="0.3">
      <c r="A882">
        <v>1361</v>
      </c>
      <c r="B882" s="3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 s="12">
        <v>41811.717268518521</v>
      </c>
      <c r="J882" s="12">
        <v>41781.717268518521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>
        <f t="shared" si="39"/>
        <v>126</v>
      </c>
      <c r="Q882">
        <f t="shared" si="40"/>
        <v>28.63</v>
      </c>
      <c r="R882">
        <f t="shared" si="41"/>
        <v>2014</v>
      </c>
    </row>
    <row r="883" spans="1:18" ht="28.8" hidden="1" x14ac:dyDescent="0.3">
      <c r="A883">
        <v>3025</v>
      </c>
      <c r="B883" s="3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 s="12">
        <v>41789.666666666664</v>
      </c>
      <c r="J883" s="12">
        <v>41761.509409722225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>
        <f t="shared" si="39"/>
        <v>302</v>
      </c>
      <c r="Q883">
        <f t="shared" si="40"/>
        <v>52.1</v>
      </c>
      <c r="R883">
        <f t="shared" si="41"/>
        <v>2014</v>
      </c>
    </row>
    <row r="884" spans="1:18" ht="28.8" x14ac:dyDescent="0.3">
      <c r="A884">
        <v>3144</v>
      </c>
      <c r="B884" s="3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 s="12">
        <v>42813.25</v>
      </c>
      <c r="J884" s="12">
        <v>42796.538275462968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>
        <f t="shared" si="39"/>
        <v>75</v>
      </c>
      <c r="Q884">
        <f t="shared" si="40"/>
        <v>251.33</v>
      </c>
      <c r="R884">
        <f t="shared" si="41"/>
        <v>2017</v>
      </c>
    </row>
    <row r="885" spans="1:18" ht="28.8" hidden="1" x14ac:dyDescent="0.3">
      <c r="A885">
        <v>483</v>
      </c>
      <c r="B885" s="3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 s="12">
        <v>41303.197592592594</v>
      </c>
      <c r="J885" s="12">
        <v>41243.197592592594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>
        <f t="shared" si="39"/>
        <v>50</v>
      </c>
      <c r="Q885">
        <f t="shared" si="40"/>
        <v>51.22</v>
      </c>
      <c r="R885">
        <f t="shared" si="41"/>
        <v>2012</v>
      </c>
    </row>
    <row r="886" spans="1:18" ht="28.8" hidden="1" x14ac:dyDescent="0.3">
      <c r="A886">
        <v>65</v>
      </c>
      <c r="B886" s="3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 s="12">
        <v>41862.249305555553</v>
      </c>
      <c r="J886" s="12">
        <v>41835.821226851855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>
        <f t="shared" si="39"/>
        <v>108</v>
      </c>
      <c r="Q886">
        <f t="shared" si="40"/>
        <v>132.05000000000001</v>
      </c>
      <c r="R886">
        <f t="shared" si="41"/>
        <v>2014</v>
      </c>
    </row>
    <row r="887" spans="1:18" ht="28.8" hidden="1" x14ac:dyDescent="0.3">
      <c r="A887">
        <v>1656</v>
      </c>
      <c r="B887" s="3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 s="12">
        <v>41256.928842592592</v>
      </c>
      <c r="J887" s="12">
        <v>41226.928842592592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>
        <f t="shared" si="39"/>
        <v>100</v>
      </c>
      <c r="Q887">
        <f t="shared" si="40"/>
        <v>156.77000000000001</v>
      </c>
      <c r="R887">
        <f t="shared" si="41"/>
        <v>2012</v>
      </c>
    </row>
    <row r="888" spans="1:18" ht="28.8" hidden="1" x14ac:dyDescent="0.3">
      <c r="A888">
        <v>1365</v>
      </c>
      <c r="B888" s="3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 s="12">
        <v>42079.691574074073</v>
      </c>
      <c r="J888" s="12">
        <v>42049.733240740738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>
        <f t="shared" si="39"/>
        <v>100</v>
      </c>
      <c r="Q888">
        <f t="shared" si="40"/>
        <v>81.739999999999995</v>
      </c>
      <c r="R888">
        <f t="shared" si="41"/>
        <v>2015</v>
      </c>
    </row>
    <row r="889" spans="1:18" ht="28.8" hidden="1" x14ac:dyDescent="0.3">
      <c r="A889">
        <v>2248</v>
      </c>
      <c r="B889" s="3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 s="12">
        <v>42718.875902777778</v>
      </c>
      <c r="J889" s="12">
        <v>42688.875902777778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>
        <f t="shared" si="39"/>
        <v>107</v>
      </c>
      <c r="Q889">
        <f t="shared" si="40"/>
        <v>58.63</v>
      </c>
      <c r="R889">
        <f t="shared" si="41"/>
        <v>2016</v>
      </c>
    </row>
    <row r="890" spans="1:18" ht="43.2" x14ac:dyDescent="0.3">
      <c r="A890">
        <v>2857</v>
      </c>
      <c r="B890" s="3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 s="12">
        <v>42786.75</v>
      </c>
      <c r="J890" s="12">
        <v>42726.920081018514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>
        <f t="shared" si="39"/>
        <v>20</v>
      </c>
      <c r="Q890">
        <f t="shared" si="40"/>
        <v>500</v>
      </c>
      <c r="R890">
        <f t="shared" si="41"/>
        <v>2016</v>
      </c>
    </row>
    <row r="891" spans="1:18" ht="28.8" hidden="1" x14ac:dyDescent="0.3">
      <c r="A891">
        <v>1371</v>
      </c>
      <c r="B891" s="3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 s="12">
        <v>42131.758587962962</v>
      </c>
      <c r="J891" s="12">
        <v>42101.758587962962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>
        <f t="shared" si="39"/>
        <v>107</v>
      </c>
      <c r="Q891">
        <f t="shared" si="40"/>
        <v>107.07</v>
      </c>
      <c r="R891">
        <f t="shared" si="41"/>
        <v>2015</v>
      </c>
    </row>
    <row r="892" spans="1:18" ht="28.8" hidden="1" x14ac:dyDescent="0.3">
      <c r="A892">
        <v>2040</v>
      </c>
      <c r="B892" s="3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 s="12">
        <v>41593.968784722223</v>
      </c>
      <c r="J892" s="12">
        <v>41578.927118055559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>
        <f t="shared" si="39"/>
        <v>248</v>
      </c>
      <c r="Q892">
        <f t="shared" si="40"/>
        <v>27.47</v>
      </c>
      <c r="R892">
        <f t="shared" si="41"/>
        <v>2013</v>
      </c>
    </row>
    <row r="893" spans="1:18" ht="28.8" hidden="1" x14ac:dyDescent="0.3">
      <c r="A893">
        <v>1765</v>
      </c>
      <c r="B893" s="3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 s="12">
        <v>41864.980462962965</v>
      </c>
      <c r="J893" s="12">
        <v>41834.980462962965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>
        <f t="shared" si="39"/>
        <v>59</v>
      </c>
      <c r="Q893">
        <f t="shared" si="40"/>
        <v>72.17</v>
      </c>
      <c r="R893">
        <f t="shared" si="41"/>
        <v>2014</v>
      </c>
    </row>
    <row r="894" spans="1:18" ht="28.8" hidden="1" x14ac:dyDescent="0.3">
      <c r="A894">
        <v>61</v>
      </c>
      <c r="B894" s="3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 s="12">
        <v>41431.814317129632</v>
      </c>
      <c r="J894" s="12">
        <v>41409.814317129632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>
        <f t="shared" si="39"/>
        <v>148</v>
      </c>
      <c r="Q894">
        <f t="shared" si="40"/>
        <v>322.39</v>
      </c>
      <c r="R894">
        <f t="shared" si="41"/>
        <v>2013</v>
      </c>
    </row>
    <row r="895" spans="1:18" ht="28.8" hidden="1" x14ac:dyDescent="0.3">
      <c r="A895">
        <v>2085</v>
      </c>
      <c r="B895" s="3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 s="12">
        <v>41105.835497685184</v>
      </c>
      <c r="J895" s="12">
        <v>41075.835497685184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>
        <f t="shared" si="39"/>
        <v>124</v>
      </c>
      <c r="Q895">
        <f t="shared" si="40"/>
        <v>89.3</v>
      </c>
      <c r="R895">
        <f t="shared" si="41"/>
        <v>2012</v>
      </c>
    </row>
    <row r="896" spans="1:18" ht="28.8" hidden="1" x14ac:dyDescent="0.3">
      <c r="A896">
        <v>2738</v>
      </c>
      <c r="B896" s="3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 s="12">
        <v>42680.143564814818</v>
      </c>
      <c r="J896" s="12">
        <v>42620.143564814818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>
        <f t="shared" si="39"/>
        <v>148</v>
      </c>
      <c r="Q896">
        <f t="shared" si="40"/>
        <v>493.13</v>
      </c>
      <c r="R896">
        <f t="shared" si="41"/>
        <v>2016</v>
      </c>
    </row>
    <row r="897" spans="1:18" ht="28.8" hidden="1" x14ac:dyDescent="0.3">
      <c r="A897">
        <v>724</v>
      </c>
      <c r="B897" s="3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 s="12">
        <v>40724.638460648144</v>
      </c>
      <c r="J897" s="12">
        <v>40694.638460648144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>
        <f t="shared" si="39"/>
        <v>105</v>
      </c>
      <c r="Q897">
        <f t="shared" si="40"/>
        <v>51.63</v>
      </c>
      <c r="R897">
        <f t="shared" si="41"/>
        <v>2011</v>
      </c>
    </row>
    <row r="898" spans="1:18" ht="28.8" x14ac:dyDescent="0.3">
      <c r="A898">
        <v>3258</v>
      </c>
      <c r="B898" s="3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 s="12">
        <v>42012.887280092589</v>
      </c>
      <c r="J898" s="12">
        <v>41982.887280092589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>
        <f t="shared" ref="P898:P961" si="42">ROUND(E898/D898*100,0)</f>
        <v>105</v>
      </c>
      <c r="Q898">
        <f t="shared" ref="Q898:Q961" si="43">IFERROR(ROUND(E898/L898,2),0)</f>
        <v>98.2</v>
      </c>
      <c r="R898">
        <f t="shared" si="41"/>
        <v>2014</v>
      </c>
    </row>
    <row r="899" spans="1:18" ht="28.8" hidden="1" x14ac:dyDescent="0.3">
      <c r="A899">
        <v>1077</v>
      </c>
      <c r="B899" s="3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 s="12">
        <v>42383.16679398148</v>
      </c>
      <c r="J899" s="12">
        <v>42353.16679398148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>
        <f t="shared" si="42"/>
        <v>29</v>
      </c>
      <c r="Q899">
        <f t="shared" si="43"/>
        <v>43.98</v>
      </c>
      <c r="R899">
        <f t="shared" ref="R899:R962" si="44">YEAR(J899)</f>
        <v>2015</v>
      </c>
    </row>
    <row r="900" spans="1:18" hidden="1" x14ac:dyDescent="0.3">
      <c r="A900">
        <v>2113</v>
      </c>
      <c r="B900" s="3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 s="12">
        <v>41905.86546296296</v>
      </c>
      <c r="J900" s="12">
        <v>41870.86546296296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>
        <f t="shared" si="42"/>
        <v>105</v>
      </c>
      <c r="Q900">
        <f t="shared" si="43"/>
        <v>68.599999999999994</v>
      </c>
      <c r="R900">
        <f t="shared" si="44"/>
        <v>2014</v>
      </c>
    </row>
    <row r="901" spans="1:18" ht="28.8" hidden="1" x14ac:dyDescent="0.3">
      <c r="A901">
        <v>2735</v>
      </c>
      <c r="B901" s="3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 s="12">
        <v>41346.833333333336</v>
      </c>
      <c r="J901" s="12">
        <v>41316.120949074073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>
        <f t="shared" si="42"/>
        <v>978</v>
      </c>
      <c r="Q901">
        <f t="shared" si="43"/>
        <v>21.64</v>
      </c>
      <c r="R901">
        <f t="shared" si="44"/>
        <v>2013</v>
      </c>
    </row>
    <row r="902" spans="1:18" ht="28.8" hidden="1" x14ac:dyDescent="0.3">
      <c r="A902">
        <v>2724</v>
      </c>
      <c r="B902" s="3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 s="12">
        <v>42231.32707175926</v>
      </c>
      <c r="J902" s="12">
        <v>42199.32707175926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>
        <f t="shared" si="42"/>
        <v>297</v>
      </c>
      <c r="Q902">
        <f t="shared" si="43"/>
        <v>7.19</v>
      </c>
      <c r="R902">
        <f t="shared" si="44"/>
        <v>2015</v>
      </c>
    </row>
    <row r="903" spans="1:18" ht="28.8" hidden="1" x14ac:dyDescent="0.3">
      <c r="A903">
        <v>2294</v>
      </c>
      <c r="B903" s="3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 s="12">
        <v>41294.72314814815</v>
      </c>
      <c r="J903" s="12">
        <v>41264.72314814815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>
        <f t="shared" si="42"/>
        <v>146</v>
      </c>
      <c r="Q903">
        <f t="shared" si="43"/>
        <v>65.209999999999994</v>
      </c>
      <c r="R903">
        <f t="shared" si="44"/>
        <v>2012</v>
      </c>
    </row>
    <row r="904" spans="1:18" ht="28.8" hidden="1" x14ac:dyDescent="0.3">
      <c r="A904">
        <v>2712</v>
      </c>
      <c r="B904" s="3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 s="12">
        <v>41468.75</v>
      </c>
      <c r="J904" s="12">
        <v>41432.062037037038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>
        <f t="shared" si="42"/>
        <v>131</v>
      </c>
      <c r="Q904">
        <f t="shared" si="43"/>
        <v>50.53</v>
      </c>
      <c r="R904">
        <f t="shared" si="44"/>
        <v>2013</v>
      </c>
    </row>
    <row r="905" spans="1:18" ht="28.8" x14ac:dyDescent="0.3">
      <c r="A905">
        <v>3612</v>
      </c>
      <c r="B905" s="3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 s="12">
        <v>41799.726979166669</v>
      </c>
      <c r="J905" s="12">
        <v>41789.726979166669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>
        <f t="shared" si="42"/>
        <v>144</v>
      </c>
      <c r="Q905">
        <f t="shared" si="43"/>
        <v>126.67</v>
      </c>
      <c r="R905">
        <f t="shared" si="44"/>
        <v>2014</v>
      </c>
    </row>
    <row r="906" spans="1:18" ht="28.8" hidden="1" x14ac:dyDescent="0.3">
      <c r="A906">
        <v>1346</v>
      </c>
      <c r="B906" s="3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 s="12">
        <v>41452.075821759259</v>
      </c>
      <c r="J906" s="12">
        <v>41422.075821759259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>
        <f t="shared" si="42"/>
        <v>147</v>
      </c>
      <c r="Q906">
        <f t="shared" si="43"/>
        <v>48.45</v>
      </c>
      <c r="R906">
        <f t="shared" si="44"/>
        <v>2013</v>
      </c>
    </row>
    <row r="907" spans="1:18" ht="28.8" hidden="1" x14ac:dyDescent="0.3">
      <c r="A907">
        <v>834</v>
      </c>
      <c r="B907" s="3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 s="12">
        <v>41456.165972222225</v>
      </c>
      <c r="J907" s="12">
        <v>41422.822824074072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>
        <f t="shared" si="42"/>
        <v>131</v>
      </c>
      <c r="Q907">
        <f t="shared" si="43"/>
        <v>96.08</v>
      </c>
      <c r="R907">
        <f t="shared" si="44"/>
        <v>2013</v>
      </c>
    </row>
    <row r="908" spans="1:18" ht="28.8" hidden="1" x14ac:dyDescent="0.3">
      <c r="A908">
        <v>1538</v>
      </c>
      <c r="B908" s="3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 s="12">
        <v>42026.782060185185</v>
      </c>
      <c r="J908" s="12">
        <v>41981.782060185185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>
        <f t="shared" si="42"/>
        <v>103</v>
      </c>
      <c r="Q908">
        <f t="shared" si="43"/>
        <v>156.16999999999999</v>
      </c>
      <c r="R908">
        <f t="shared" si="44"/>
        <v>2014</v>
      </c>
    </row>
    <row r="909" spans="1:18" ht="28.8" hidden="1" x14ac:dyDescent="0.3">
      <c r="A909">
        <v>3071</v>
      </c>
      <c r="B909" s="3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 s="12">
        <v>42115.249305555553</v>
      </c>
      <c r="J909" s="12">
        <v>42097.732418981483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>
        <f t="shared" si="42"/>
        <v>60</v>
      </c>
      <c r="Q909">
        <f t="shared" si="43"/>
        <v>61.31</v>
      </c>
      <c r="R909">
        <f t="shared" si="44"/>
        <v>2015</v>
      </c>
    </row>
    <row r="910" spans="1:18" x14ac:dyDescent="0.3">
      <c r="A910">
        <v>3228</v>
      </c>
      <c r="B910" s="3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 s="12">
        <v>42355.207638888889</v>
      </c>
      <c r="J910" s="12">
        <v>42323.70930555556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>
        <f t="shared" si="42"/>
        <v>102</v>
      </c>
      <c r="Q910">
        <f t="shared" si="43"/>
        <v>193.62</v>
      </c>
      <c r="R910">
        <f t="shared" si="44"/>
        <v>2015</v>
      </c>
    </row>
    <row r="911" spans="1:18" ht="28.8" hidden="1" x14ac:dyDescent="0.3">
      <c r="A911">
        <v>369</v>
      </c>
      <c r="B911" s="3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 s="12">
        <v>40923.551724537036</v>
      </c>
      <c r="J911" s="12">
        <v>40893.551724537036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>
        <f t="shared" si="42"/>
        <v>110</v>
      </c>
      <c r="Q911">
        <f t="shared" si="43"/>
        <v>42.87</v>
      </c>
      <c r="R911">
        <f t="shared" si="44"/>
        <v>2011</v>
      </c>
    </row>
    <row r="912" spans="1:18" ht="28.8" hidden="1" x14ac:dyDescent="0.3">
      <c r="A912">
        <v>786</v>
      </c>
      <c r="B912" s="3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 s="12">
        <v>41040.657638888886</v>
      </c>
      <c r="J912" s="12">
        <v>40983.055949074071</v>
      </c>
      <c r="K912" t="b">
        <v>0</v>
      </c>
      <c r="L912">
        <v>44</v>
      </c>
      <c r="M912" t="b">
        <v>1</v>
      </c>
      <c r="N912" t="s">
        <v>8285</v>
      </c>
      <c r="O912" t="s">
        <v>8289</v>
      </c>
      <c r="P912">
        <f t="shared" si="42"/>
        <v>143</v>
      </c>
      <c r="Q912">
        <f t="shared" si="43"/>
        <v>162.27000000000001</v>
      </c>
      <c r="R912">
        <f t="shared" si="44"/>
        <v>2012</v>
      </c>
    </row>
    <row r="913" spans="1:18" ht="28.8" x14ac:dyDescent="0.3">
      <c r="A913">
        <v>2784</v>
      </c>
      <c r="B913" s="3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 s="12">
        <v>41941.787534722222</v>
      </c>
      <c r="J913" s="12">
        <v>41920.787534722222</v>
      </c>
      <c r="K913" t="b">
        <v>0</v>
      </c>
      <c r="L913">
        <v>108</v>
      </c>
      <c r="M913" t="b">
        <v>1</v>
      </c>
      <c r="N913" t="s">
        <v>8281</v>
      </c>
      <c r="O913" t="s">
        <v>8284</v>
      </c>
      <c r="P913">
        <f t="shared" si="42"/>
        <v>119</v>
      </c>
      <c r="Q913">
        <f t="shared" si="43"/>
        <v>66.11</v>
      </c>
      <c r="R913">
        <f t="shared" si="44"/>
        <v>2014</v>
      </c>
    </row>
    <row r="914" spans="1:18" ht="43.2" x14ac:dyDescent="0.3">
      <c r="A914">
        <v>3182</v>
      </c>
      <c r="B914" s="3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 s="12">
        <v>40939.708333333336</v>
      </c>
      <c r="J914" s="12">
        <v>40883.949317129627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>
        <f t="shared" si="42"/>
        <v>101</v>
      </c>
      <c r="Q914">
        <f t="shared" si="43"/>
        <v>46.77</v>
      </c>
      <c r="R914">
        <f t="shared" si="44"/>
        <v>2011</v>
      </c>
    </row>
    <row r="915" spans="1:18" ht="28.8" hidden="1" x14ac:dyDescent="0.3">
      <c r="A915">
        <v>2303</v>
      </c>
      <c r="B915" s="3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 s="12">
        <v>40890.152731481481</v>
      </c>
      <c r="J915" s="12">
        <v>40850.111064814817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>
        <f t="shared" si="42"/>
        <v>109</v>
      </c>
      <c r="Q915">
        <f t="shared" si="43"/>
        <v>68.48</v>
      </c>
      <c r="R915">
        <f t="shared" si="44"/>
        <v>2011</v>
      </c>
    </row>
    <row r="916" spans="1:18" hidden="1" x14ac:dyDescent="0.3">
      <c r="A916">
        <v>113</v>
      </c>
      <c r="B916" s="3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 s="12">
        <v>40761.625</v>
      </c>
      <c r="J916" s="12">
        <v>40753.758425925924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>
        <f t="shared" si="42"/>
        <v>141</v>
      </c>
      <c r="Q916">
        <f t="shared" si="43"/>
        <v>90.38</v>
      </c>
      <c r="R916">
        <f t="shared" si="44"/>
        <v>2011</v>
      </c>
    </row>
    <row r="917" spans="1:18" ht="28.8" hidden="1" x14ac:dyDescent="0.3">
      <c r="A917">
        <v>3020</v>
      </c>
      <c r="B917" s="3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 s="12">
        <v>42230.846446759257</v>
      </c>
      <c r="J917" s="12">
        <v>42170.846446759257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>
        <f t="shared" si="42"/>
        <v>101</v>
      </c>
      <c r="Q917">
        <f t="shared" si="43"/>
        <v>234.67</v>
      </c>
      <c r="R917">
        <f t="shared" si="44"/>
        <v>2015</v>
      </c>
    </row>
    <row r="918" spans="1:18" ht="28.8" hidden="1" x14ac:dyDescent="0.3">
      <c r="A918">
        <v>1622</v>
      </c>
      <c r="B918" s="3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 s="12">
        <v>41990.332638888889</v>
      </c>
      <c r="J918" s="12">
        <v>41950.29483796296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>
        <f t="shared" si="42"/>
        <v>102</v>
      </c>
      <c r="Q918">
        <f t="shared" si="43"/>
        <v>107.98</v>
      </c>
      <c r="R918">
        <f t="shared" si="44"/>
        <v>2014</v>
      </c>
    </row>
    <row r="919" spans="1:18" ht="28.8" x14ac:dyDescent="0.3">
      <c r="A919">
        <v>3527</v>
      </c>
      <c r="B919" s="3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 s="12">
        <v>42196.165972222225</v>
      </c>
      <c r="J919" s="12">
        <v>42167.023206018523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>
        <f t="shared" si="42"/>
        <v>117</v>
      </c>
      <c r="Q919">
        <f t="shared" si="43"/>
        <v>81.569999999999993</v>
      </c>
      <c r="R919">
        <f t="shared" si="44"/>
        <v>2015</v>
      </c>
    </row>
    <row r="920" spans="1:18" ht="28.8" hidden="1" x14ac:dyDescent="0.3">
      <c r="A920">
        <v>2043</v>
      </c>
      <c r="B920" s="3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 s="12">
        <v>42715.207638888889</v>
      </c>
      <c r="J920" s="12">
        <v>42661.176817129628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>
        <f t="shared" si="42"/>
        <v>506</v>
      </c>
      <c r="Q920">
        <f t="shared" si="43"/>
        <v>36.33</v>
      </c>
      <c r="R920">
        <f t="shared" si="44"/>
        <v>2016</v>
      </c>
    </row>
    <row r="921" spans="1:18" ht="28.8" hidden="1" x14ac:dyDescent="0.3">
      <c r="A921">
        <v>747</v>
      </c>
      <c r="B921" s="3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 s="12">
        <v>42019.454166666663</v>
      </c>
      <c r="J921" s="12">
        <v>41988.548831018517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>
        <f t="shared" si="42"/>
        <v>100</v>
      </c>
      <c r="Q921">
        <f t="shared" si="43"/>
        <v>127.33</v>
      </c>
      <c r="R921">
        <f t="shared" si="44"/>
        <v>2014</v>
      </c>
    </row>
    <row r="922" spans="1:18" ht="28.8" hidden="1" x14ac:dyDescent="0.3">
      <c r="A922">
        <v>1026</v>
      </c>
      <c r="B922" s="3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 s="12">
        <v>42460.365925925929</v>
      </c>
      <c r="J922" s="12">
        <v>42426.407592592594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>
        <f t="shared" si="42"/>
        <v>100</v>
      </c>
      <c r="Q922">
        <f t="shared" si="43"/>
        <v>57.38</v>
      </c>
      <c r="R922">
        <f t="shared" si="44"/>
        <v>2016</v>
      </c>
    </row>
    <row r="923" spans="1:18" hidden="1" x14ac:dyDescent="0.3">
      <c r="A923">
        <v>513</v>
      </c>
      <c r="B923" s="3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 s="12">
        <v>42597.291666666672</v>
      </c>
      <c r="J923" s="12">
        <v>42552.653993055559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>
        <f t="shared" si="42"/>
        <v>14</v>
      </c>
      <c r="Q923">
        <f t="shared" si="43"/>
        <v>102.38</v>
      </c>
      <c r="R923">
        <f t="shared" si="44"/>
        <v>2016</v>
      </c>
    </row>
    <row r="924" spans="1:18" ht="28.8" hidden="1" x14ac:dyDescent="0.3">
      <c r="A924">
        <v>972</v>
      </c>
      <c r="B924" s="3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 s="12">
        <v>41886.290972222225</v>
      </c>
      <c r="J924" s="12">
        <v>41856.865717592591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>
        <f t="shared" si="42"/>
        <v>35</v>
      </c>
      <c r="Q924">
        <f t="shared" si="43"/>
        <v>153.88999999999999</v>
      </c>
      <c r="R924">
        <f t="shared" si="44"/>
        <v>2014</v>
      </c>
    </row>
    <row r="925" spans="1:18" ht="28.8" hidden="1" x14ac:dyDescent="0.3">
      <c r="A925">
        <v>89</v>
      </c>
      <c r="B925" s="3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 s="12">
        <v>41427.752222222225</v>
      </c>
      <c r="J925" s="12">
        <v>41402.752222222225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>
        <f t="shared" si="42"/>
        <v>115</v>
      </c>
      <c r="Q925">
        <f t="shared" si="43"/>
        <v>123.29</v>
      </c>
      <c r="R925">
        <f t="shared" si="44"/>
        <v>2013</v>
      </c>
    </row>
    <row r="926" spans="1:18" ht="28.8" hidden="1" x14ac:dyDescent="0.3">
      <c r="A926">
        <v>2212</v>
      </c>
      <c r="B926" s="3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 s="12">
        <v>41582.041666666664</v>
      </c>
      <c r="J926" s="12">
        <v>41548.747418981482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>
        <f t="shared" si="42"/>
        <v>114</v>
      </c>
      <c r="Q926">
        <f t="shared" si="43"/>
        <v>55.8</v>
      </c>
      <c r="R926">
        <f t="shared" si="44"/>
        <v>2013</v>
      </c>
    </row>
    <row r="927" spans="1:18" ht="28.8" hidden="1" x14ac:dyDescent="0.3">
      <c r="A927">
        <v>1375</v>
      </c>
      <c r="B927" s="3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 s="12">
        <v>42750.066192129627</v>
      </c>
      <c r="J927" s="12">
        <v>42720.066192129627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>
        <f t="shared" si="42"/>
        <v>171</v>
      </c>
      <c r="Q927">
        <f t="shared" si="43"/>
        <v>62.87</v>
      </c>
      <c r="R927">
        <f t="shared" si="44"/>
        <v>2016</v>
      </c>
    </row>
    <row r="928" spans="1:18" hidden="1" x14ac:dyDescent="0.3">
      <c r="A928">
        <v>1030</v>
      </c>
      <c r="B928" s="3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 s="12">
        <v>42625.483206018514</v>
      </c>
      <c r="J928" s="12">
        <v>42611.483206018514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>
        <f t="shared" si="42"/>
        <v>342</v>
      </c>
      <c r="Q928">
        <f t="shared" si="43"/>
        <v>43.03</v>
      </c>
      <c r="R928">
        <f t="shared" si="44"/>
        <v>2016</v>
      </c>
    </row>
    <row r="929" spans="1:18" ht="28.8" hidden="1" x14ac:dyDescent="0.3">
      <c r="A929">
        <v>3189</v>
      </c>
      <c r="B929" s="3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 s="12">
        <v>42148.346435185187</v>
      </c>
      <c r="J929" s="12">
        <v>42118.346435185187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>
        <f t="shared" si="42"/>
        <v>12</v>
      </c>
      <c r="Q929">
        <f t="shared" si="43"/>
        <v>356.84</v>
      </c>
      <c r="R929">
        <f t="shared" si="44"/>
        <v>2015</v>
      </c>
    </row>
    <row r="930" spans="1:18" ht="28.8" hidden="1" x14ac:dyDescent="0.3">
      <c r="A930">
        <v>1797</v>
      </c>
      <c r="B930" s="3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 s="12">
        <v>42719.56931712963</v>
      </c>
      <c r="J930" s="12">
        <v>42689.56931712963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>
        <f t="shared" si="42"/>
        <v>68</v>
      </c>
      <c r="Q930">
        <f t="shared" si="43"/>
        <v>48.25</v>
      </c>
      <c r="R930">
        <f t="shared" si="44"/>
        <v>2016</v>
      </c>
    </row>
    <row r="931" spans="1:18" ht="28.8" hidden="1" x14ac:dyDescent="0.3">
      <c r="A931">
        <v>1388</v>
      </c>
      <c r="B931" s="3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 s="12">
        <v>42660.676388888889</v>
      </c>
      <c r="J931" s="12">
        <v>42634.614780092597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>
        <f t="shared" si="42"/>
        <v>135</v>
      </c>
      <c r="Q931">
        <f t="shared" si="43"/>
        <v>60.18</v>
      </c>
      <c r="R931">
        <f t="shared" si="44"/>
        <v>2016</v>
      </c>
    </row>
    <row r="932" spans="1:18" ht="43.2" hidden="1" x14ac:dyDescent="0.3">
      <c r="A932">
        <v>247</v>
      </c>
      <c r="B932" s="3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 s="12">
        <v>40467.152083333334</v>
      </c>
      <c r="J932" s="12">
        <v>40430.604328703703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>
        <f t="shared" si="42"/>
        <v>134</v>
      </c>
      <c r="Q932">
        <f t="shared" si="43"/>
        <v>108.15</v>
      </c>
      <c r="R932">
        <f t="shared" si="44"/>
        <v>2010</v>
      </c>
    </row>
    <row r="933" spans="1:18" ht="28.8" hidden="1" x14ac:dyDescent="0.3">
      <c r="A933">
        <v>1677</v>
      </c>
      <c r="B933" s="3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 s="12">
        <v>42476.249305555553</v>
      </c>
      <c r="J933" s="12">
        <v>42416.407129629632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>
        <f t="shared" si="42"/>
        <v>112</v>
      </c>
      <c r="Q933">
        <f t="shared" si="43"/>
        <v>159.52000000000001</v>
      </c>
      <c r="R933">
        <f t="shared" si="44"/>
        <v>2016</v>
      </c>
    </row>
    <row r="934" spans="1:18" hidden="1" x14ac:dyDescent="0.3">
      <c r="A934">
        <v>442</v>
      </c>
      <c r="B934" s="3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 s="12">
        <v>42054.888692129629</v>
      </c>
      <c r="J934" s="12">
        <v>42024.888692129629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>
        <f t="shared" si="42"/>
        <v>39</v>
      </c>
      <c r="Q934">
        <f t="shared" si="43"/>
        <v>393.59</v>
      </c>
      <c r="R934">
        <f t="shared" si="44"/>
        <v>2015</v>
      </c>
    </row>
    <row r="935" spans="1:18" ht="28.8" hidden="1" x14ac:dyDescent="0.3">
      <c r="A935">
        <v>3062</v>
      </c>
      <c r="B935" s="3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 s="12">
        <v>42277.75</v>
      </c>
      <c r="J935" s="12">
        <v>42248.535787037035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>
        <f t="shared" si="42"/>
        <v>67</v>
      </c>
      <c r="Q935">
        <f t="shared" si="43"/>
        <v>99.76</v>
      </c>
      <c r="R935">
        <f t="shared" si="44"/>
        <v>2015</v>
      </c>
    </row>
    <row r="936" spans="1:18" hidden="1" x14ac:dyDescent="0.3">
      <c r="A936">
        <v>2301</v>
      </c>
      <c r="B936" s="3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 s="12">
        <v>41446.146944444445</v>
      </c>
      <c r="J936" s="12">
        <v>41416.146944444445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>
        <f t="shared" si="42"/>
        <v>134</v>
      </c>
      <c r="Q936">
        <f t="shared" si="43"/>
        <v>31.66</v>
      </c>
      <c r="R936">
        <f t="shared" si="44"/>
        <v>2013</v>
      </c>
    </row>
    <row r="937" spans="1:18" ht="28.8" hidden="1" x14ac:dyDescent="0.3">
      <c r="A937">
        <v>944</v>
      </c>
      <c r="B937" s="3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 s="12">
        <v>42478.583333333328</v>
      </c>
      <c r="J937" s="12">
        <v>42444.583912037036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>
        <f t="shared" si="42"/>
        <v>13</v>
      </c>
      <c r="Q937">
        <f t="shared" si="43"/>
        <v>69.41</v>
      </c>
      <c r="R937">
        <f t="shared" si="44"/>
        <v>2016</v>
      </c>
    </row>
    <row r="938" spans="1:18" ht="28.8" hidden="1" x14ac:dyDescent="0.3">
      <c r="A938">
        <v>3786</v>
      </c>
      <c r="B938" s="3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 s="12">
        <v>42517.037905092591</v>
      </c>
      <c r="J938" s="12">
        <v>42487.037905092591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>
        <f t="shared" si="42"/>
        <v>111</v>
      </c>
      <c r="Q938">
        <f t="shared" si="43"/>
        <v>93.77</v>
      </c>
      <c r="R938">
        <f t="shared" si="44"/>
        <v>2016</v>
      </c>
    </row>
    <row r="939" spans="1:18" ht="28.8" hidden="1" x14ac:dyDescent="0.3">
      <c r="A939">
        <v>323</v>
      </c>
      <c r="B939" s="3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 s="12">
        <v>42725.332638888889</v>
      </c>
      <c r="J939" s="12">
        <v>42697.32136574074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>
        <f t="shared" si="42"/>
        <v>123</v>
      </c>
      <c r="Q939">
        <f t="shared" si="43"/>
        <v>114.59</v>
      </c>
      <c r="R939">
        <f t="shared" si="44"/>
        <v>2016</v>
      </c>
    </row>
    <row r="940" spans="1:18" ht="28.8" hidden="1" x14ac:dyDescent="0.3">
      <c r="A940">
        <v>1213</v>
      </c>
      <c r="B940" s="3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 s="12">
        <v>42766.755787037036</v>
      </c>
      <c r="J940" s="12">
        <v>42731.755787037036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>
        <f t="shared" si="42"/>
        <v>102</v>
      </c>
      <c r="Q940">
        <f t="shared" si="43"/>
        <v>61.53</v>
      </c>
      <c r="R940">
        <f t="shared" si="44"/>
        <v>2016</v>
      </c>
    </row>
    <row r="941" spans="1:18" ht="28.8" hidden="1" x14ac:dyDescent="0.3">
      <c r="A941">
        <v>3109</v>
      </c>
      <c r="B941" s="3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 s="12">
        <v>41879.125115740739</v>
      </c>
      <c r="J941" s="12">
        <v>41844.125115740739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>
        <f t="shared" si="42"/>
        <v>25</v>
      </c>
      <c r="Q941">
        <f t="shared" si="43"/>
        <v>58.18</v>
      </c>
      <c r="R941">
        <f t="shared" si="44"/>
        <v>2014</v>
      </c>
    </row>
    <row r="942" spans="1:18" ht="28.8" hidden="1" x14ac:dyDescent="0.3">
      <c r="A942">
        <v>281</v>
      </c>
      <c r="B942" s="3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 s="12">
        <v>40035.80972222222</v>
      </c>
      <c r="J942" s="12">
        <v>39950.163344907407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>
        <f t="shared" si="42"/>
        <v>121</v>
      </c>
      <c r="Q942">
        <f t="shared" si="43"/>
        <v>83.95</v>
      </c>
      <c r="R942">
        <f t="shared" si="44"/>
        <v>2009</v>
      </c>
    </row>
    <row r="943" spans="1:18" ht="28.8" x14ac:dyDescent="0.3">
      <c r="A943">
        <v>3279</v>
      </c>
      <c r="B943" s="3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 s="12">
        <v>42461.06086805556</v>
      </c>
      <c r="J943" s="12">
        <v>42431.102534722217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>
        <f t="shared" si="42"/>
        <v>114</v>
      </c>
      <c r="Q943">
        <f t="shared" si="43"/>
        <v>105.21</v>
      </c>
      <c r="R943">
        <f t="shared" si="44"/>
        <v>2016</v>
      </c>
    </row>
    <row r="944" spans="1:18" ht="28.8" hidden="1" x14ac:dyDescent="0.3">
      <c r="A944">
        <v>987</v>
      </c>
      <c r="B944" s="3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 s="12">
        <v>41813.294560185182</v>
      </c>
      <c r="J944" s="12">
        <v>41773.294560185182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>
        <f t="shared" si="42"/>
        <v>13</v>
      </c>
      <c r="Q944">
        <f t="shared" si="43"/>
        <v>161.22</v>
      </c>
      <c r="R944">
        <f t="shared" si="44"/>
        <v>2014</v>
      </c>
    </row>
    <row r="945" spans="1:18" ht="28.8" hidden="1" x14ac:dyDescent="0.3">
      <c r="A945">
        <v>2547</v>
      </c>
      <c r="B945" s="3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 s="12">
        <v>41003.731516203705</v>
      </c>
      <c r="J945" s="12">
        <v>40973.773182870369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>
        <f t="shared" si="42"/>
        <v>120</v>
      </c>
      <c r="Q945">
        <f t="shared" si="43"/>
        <v>49.19</v>
      </c>
      <c r="R945">
        <f t="shared" si="44"/>
        <v>2012</v>
      </c>
    </row>
    <row r="946" spans="1:18" ht="28.8" hidden="1" x14ac:dyDescent="0.3">
      <c r="A946">
        <v>1009</v>
      </c>
      <c r="B946" s="3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 s="12">
        <v>42540.604699074072</v>
      </c>
      <c r="J946" s="12">
        <v>42510.604699074072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>
        <f t="shared" si="42"/>
        <v>13</v>
      </c>
      <c r="Q946">
        <f t="shared" si="43"/>
        <v>65</v>
      </c>
      <c r="R946">
        <f t="shared" si="44"/>
        <v>2016</v>
      </c>
    </row>
    <row r="947" spans="1:18" ht="28.8" hidden="1" x14ac:dyDescent="0.3">
      <c r="A947">
        <v>2550</v>
      </c>
      <c r="B947" s="3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 s="12">
        <v>42285.165972222225</v>
      </c>
      <c r="J947" s="12">
        <v>42228.634328703702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>
        <f t="shared" si="42"/>
        <v>101</v>
      </c>
      <c r="Q947">
        <f t="shared" si="43"/>
        <v>43.7</v>
      </c>
      <c r="R947">
        <f t="shared" si="44"/>
        <v>2015</v>
      </c>
    </row>
    <row r="948" spans="1:18" ht="43.2" hidden="1" x14ac:dyDescent="0.3">
      <c r="A948">
        <v>471</v>
      </c>
      <c r="B948" s="3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 s="12">
        <v>41748.680312500001</v>
      </c>
      <c r="J948" s="12">
        <v>41703.721979166665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>
        <f t="shared" si="42"/>
        <v>12</v>
      </c>
      <c r="Q948">
        <f t="shared" si="43"/>
        <v>38.479999999999997</v>
      </c>
      <c r="R948">
        <f t="shared" si="44"/>
        <v>2014</v>
      </c>
    </row>
    <row r="949" spans="1:18" ht="28.8" hidden="1" x14ac:dyDescent="0.3">
      <c r="A949">
        <v>2719</v>
      </c>
      <c r="B949" s="3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 s="12">
        <v>42477.989513888882</v>
      </c>
      <c r="J949" s="12">
        <v>42418.031180555554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>
        <f t="shared" si="42"/>
        <v>109</v>
      </c>
      <c r="Q949">
        <f t="shared" si="43"/>
        <v>94.64</v>
      </c>
      <c r="R949">
        <f t="shared" si="44"/>
        <v>2016</v>
      </c>
    </row>
    <row r="950" spans="1:18" ht="28.8" hidden="1" x14ac:dyDescent="0.3">
      <c r="A950">
        <v>1744</v>
      </c>
      <c r="B950" s="3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 s="12">
        <v>42071.563391203701</v>
      </c>
      <c r="J950" s="12">
        <v>42026.605057870373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>
        <f t="shared" si="42"/>
        <v>118</v>
      </c>
      <c r="Q950">
        <f t="shared" si="43"/>
        <v>93.07</v>
      </c>
      <c r="R950">
        <f t="shared" si="44"/>
        <v>2015</v>
      </c>
    </row>
    <row r="951" spans="1:18" ht="28.8" hidden="1" x14ac:dyDescent="0.3">
      <c r="A951">
        <v>954</v>
      </c>
      <c r="B951" s="3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 s="12">
        <v>42236.833784722221</v>
      </c>
      <c r="J951" s="12">
        <v>42194.833784722221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>
        <f t="shared" si="42"/>
        <v>43</v>
      </c>
      <c r="Q951">
        <f t="shared" si="43"/>
        <v>89.19</v>
      </c>
      <c r="R951">
        <f t="shared" si="44"/>
        <v>2015</v>
      </c>
    </row>
    <row r="952" spans="1:18" ht="28.8" hidden="1" x14ac:dyDescent="0.3">
      <c r="A952">
        <v>1897</v>
      </c>
      <c r="B952" s="3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 s="12">
        <v>41702.875</v>
      </c>
      <c r="J952" s="12">
        <v>41680.583402777782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>
        <f t="shared" si="42"/>
        <v>102</v>
      </c>
      <c r="Q952">
        <f t="shared" si="43"/>
        <v>35.549999999999997</v>
      </c>
      <c r="R952">
        <f t="shared" si="44"/>
        <v>2014</v>
      </c>
    </row>
    <row r="953" spans="1:18" x14ac:dyDescent="0.3">
      <c r="A953">
        <v>3310</v>
      </c>
      <c r="B953" s="3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 s="12">
        <v>42283.928530092591</v>
      </c>
      <c r="J953" s="12">
        <v>42253.928530092591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>
        <f t="shared" si="42"/>
        <v>100</v>
      </c>
      <c r="Q953">
        <f t="shared" si="43"/>
        <v>209.84</v>
      </c>
      <c r="R953">
        <f t="shared" si="44"/>
        <v>2015</v>
      </c>
    </row>
    <row r="954" spans="1:18" ht="28.8" hidden="1" x14ac:dyDescent="0.3">
      <c r="A954">
        <v>1034</v>
      </c>
      <c r="B954" s="3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 s="12">
        <v>42587.165972222225</v>
      </c>
      <c r="J954" s="12">
        <v>42555.166712962964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>
        <f t="shared" si="42"/>
        <v>130</v>
      </c>
      <c r="Q954">
        <f t="shared" si="43"/>
        <v>39.159999999999997</v>
      </c>
      <c r="R954">
        <f t="shared" si="44"/>
        <v>2016</v>
      </c>
    </row>
    <row r="955" spans="1:18" ht="28.8" hidden="1" x14ac:dyDescent="0.3">
      <c r="A955">
        <v>2530</v>
      </c>
      <c r="B955" s="3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 s="12">
        <v>42114.201388888891</v>
      </c>
      <c r="J955" s="12">
        <v>42081.864641203705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>
        <f t="shared" si="42"/>
        <v>100</v>
      </c>
      <c r="Q955">
        <f t="shared" si="43"/>
        <v>135.41999999999999</v>
      </c>
      <c r="R955">
        <f t="shared" si="44"/>
        <v>2015</v>
      </c>
    </row>
    <row r="956" spans="1:18" ht="28.8" hidden="1" x14ac:dyDescent="0.3">
      <c r="A956">
        <v>339</v>
      </c>
      <c r="B956" s="3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 s="12">
        <v>42123.760046296295</v>
      </c>
      <c r="J956" s="12">
        <v>42093.760046296295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>
        <f t="shared" si="42"/>
        <v>108</v>
      </c>
      <c r="Q956">
        <f t="shared" si="43"/>
        <v>72.87</v>
      </c>
      <c r="R956">
        <f t="shared" si="44"/>
        <v>2015</v>
      </c>
    </row>
    <row r="957" spans="1:18" ht="28.8" hidden="1" x14ac:dyDescent="0.3">
      <c r="A957">
        <v>1396</v>
      </c>
      <c r="B957" s="3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 s="12">
        <v>42048.99863425926</v>
      </c>
      <c r="J957" s="12">
        <v>42018.99863425926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>
        <f t="shared" si="42"/>
        <v>107</v>
      </c>
      <c r="Q957">
        <f t="shared" si="43"/>
        <v>88.19</v>
      </c>
      <c r="R957">
        <f t="shared" si="44"/>
        <v>2015</v>
      </c>
    </row>
    <row r="958" spans="1:18" ht="28.8" hidden="1" x14ac:dyDescent="0.3">
      <c r="A958">
        <v>2309</v>
      </c>
      <c r="B958" s="3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 s="12">
        <v>41342.987696759257</v>
      </c>
      <c r="J958" s="12">
        <v>41307.987696759257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>
        <f t="shared" si="42"/>
        <v>107</v>
      </c>
      <c r="Q958">
        <f t="shared" si="43"/>
        <v>59.82</v>
      </c>
      <c r="R958">
        <f t="shared" si="44"/>
        <v>2013</v>
      </c>
    </row>
    <row r="959" spans="1:18" ht="28.8" hidden="1" x14ac:dyDescent="0.3">
      <c r="A959">
        <v>86</v>
      </c>
      <c r="B959" s="3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 s="12">
        <v>42365.59774305555</v>
      </c>
      <c r="J959" s="12">
        <v>42291.556076388893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>
        <f t="shared" si="42"/>
        <v>106</v>
      </c>
      <c r="Q959">
        <f t="shared" si="43"/>
        <v>375.76</v>
      </c>
      <c r="R959">
        <f t="shared" si="44"/>
        <v>2015</v>
      </c>
    </row>
    <row r="960" spans="1:18" hidden="1" x14ac:dyDescent="0.3">
      <c r="A960">
        <v>2629</v>
      </c>
      <c r="B960" s="3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 s="12">
        <v>42138.538449074069</v>
      </c>
      <c r="J960" s="12">
        <v>42108.538449074069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>
        <f t="shared" si="42"/>
        <v>128</v>
      </c>
      <c r="Q960">
        <f t="shared" si="43"/>
        <v>63.87</v>
      </c>
      <c r="R960">
        <f t="shared" si="44"/>
        <v>2015</v>
      </c>
    </row>
    <row r="961" spans="1:18" hidden="1" x14ac:dyDescent="0.3">
      <c r="A961">
        <v>1088</v>
      </c>
      <c r="B961" s="3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 s="12">
        <v>41753.799386574072</v>
      </c>
      <c r="J961" s="12">
        <v>41723.799386574072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>
        <f t="shared" si="42"/>
        <v>14</v>
      </c>
      <c r="Q961">
        <f t="shared" si="43"/>
        <v>43.42</v>
      </c>
      <c r="R961">
        <f t="shared" si="44"/>
        <v>2014</v>
      </c>
    </row>
    <row r="962" spans="1:18" ht="28.8" hidden="1" x14ac:dyDescent="0.3">
      <c r="A962">
        <v>1566</v>
      </c>
      <c r="B962" s="3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 s="12">
        <v>42578.916666666672</v>
      </c>
      <c r="J962" s="12">
        <v>42549.916712962964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>
        <f t="shared" ref="P962:P1025" si="45">ROUND(E962/D962*100,0)</f>
        <v>21</v>
      </c>
      <c r="Q962">
        <f t="shared" ref="Q962:Q1025" si="46">IFERROR(ROUND(E962/L962,2),0)</f>
        <v>108.05</v>
      </c>
      <c r="R962">
        <f t="shared" si="44"/>
        <v>2016</v>
      </c>
    </row>
    <row r="963" spans="1:18" ht="28.8" hidden="1" x14ac:dyDescent="0.3">
      <c r="A963">
        <v>2284</v>
      </c>
      <c r="B963" s="3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 s="12">
        <v>40614.166666666664</v>
      </c>
      <c r="J963" s="12">
        <v>40585.796817129631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>
        <f t="shared" si="45"/>
        <v>106</v>
      </c>
      <c r="Q963">
        <f t="shared" si="46"/>
        <v>108.02</v>
      </c>
      <c r="R963">
        <f t="shared" ref="R963:R1026" si="47">YEAR(J963)</f>
        <v>2011</v>
      </c>
    </row>
    <row r="964" spans="1:18" ht="28.8" hidden="1" x14ac:dyDescent="0.3">
      <c r="A964">
        <v>1209</v>
      </c>
      <c r="B964" s="3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 s="12">
        <v>42791.846122685187</v>
      </c>
      <c r="J964" s="12">
        <v>42761.846122685187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>
        <f t="shared" si="45"/>
        <v>106</v>
      </c>
      <c r="Q964">
        <f t="shared" si="46"/>
        <v>138.26</v>
      </c>
      <c r="R964">
        <f t="shared" si="47"/>
        <v>2017</v>
      </c>
    </row>
    <row r="965" spans="1:18" ht="28.8" x14ac:dyDescent="0.3">
      <c r="A965">
        <v>2970</v>
      </c>
      <c r="B965" s="3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 s="12">
        <v>41838.669571759259</v>
      </c>
      <c r="J965" s="12">
        <v>41808.669571759259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>
        <f t="shared" si="45"/>
        <v>106</v>
      </c>
      <c r="Q965">
        <f t="shared" si="46"/>
        <v>69.89</v>
      </c>
      <c r="R965">
        <f t="shared" si="47"/>
        <v>2014</v>
      </c>
    </row>
    <row r="966" spans="1:18" ht="28.8" hidden="1" x14ac:dyDescent="0.3">
      <c r="A966">
        <v>388</v>
      </c>
      <c r="B966" s="3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 s="12">
        <v>42579.076157407413</v>
      </c>
      <c r="J966" s="12">
        <v>42549.076157407413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>
        <f t="shared" si="45"/>
        <v>126</v>
      </c>
      <c r="Q966">
        <f t="shared" si="46"/>
        <v>88.85</v>
      </c>
      <c r="R966">
        <f t="shared" si="47"/>
        <v>2016</v>
      </c>
    </row>
    <row r="967" spans="1:18" ht="28.8" x14ac:dyDescent="0.3">
      <c r="A967">
        <v>2868</v>
      </c>
      <c r="B967" s="3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 s="12">
        <v>42648.827013888891</v>
      </c>
      <c r="J967" s="12">
        <v>42618.827013888891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>
        <f t="shared" si="45"/>
        <v>42</v>
      </c>
      <c r="Q967">
        <f t="shared" si="46"/>
        <v>105.03</v>
      </c>
      <c r="R967">
        <f t="shared" si="47"/>
        <v>2016</v>
      </c>
    </row>
    <row r="968" spans="1:18" ht="28.8" hidden="1" x14ac:dyDescent="0.3">
      <c r="A968">
        <v>2176</v>
      </c>
      <c r="B968" s="3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 s="12">
        <v>42126.633206018523</v>
      </c>
      <c r="J968" s="12">
        <v>42096.633206018523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>
        <f t="shared" si="45"/>
        <v>126</v>
      </c>
      <c r="Q968">
        <f t="shared" si="46"/>
        <v>88.75</v>
      </c>
      <c r="R968">
        <f t="shared" si="47"/>
        <v>2015</v>
      </c>
    </row>
    <row r="969" spans="1:18" ht="28.8" hidden="1" x14ac:dyDescent="0.3">
      <c r="A969">
        <v>731</v>
      </c>
      <c r="B969" s="3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 s="12">
        <v>40930.25</v>
      </c>
      <c r="J969" s="12">
        <v>40879.795682870368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>
        <f t="shared" si="45"/>
        <v>126</v>
      </c>
      <c r="Q969">
        <f t="shared" si="46"/>
        <v>88.73</v>
      </c>
      <c r="R969">
        <f t="shared" si="47"/>
        <v>2011</v>
      </c>
    </row>
    <row r="970" spans="1:18" x14ac:dyDescent="0.3">
      <c r="A970">
        <v>2807</v>
      </c>
      <c r="B970" s="3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 s="12">
        <v>42184.873124999998</v>
      </c>
      <c r="J970" s="12">
        <v>42154.873124999998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>
        <f t="shared" si="45"/>
        <v>126</v>
      </c>
      <c r="Q970">
        <f t="shared" si="46"/>
        <v>67.739999999999995</v>
      </c>
      <c r="R970">
        <f t="shared" si="47"/>
        <v>2015</v>
      </c>
    </row>
    <row r="971" spans="1:18" ht="28.8" hidden="1" x14ac:dyDescent="0.3">
      <c r="A971">
        <v>3102</v>
      </c>
      <c r="B971" s="3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 s="12">
        <v>42605.340486111112</v>
      </c>
      <c r="J971" s="12">
        <v>42555.340486111112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>
        <f t="shared" si="45"/>
        <v>39</v>
      </c>
      <c r="Q971">
        <f t="shared" si="46"/>
        <v>69.53</v>
      </c>
      <c r="R971">
        <f t="shared" si="47"/>
        <v>2016</v>
      </c>
    </row>
    <row r="972" spans="1:18" ht="28.8" hidden="1" x14ac:dyDescent="0.3">
      <c r="A972">
        <v>2529</v>
      </c>
      <c r="B972" s="3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 s="12">
        <v>40993.0390625</v>
      </c>
      <c r="J972" s="12">
        <v>40948.080729166664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>
        <f t="shared" si="45"/>
        <v>104</v>
      </c>
      <c r="Q972">
        <f t="shared" si="46"/>
        <v>82.33</v>
      </c>
      <c r="R972">
        <f t="shared" si="47"/>
        <v>2012</v>
      </c>
    </row>
    <row r="973" spans="1:18" ht="28.8" hidden="1" x14ac:dyDescent="0.3">
      <c r="A973">
        <v>274</v>
      </c>
      <c r="B973" s="3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 s="12">
        <v>41004.290972222225</v>
      </c>
      <c r="J973" s="12">
        <v>40969.912372685183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>
        <f t="shared" si="45"/>
        <v>156</v>
      </c>
      <c r="Q973">
        <f t="shared" si="46"/>
        <v>55.22</v>
      </c>
      <c r="R973">
        <f t="shared" si="47"/>
        <v>2012</v>
      </c>
    </row>
    <row r="974" spans="1:18" hidden="1" x14ac:dyDescent="0.3">
      <c r="A974">
        <v>1643</v>
      </c>
      <c r="B974" s="3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 s="12">
        <v>41176.824212962965</v>
      </c>
      <c r="J974" s="12">
        <v>41146.824212962965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>
        <f t="shared" si="45"/>
        <v>125</v>
      </c>
      <c r="Q974">
        <f t="shared" si="46"/>
        <v>168.51</v>
      </c>
      <c r="R974">
        <f t="shared" si="47"/>
        <v>2012</v>
      </c>
    </row>
    <row r="975" spans="1:18" ht="28.8" hidden="1" x14ac:dyDescent="0.3">
      <c r="A975">
        <v>1629</v>
      </c>
      <c r="B975" s="3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 s="12">
        <v>41690.867280092592</v>
      </c>
      <c r="J975" s="12">
        <v>41645.867280092592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>
        <f t="shared" si="45"/>
        <v>104</v>
      </c>
      <c r="Q975">
        <f t="shared" si="46"/>
        <v>75.849999999999994</v>
      </c>
      <c r="R975">
        <f t="shared" si="47"/>
        <v>2014</v>
      </c>
    </row>
    <row r="976" spans="1:18" ht="28.8" hidden="1" x14ac:dyDescent="0.3">
      <c r="A976">
        <v>1356</v>
      </c>
      <c r="B976" s="3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 s="12">
        <v>41460.038888888892</v>
      </c>
      <c r="J976" s="12">
        <v>41430.038888888892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>
        <f t="shared" si="45"/>
        <v>183</v>
      </c>
      <c r="Q976">
        <f t="shared" si="46"/>
        <v>71.44</v>
      </c>
      <c r="R976">
        <f t="shared" si="47"/>
        <v>2013</v>
      </c>
    </row>
    <row r="977" spans="1:18" ht="28.8" x14ac:dyDescent="0.3">
      <c r="A977">
        <v>3424</v>
      </c>
      <c r="B977" s="3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 s="12">
        <v>42040.290972222225</v>
      </c>
      <c r="J977" s="12">
        <v>42018.676898148144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>
        <f t="shared" si="45"/>
        <v>104</v>
      </c>
      <c r="Q977">
        <f t="shared" si="46"/>
        <v>81.78</v>
      </c>
      <c r="R977">
        <f t="shared" si="47"/>
        <v>2015</v>
      </c>
    </row>
    <row r="978" spans="1:18" ht="28.8" hidden="1" x14ac:dyDescent="0.3">
      <c r="A978">
        <v>1524</v>
      </c>
      <c r="B978" s="3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 s="12">
        <v>42786.501041666663</v>
      </c>
      <c r="J978" s="12">
        <v>42756.501041666663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>
        <f t="shared" si="45"/>
        <v>207</v>
      </c>
      <c r="Q978">
        <f t="shared" si="46"/>
        <v>221.79</v>
      </c>
      <c r="R978">
        <f t="shared" si="47"/>
        <v>2017</v>
      </c>
    </row>
    <row r="979" spans="1:18" ht="28.8" x14ac:dyDescent="0.3">
      <c r="A979">
        <v>3239</v>
      </c>
      <c r="B979" s="3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 s="12">
        <v>42302.999305555553</v>
      </c>
      <c r="J979" s="12">
        <v>42278.089039351849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>
        <f t="shared" si="45"/>
        <v>106</v>
      </c>
      <c r="Q979">
        <f t="shared" si="46"/>
        <v>59.7</v>
      </c>
      <c r="R979">
        <f t="shared" si="47"/>
        <v>2015</v>
      </c>
    </row>
    <row r="980" spans="1:18" ht="28.8" hidden="1" x14ac:dyDescent="0.3">
      <c r="A980">
        <v>850</v>
      </c>
      <c r="B980" s="3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 s="12">
        <v>42485.207638888889</v>
      </c>
      <c r="J980" s="12">
        <v>42452.827743055561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>
        <f t="shared" si="45"/>
        <v>155</v>
      </c>
      <c r="Q980">
        <f t="shared" si="46"/>
        <v>46.67</v>
      </c>
      <c r="R980">
        <f t="shared" si="47"/>
        <v>2016</v>
      </c>
    </row>
    <row r="981" spans="1:18" ht="28.8" hidden="1" x14ac:dyDescent="0.3">
      <c r="A981">
        <v>1934</v>
      </c>
      <c r="B981" s="3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 s="12">
        <v>40902.208333333336</v>
      </c>
      <c r="J981" s="12">
        <v>40865.867141203707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>
        <f t="shared" si="45"/>
        <v>124</v>
      </c>
      <c r="Q981">
        <f t="shared" si="46"/>
        <v>80.27</v>
      </c>
      <c r="R981">
        <f t="shared" si="47"/>
        <v>2011</v>
      </c>
    </row>
    <row r="982" spans="1:18" ht="28.8" x14ac:dyDescent="0.3">
      <c r="A982">
        <v>3574</v>
      </c>
      <c r="B982" s="3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 s="12">
        <v>41956.984351851846</v>
      </c>
      <c r="J982" s="12">
        <v>41926.942685185182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>
        <f t="shared" si="45"/>
        <v>106</v>
      </c>
      <c r="Q982">
        <f t="shared" si="46"/>
        <v>136.78</v>
      </c>
      <c r="R982">
        <f t="shared" si="47"/>
        <v>2014</v>
      </c>
    </row>
    <row r="983" spans="1:18" ht="28.8" hidden="1" x14ac:dyDescent="0.3">
      <c r="A983">
        <v>1201</v>
      </c>
      <c r="B983" s="3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 s="12">
        <v>42566.60701388889</v>
      </c>
      <c r="J983" s="12">
        <v>42536.60701388889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>
        <f t="shared" si="45"/>
        <v>102</v>
      </c>
      <c r="Q983">
        <f t="shared" si="46"/>
        <v>55.37</v>
      </c>
      <c r="R983">
        <f t="shared" si="47"/>
        <v>2016</v>
      </c>
    </row>
    <row r="984" spans="1:18" ht="28.8" x14ac:dyDescent="0.3">
      <c r="A984">
        <v>4033</v>
      </c>
      <c r="B984" s="3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 s="12">
        <v>42645.375</v>
      </c>
      <c r="J984" s="12">
        <v>42614.268796296295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>
        <f t="shared" si="45"/>
        <v>26</v>
      </c>
      <c r="Q984">
        <f t="shared" si="46"/>
        <v>65.34</v>
      </c>
      <c r="R984">
        <f t="shared" si="47"/>
        <v>2016</v>
      </c>
    </row>
    <row r="985" spans="1:18" ht="28.8" hidden="1" x14ac:dyDescent="0.3">
      <c r="A985">
        <v>1318</v>
      </c>
      <c r="B985" s="3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 s="12">
        <v>42015.043657407412</v>
      </c>
      <c r="J985" s="12">
        <v>41985.043657407412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>
        <f t="shared" si="45"/>
        <v>15</v>
      </c>
      <c r="Q985">
        <f t="shared" si="46"/>
        <v>45.41</v>
      </c>
      <c r="R985">
        <f t="shared" si="47"/>
        <v>2014</v>
      </c>
    </row>
    <row r="986" spans="1:18" ht="28.8" hidden="1" x14ac:dyDescent="0.3">
      <c r="A986">
        <v>737</v>
      </c>
      <c r="B986" s="3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 s="12">
        <v>41684.833333333336</v>
      </c>
      <c r="J986" s="12">
        <v>41667.275312500002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>
        <f t="shared" si="45"/>
        <v>122</v>
      </c>
      <c r="Q986">
        <f t="shared" si="46"/>
        <v>56.67</v>
      </c>
      <c r="R986">
        <f t="shared" si="47"/>
        <v>2014</v>
      </c>
    </row>
    <row r="987" spans="1:18" ht="28.8" hidden="1" x14ac:dyDescent="0.3">
      <c r="A987">
        <v>701</v>
      </c>
      <c r="B987" s="3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 s="12">
        <v>41843.662962962961</v>
      </c>
      <c r="J987" s="12">
        <v>41813.662962962961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>
        <f t="shared" si="45"/>
        <v>27</v>
      </c>
      <c r="Q987">
        <f t="shared" si="46"/>
        <v>291.33</v>
      </c>
      <c r="R987">
        <f t="shared" si="47"/>
        <v>2014</v>
      </c>
    </row>
    <row r="988" spans="1:18" ht="28.8" hidden="1" x14ac:dyDescent="0.3">
      <c r="A988">
        <v>2548</v>
      </c>
      <c r="B988" s="3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 s="12">
        <v>42643.185416666667</v>
      </c>
      <c r="J988" s="12">
        <v>42618.625428240746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>
        <f t="shared" si="45"/>
        <v>102</v>
      </c>
      <c r="Q988">
        <f t="shared" si="46"/>
        <v>165.16</v>
      </c>
      <c r="R988">
        <f t="shared" si="47"/>
        <v>2016</v>
      </c>
    </row>
    <row r="989" spans="1:18" ht="28.8" hidden="1" x14ac:dyDescent="0.3">
      <c r="A989">
        <v>1251</v>
      </c>
      <c r="B989" s="3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 s="12">
        <v>40811.814432870371</v>
      </c>
      <c r="J989" s="12">
        <v>40751.814432870371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>
        <f t="shared" si="45"/>
        <v>102</v>
      </c>
      <c r="Q989">
        <f t="shared" si="46"/>
        <v>82.54</v>
      </c>
      <c r="R989">
        <f t="shared" si="47"/>
        <v>2011</v>
      </c>
    </row>
    <row r="990" spans="1:18" hidden="1" x14ac:dyDescent="0.3">
      <c r="A990">
        <v>833</v>
      </c>
      <c r="B990" s="3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 s="12">
        <v>41748.878182870372</v>
      </c>
      <c r="J990" s="12">
        <v>41718.878182870372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>
        <f t="shared" si="45"/>
        <v>102</v>
      </c>
      <c r="Q990">
        <f t="shared" si="46"/>
        <v>148.78</v>
      </c>
      <c r="R990">
        <f t="shared" si="47"/>
        <v>2014</v>
      </c>
    </row>
    <row r="991" spans="1:18" x14ac:dyDescent="0.3">
      <c r="A991">
        <v>3342</v>
      </c>
      <c r="B991" s="3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 s="12">
        <v>42095.207638888889</v>
      </c>
      <c r="J991" s="12">
        <v>42062.296412037031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>
        <f t="shared" si="45"/>
        <v>102</v>
      </c>
      <c r="Q991">
        <f t="shared" si="46"/>
        <v>78.209999999999994</v>
      </c>
      <c r="R991">
        <f t="shared" si="47"/>
        <v>2015</v>
      </c>
    </row>
    <row r="992" spans="1:18" ht="28.8" hidden="1" x14ac:dyDescent="0.3">
      <c r="A992">
        <v>408</v>
      </c>
      <c r="B992" s="3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 s="12">
        <v>41583.777662037035</v>
      </c>
      <c r="J992" s="12">
        <v>41543.735995370371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>
        <f t="shared" si="45"/>
        <v>101</v>
      </c>
      <c r="Q992">
        <f t="shared" si="46"/>
        <v>160.16</v>
      </c>
      <c r="R992">
        <f t="shared" si="47"/>
        <v>2013</v>
      </c>
    </row>
    <row r="993" spans="1:18" ht="28.8" hidden="1" x14ac:dyDescent="0.3">
      <c r="A993">
        <v>802</v>
      </c>
      <c r="B993" s="3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 s="12">
        <v>41169.170138888891</v>
      </c>
      <c r="J993" s="12">
        <v>41123.022268518522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>
        <f t="shared" si="45"/>
        <v>101</v>
      </c>
      <c r="Q993">
        <f t="shared" si="46"/>
        <v>81.069999999999993</v>
      </c>
      <c r="R993">
        <f t="shared" si="47"/>
        <v>2012</v>
      </c>
    </row>
    <row r="994" spans="1:18" ht="28.8" x14ac:dyDescent="0.3">
      <c r="A994">
        <v>3281</v>
      </c>
      <c r="B994" s="3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 s="12">
        <v>42249.019733796296</v>
      </c>
      <c r="J994" s="12">
        <v>42219.019733796296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>
        <f t="shared" si="45"/>
        <v>122</v>
      </c>
      <c r="Q994">
        <f t="shared" si="46"/>
        <v>129.36000000000001</v>
      </c>
      <c r="R994">
        <f t="shared" si="47"/>
        <v>2015</v>
      </c>
    </row>
    <row r="995" spans="1:18" ht="28.8" hidden="1" x14ac:dyDescent="0.3">
      <c r="A995">
        <v>2092</v>
      </c>
      <c r="B995" s="3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 s="12">
        <v>40823.707546296297</v>
      </c>
      <c r="J995" s="12">
        <v>40763.707546296297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>
        <f t="shared" si="45"/>
        <v>101</v>
      </c>
      <c r="Q995">
        <f t="shared" si="46"/>
        <v>110.49</v>
      </c>
      <c r="R995">
        <f t="shared" si="47"/>
        <v>2011</v>
      </c>
    </row>
    <row r="996" spans="1:18" ht="28.8" hidden="1" x14ac:dyDescent="0.3">
      <c r="A996">
        <v>1255</v>
      </c>
      <c r="B996" s="3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 s="12">
        <v>41609.887175925927</v>
      </c>
      <c r="J996" s="12">
        <v>41579.845509259263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>
        <f t="shared" si="45"/>
        <v>202</v>
      </c>
      <c r="Q996">
        <f t="shared" si="46"/>
        <v>55.7</v>
      </c>
      <c r="R996">
        <f t="shared" si="47"/>
        <v>2013</v>
      </c>
    </row>
    <row r="997" spans="1:18" ht="28.8" hidden="1" x14ac:dyDescent="0.3">
      <c r="A997">
        <v>2697</v>
      </c>
      <c r="B997" s="3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 s="12">
        <v>42218.916666666672</v>
      </c>
      <c r="J997" s="12">
        <v>42187.940081018518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>
        <f t="shared" si="45"/>
        <v>26</v>
      </c>
      <c r="Q997">
        <f t="shared" si="46"/>
        <v>116.56</v>
      </c>
      <c r="R997">
        <f t="shared" si="47"/>
        <v>2015</v>
      </c>
    </row>
    <row r="998" spans="1:18" ht="28.8" hidden="1" x14ac:dyDescent="0.3">
      <c r="A998">
        <v>1621</v>
      </c>
      <c r="B998" s="3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 s="12">
        <v>41057.165972222225</v>
      </c>
      <c r="J998" s="12">
        <v>41003.60665509259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>
        <f t="shared" si="45"/>
        <v>121</v>
      </c>
      <c r="Q998">
        <f t="shared" si="46"/>
        <v>163.78</v>
      </c>
      <c r="R998">
        <f t="shared" si="47"/>
        <v>2012</v>
      </c>
    </row>
    <row r="999" spans="1:18" hidden="1" x14ac:dyDescent="0.3">
      <c r="A999">
        <v>14</v>
      </c>
      <c r="B999" s="3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 s="12">
        <v>41833.582638888889</v>
      </c>
      <c r="J999" s="12">
        <v>41808.02648148148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>
        <f t="shared" si="45"/>
        <v>101</v>
      </c>
      <c r="Q999">
        <f t="shared" si="46"/>
        <v>147.71</v>
      </c>
      <c r="R999">
        <f t="shared" si="47"/>
        <v>2014</v>
      </c>
    </row>
    <row r="1000" spans="1:18" ht="28.8" hidden="1" x14ac:dyDescent="0.3">
      <c r="A1000">
        <v>2318</v>
      </c>
      <c r="B1000" s="3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 s="12">
        <v>40082.165972222225</v>
      </c>
      <c r="J1000" s="12">
        <v>40050.643680555557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>
        <f t="shared" si="45"/>
        <v>121</v>
      </c>
      <c r="Q1000">
        <f t="shared" si="46"/>
        <v>37.130000000000003</v>
      </c>
      <c r="R1000">
        <f t="shared" si="47"/>
        <v>2009</v>
      </c>
    </row>
    <row r="1001" spans="1:18" ht="28.8" hidden="1" x14ac:dyDescent="0.3">
      <c r="A1001">
        <v>2304</v>
      </c>
      <c r="B1001" s="3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 s="12">
        <v>40544.207638888889</v>
      </c>
      <c r="J1001" s="12">
        <v>40502.815868055557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>
        <f t="shared" si="45"/>
        <v>101</v>
      </c>
      <c r="Q1001">
        <f t="shared" si="46"/>
        <v>53.47</v>
      </c>
      <c r="R1001">
        <f t="shared" si="47"/>
        <v>2010</v>
      </c>
    </row>
    <row r="1002" spans="1:18" ht="28.8" hidden="1" x14ac:dyDescent="0.3">
      <c r="A1002">
        <v>1605</v>
      </c>
      <c r="B1002" s="3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 s="12">
        <v>40756.291666666664</v>
      </c>
      <c r="J1002" s="12">
        <v>40747.012881944444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>
        <f t="shared" si="45"/>
        <v>101</v>
      </c>
      <c r="Q1002">
        <f t="shared" si="46"/>
        <v>137.31</v>
      </c>
      <c r="R1002">
        <f t="shared" si="47"/>
        <v>2011</v>
      </c>
    </row>
    <row r="1003" spans="1:18" ht="28.8" hidden="1" x14ac:dyDescent="0.3">
      <c r="A1003">
        <v>1858</v>
      </c>
      <c r="B1003" s="3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 s="12">
        <v>40893.242141203707</v>
      </c>
      <c r="J1003" s="12">
        <v>40833.200474537036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>
        <f t="shared" si="45"/>
        <v>109</v>
      </c>
      <c r="Q1003">
        <f t="shared" si="46"/>
        <v>40.549999999999997</v>
      </c>
      <c r="R1003">
        <f t="shared" si="47"/>
        <v>2011</v>
      </c>
    </row>
    <row r="1004" spans="1:18" ht="28.8" hidden="1" x14ac:dyDescent="0.3">
      <c r="A1004">
        <v>2189</v>
      </c>
      <c r="B1004" s="3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 s="12">
        <v>42481.916666666672</v>
      </c>
      <c r="J1004" s="12">
        <v>42467.788194444445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>
        <f t="shared" si="45"/>
        <v>503</v>
      </c>
      <c r="Q1004">
        <f t="shared" si="46"/>
        <v>68.63</v>
      </c>
      <c r="R1004">
        <f t="shared" si="47"/>
        <v>2016</v>
      </c>
    </row>
    <row r="1005" spans="1:18" ht="28.8" x14ac:dyDescent="0.3">
      <c r="A1005">
        <v>523</v>
      </c>
      <c r="B1005" s="3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 s="12">
        <v>42268.13282407407</v>
      </c>
      <c r="J1005" s="12">
        <v>42238.13282407407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>
        <f t="shared" si="45"/>
        <v>121</v>
      </c>
      <c r="Q1005">
        <f t="shared" si="46"/>
        <v>71.790000000000006</v>
      </c>
      <c r="R1005">
        <f t="shared" si="47"/>
        <v>2015</v>
      </c>
    </row>
    <row r="1006" spans="1:18" ht="28.8" hidden="1" x14ac:dyDescent="0.3">
      <c r="A1006">
        <v>1200</v>
      </c>
      <c r="B1006" s="3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 s="12">
        <v>42110.477500000001</v>
      </c>
      <c r="J1006" s="12">
        <v>42089.477500000001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>
        <f t="shared" si="45"/>
        <v>126</v>
      </c>
      <c r="Q1006">
        <f t="shared" si="46"/>
        <v>58.53</v>
      </c>
      <c r="R1006">
        <f t="shared" si="47"/>
        <v>2015</v>
      </c>
    </row>
    <row r="1007" spans="1:18" ht="72" hidden="1" x14ac:dyDescent="0.3">
      <c r="A1007">
        <v>3750</v>
      </c>
      <c r="B1007" s="3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 s="12">
        <v>42045.332638888889</v>
      </c>
      <c r="J1007" s="12">
        <v>42016.981574074074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>
        <f t="shared" si="45"/>
        <v>100</v>
      </c>
      <c r="Q1007">
        <f t="shared" si="46"/>
        <v>215.25</v>
      </c>
      <c r="R1007">
        <f t="shared" si="47"/>
        <v>2015</v>
      </c>
    </row>
    <row r="1008" spans="1:18" ht="28.8" hidden="1" x14ac:dyDescent="0.3">
      <c r="A1008">
        <v>11</v>
      </c>
      <c r="B1008" s="3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 s="12">
        <v>42604.125</v>
      </c>
      <c r="J1008" s="12">
        <v>42572.778495370367</v>
      </c>
      <c r="K1008" t="b">
        <v>0</v>
      </c>
      <c r="L1008">
        <v>75</v>
      </c>
      <c r="M1008" t="b">
        <v>1</v>
      </c>
      <c r="N1008" t="s">
        <v>8279</v>
      </c>
      <c r="O1008" t="s">
        <v>8290</v>
      </c>
      <c r="P1008">
        <f t="shared" si="45"/>
        <v>121</v>
      </c>
      <c r="Q1008">
        <f t="shared" si="46"/>
        <v>80.33</v>
      </c>
      <c r="R1008">
        <f t="shared" si="47"/>
        <v>2016</v>
      </c>
    </row>
    <row r="1009" spans="1:18" ht="28.8" hidden="1" x14ac:dyDescent="0.3">
      <c r="A1009">
        <v>1743</v>
      </c>
      <c r="B1009" s="3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 s="12">
        <v>42609.165972222225</v>
      </c>
      <c r="J1009" s="12">
        <v>42586.925636574073</v>
      </c>
      <c r="K1009" t="b">
        <v>0</v>
      </c>
      <c r="L1009">
        <v>67</v>
      </c>
      <c r="M1009" t="b">
        <v>1</v>
      </c>
      <c r="N1009" t="s">
        <v>8271</v>
      </c>
      <c r="O1009" t="s">
        <v>8272</v>
      </c>
      <c r="P1009">
        <f t="shared" si="45"/>
        <v>100</v>
      </c>
      <c r="Q1009">
        <f t="shared" si="46"/>
        <v>89.93</v>
      </c>
      <c r="R1009">
        <f t="shared" si="47"/>
        <v>2016</v>
      </c>
    </row>
    <row r="1010" spans="1:18" ht="28.8" hidden="1" x14ac:dyDescent="0.3">
      <c r="A1010">
        <v>2098</v>
      </c>
      <c r="B1010" s="3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 s="12">
        <v>40976.11383101852</v>
      </c>
      <c r="J1010" s="12">
        <v>40946.11383101852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>
        <f t="shared" si="45"/>
        <v>100</v>
      </c>
      <c r="Q1010">
        <f t="shared" si="46"/>
        <v>188.13</v>
      </c>
      <c r="R1010">
        <f t="shared" si="47"/>
        <v>2012</v>
      </c>
    </row>
    <row r="1011" spans="1:18" ht="28.8" hidden="1" x14ac:dyDescent="0.3">
      <c r="A1011">
        <v>845</v>
      </c>
      <c r="B1011" s="3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 s="12">
        <v>42618.165972222225</v>
      </c>
      <c r="J1011" s="12">
        <v>42578.205972222218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>
        <f t="shared" si="45"/>
        <v>120</v>
      </c>
      <c r="Q1011">
        <f t="shared" si="46"/>
        <v>34.01</v>
      </c>
      <c r="R1011">
        <f t="shared" si="47"/>
        <v>2016</v>
      </c>
    </row>
    <row r="1012" spans="1:18" ht="28.8" hidden="1" x14ac:dyDescent="0.3">
      <c r="A1012">
        <v>1321</v>
      </c>
      <c r="B1012" s="3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 s="12">
        <v>42727.74927083333</v>
      </c>
      <c r="J1012" s="12">
        <v>42697.74927083333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>
        <f t="shared" si="45"/>
        <v>1</v>
      </c>
      <c r="Q1012">
        <f t="shared" si="46"/>
        <v>859.86</v>
      </c>
      <c r="R1012">
        <f t="shared" si="47"/>
        <v>2016</v>
      </c>
    </row>
    <row r="1013" spans="1:18" ht="28.8" x14ac:dyDescent="0.3">
      <c r="A1013">
        <v>3213</v>
      </c>
      <c r="B1013" s="3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 s="12">
        <v>42211.763414351852</v>
      </c>
      <c r="J1013" s="12">
        <v>42171.763414351852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>
        <f t="shared" si="45"/>
        <v>100</v>
      </c>
      <c r="Q1013">
        <f t="shared" si="46"/>
        <v>127.81</v>
      </c>
      <c r="R1013">
        <f t="shared" si="47"/>
        <v>2015</v>
      </c>
    </row>
    <row r="1014" spans="1:18" ht="28.8" hidden="1" x14ac:dyDescent="0.3">
      <c r="A1014">
        <v>291</v>
      </c>
      <c r="B1014" s="3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 s="12">
        <v>41395.000694444447</v>
      </c>
      <c r="J1014" s="12">
        <v>41376.769050925926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>
        <f t="shared" si="45"/>
        <v>120</v>
      </c>
      <c r="Q1014">
        <f t="shared" si="46"/>
        <v>46.88</v>
      </c>
      <c r="R1014">
        <f t="shared" si="47"/>
        <v>2013</v>
      </c>
    </row>
    <row r="1015" spans="1:18" ht="28.8" x14ac:dyDescent="0.3">
      <c r="A1015">
        <v>3384</v>
      </c>
      <c r="B1015" s="3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 s="12">
        <v>42329.125</v>
      </c>
      <c r="J1015" s="12">
        <v>42292.087592592594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>
        <f t="shared" si="45"/>
        <v>100</v>
      </c>
      <c r="Q1015">
        <f t="shared" si="46"/>
        <v>93.76</v>
      </c>
      <c r="R1015">
        <f t="shared" si="47"/>
        <v>2015</v>
      </c>
    </row>
    <row r="1016" spans="1:18" ht="28.8" hidden="1" x14ac:dyDescent="0.3">
      <c r="A1016">
        <v>45</v>
      </c>
      <c r="B1016" s="3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 s="12">
        <v>42487.623923611114</v>
      </c>
      <c r="J1016" s="12">
        <v>42457.623923611114</v>
      </c>
      <c r="K1016" t="b">
        <v>0</v>
      </c>
      <c r="L1016">
        <v>61</v>
      </c>
      <c r="M1016" t="b">
        <v>1</v>
      </c>
      <c r="N1016" t="s">
        <v>8279</v>
      </c>
      <c r="O1016" t="s">
        <v>8290</v>
      </c>
      <c r="P1016">
        <f t="shared" si="45"/>
        <v>120</v>
      </c>
      <c r="Q1016">
        <f t="shared" si="46"/>
        <v>98.36</v>
      </c>
      <c r="R1016">
        <f t="shared" si="47"/>
        <v>2016</v>
      </c>
    </row>
    <row r="1017" spans="1:18" hidden="1" x14ac:dyDescent="0.3">
      <c r="A1017">
        <v>262</v>
      </c>
      <c r="B1017" s="3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 s="12">
        <v>40600.24800925926</v>
      </c>
      <c r="J1017" s="12">
        <v>40555.24800925926</v>
      </c>
      <c r="K1017" t="b">
        <v>1</v>
      </c>
      <c r="L1017">
        <v>145</v>
      </c>
      <c r="M1017" t="b">
        <v>1</v>
      </c>
      <c r="N1017" t="s">
        <v>8279</v>
      </c>
      <c r="O1017" t="s">
        <v>8280</v>
      </c>
      <c r="P1017">
        <f t="shared" si="45"/>
        <v>240</v>
      </c>
      <c r="Q1017">
        <f t="shared" si="46"/>
        <v>41.38</v>
      </c>
      <c r="R1017">
        <f t="shared" si="47"/>
        <v>2011</v>
      </c>
    </row>
    <row r="1018" spans="1:18" ht="28.8" hidden="1" x14ac:dyDescent="0.3">
      <c r="A1018">
        <v>2496</v>
      </c>
      <c r="B1018" s="3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 s="12">
        <v>41362.954768518517</v>
      </c>
      <c r="J1018" s="12">
        <v>41327.996435185189</v>
      </c>
      <c r="K1018" t="b">
        <v>0</v>
      </c>
      <c r="L1018">
        <v>10</v>
      </c>
      <c r="M1018" t="b">
        <v>1</v>
      </c>
      <c r="N1018" t="s">
        <v>8285</v>
      </c>
      <c r="O1018" t="s">
        <v>8286</v>
      </c>
      <c r="P1018">
        <f t="shared" si="45"/>
        <v>100</v>
      </c>
      <c r="Q1018">
        <f t="shared" si="46"/>
        <v>600</v>
      </c>
      <c r="R1018">
        <f t="shared" si="47"/>
        <v>2013</v>
      </c>
    </row>
    <row r="1019" spans="1:18" ht="28.8" x14ac:dyDescent="0.3">
      <c r="A1019">
        <v>2822</v>
      </c>
      <c r="B1019" s="3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 s="12">
        <v>42090.642268518524</v>
      </c>
      <c r="J1019" s="12">
        <v>42060.683935185181</v>
      </c>
      <c r="K1019" t="b">
        <v>0</v>
      </c>
      <c r="L1019">
        <v>94</v>
      </c>
      <c r="M1019" t="b">
        <v>1</v>
      </c>
      <c r="N1019" t="s">
        <v>8281</v>
      </c>
      <c r="O1019" t="s">
        <v>8284</v>
      </c>
      <c r="P1019">
        <f t="shared" si="45"/>
        <v>100</v>
      </c>
      <c r="Q1019">
        <f t="shared" si="46"/>
        <v>63.83</v>
      </c>
      <c r="R1019">
        <f t="shared" si="47"/>
        <v>2015</v>
      </c>
    </row>
    <row r="1020" spans="1:18" ht="28.8" x14ac:dyDescent="0.3">
      <c r="A1020">
        <v>3332</v>
      </c>
      <c r="B1020" s="3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 s="12">
        <v>41839.860300925924</v>
      </c>
      <c r="J1020" s="12">
        <v>41809.860300925924</v>
      </c>
      <c r="K1020" t="b">
        <v>0</v>
      </c>
      <c r="L1020">
        <v>83</v>
      </c>
      <c r="M1020" t="b">
        <v>1</v>
      </c>
      <c r="N1020" t="s">
        <v>8281</v>
      </c>
      <c r="O1020" t="s">
        <v>8284</v>
      </c>
      <c r="P1020">
        <f t="shared" si="45"/>
        <v>100</v>
      </c>
      <c r="Q1020">
        <f t="shared" si="46"/>
        <v>72.290000000000006</v>
      </c>
      <c r="R1020">
        <f t="shared" si="47"/>
        <v>2014</v>
      </c>
    </row>
    <row r="1021" spans="1:18" ht="28.8" hidden="1" x14ac:dyDescent="0.3">
      <c r="A1021">
        <v>1348</v>
      </c>
      <c r="B1021" s="3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 s="12">
        <v>41991.506168981476</v>
      </c>
      <c r="J1021" s="12">
        <v>41963.506168981476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>
        <f t="shared" si="45"/>
        <v>102</v>
      </c>
      <c r="Q1021">
        <f t="shared" si="46"/>
        <v>230.19</v>
      </c>
      <c r="R1021">
        <f t="shared" si="47"/>
        <v>2014</v>
      </c>
    </row>
    <row r="1022" spans="1:18" ht="28.8" x14ac:dyDescent="0.3">
      <c r="A1022">
        <v>3233</v>
      </c>
      <c r="B1022" s="3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 s="12">
        <v>42796.805034722223</v>
      </c>
      <c r="J1022" s="12">
        <v>42766.805034722223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>
        <f t="shared" si="45"/>
        <v>119</v>
      </c>
      <c r="Q1022">
        <f t="shared" si="46"/>
        <v>97.38</v>
      </c>
      <c r="R1022">
        <f t="shared" si="47"/>
        <v>2017</v>
      </c>
    </row>
    <row r="1023" spans="1:18" ht="28.8" hidden="1" x14ac:dyDescent="0.3">
      <c r="A1023">
        <v>2063</v>
      </c>
      <c r="B1023" s="3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 s="12">
        <v>42505.73265046296</v>
      </c>
      <c r="J1023" s="12">
        <v>42472.73265046296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>
        <f t="shared" si="45"/>
        <v>148</v>
      </c>
      <c r="Q1023">
        <f t="shared" si="46"/>
        <v>120.86</v>
      </c>
      <c r="R1023">
        <f t="shared" si="47"/>
        <v>2016</v>
      </c>
    </row>
    <row r="1024" spans="1:18" ht="28.8" hidden="1" x14ac:dyDescent="0.3">
      <c r="A1024">
        <v>264</v>
      </c>
      <c r="B1024" s="3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 s="12">
        <v>41040.620312500003</v>
      </c>
      <c r="J1024" s="12">
        <v>41010.620312500003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>
        <f t="shared" si="45"/>
        <v>118</v>
      </c>
      <c r="Q1024">
        <f t="shared" si="46"/>
        <v>64.95</v>
      </c>
      <c r="R1024">
        <f t="shared" si="47"/>
        <v>2012</v>
      </c>
    </row>
    <row r="1025" spans="1:18" ht="28.8" hidden="1" x14ac:dyDescent="0.3">
      <c r="A1025">
        <v>2249</v>
      </c>
      <c r="B1025" s="3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 s="12">
        <v>41366.661631944444</v>
      </c>
      <c r="J1025" s="12">
        <v>41336.703298611108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>
        <f t="shared" si="45"/>
        <v>169</v>
      </c>
      <c r="Q1025">
        <f t="shared" si="46"/>
        <v>32.82</v>
      </c>
      <c r="R1025">
        <f t="shared" si="47"/>
        <v>2013</v>
      </c>
    </row>
    <row r="1026" spans="1:18" ht="28.8" hidden="1" x14ac:dyDescent="0.3">
      <c r="A1026">
        <v>276</v>
      </c>
      <c r="B1026" s="3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 s="12">
        <v>41027.040208333332</v>
      </c>
      <c r="J1026" s="12">
        <v>40967.081874999996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>
        <f t="shared" ref="P1026:P1089" si="48">ROUND(E1026/D1026*100,0)</f>
        <v>148</v>
      </c>
      <c r="Q1026">
        <f t="shared" ref="Q1026:Q1089" si="49">IFERROR(ROUND(E1026/L1026,2),0)</f>
        <v>95.23</v>
      </c>
      <c r="R1026">
        <f t="shared" si="47"/>
        <v>2012</v>
      </c>
    </row>
    <row r="1027" spans="1:18" ht="28.8" hidden="1" x14ac:dyDescent="0.3">
      <c r="A1027">
        <v>1814</v>
      </c>
      <c r="B1027" s="3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 s="12">
        <v>42063.314074074078</v>
      </c>
      <c r="J1027" s="12">
        <v>42033.314074074078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>
        <f t="shared" si="48"/>
        <v>49</v>
      </c>
      <c r="Q1027">
        <f t="shared" si="49"/>
        <v>42.16</v>
      </c>
      <c r="R1027">
        <f t="shared" ref="R1027:R1090" si="50">YEAR(J1027)</f>
        <v>2015</v>
      </c>
    </row>
    <row r="1028" spans="1:18" ht="28.8" hidden="1" x14ac:dyDescent="0.3">
      <c r="A1028">
        <v>2653</v>
      </c>
      <c r="B1028" s="3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 s="12">
        <v>41803.166666666664</v>
      </c>
      <c r="J1028" s="12">
        <v>41771.651932870373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>
        <f t="shared" si="48"/>
        <v>12</v>
      </c>
      <c r="Q1028">
        <f t="shared" si="49"/>
        <v>83.94</v>
      </c>
      <c r="R1028">
        <f t="shared" si="50"/>
        <v>2014</v>
      </c>
    </row>
    <row r="1029" spans="1:18" ht="28.8" hidden="1" x14ac:dyDescent="0.3">
      <c r="A1029">
        <v>1180</v>
      </c>
      <c r="B1029" s="3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 s="12">
        <v>41818.806875000002</v>
      </c>
      <c r="J1029" s="12">
        <v>41781.806875000002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>
        <f t="shared" si="48"/>
        <v>12</v>
      </c>
      <c r="Q1029">
        <f t="shared" si="49"/>
        <v>69.12</v>
      </c>
      <c r="R1029">
        <f t="shared" si="50"/>
        <v>2014</v>
      </c>
    </row>
    <row r="1030" spans="1:18" hidden="1" x14ac:dyDescent="0.3">
      <c r="A1030">
        <v>1032</v>
      </c>
      <c r="B1030" s="3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 s="12">
        <v>42544.666956018518</v>
      </c>
      <c r="J1030" s="12">
        <v>42514.666956018518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>
        <f t="shared" si="48"/>
        <v>108</v>
      </c>
      <c r="Q1030">
        <f t="shared" si="49"/>
        <v>61.03</v>
      </c>
      <c r="R1030">
        <f t="shared" si="50"/>
        <v>2016</v>
      </c>
    </row>
    <row r="1031" spans="1:18" ht="28.8" hidden="1" x14ac:dyDescent="0.3">
      <c r="A1031">
        <v>3089</v>
      </c>
      <c r="B1031" s="3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 s="12">
        <v>42560.082638888889</v>
      </c>
      <c r="J1031" s="12">
        <v>42528.542627314819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>
        <f t="shared" si="48"/>
        <v>23</v>
      </c>
      <c r="Q1031">
        <f t="shared" si="49"/>
        <v>130.09</v>
      </c>
      <c r="R1031">
        <f t="shared" si="50"/>
        <v>2016</v>
      </c>
    </row>
    <row r="1032" spans="1:18" ht="28.8" x14ac:dyDescent="0.3">
      <c r="A1032">
        <v>3553</v>
      </c>
      <c r="B1032" s="3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 s="12">
        <v>42228</v>
      </c>
      <c r="J1032" s="12">
        <v>42196.028703703705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>
        <f t="shared" si="48"/>
        <v>106</v>
      </c>
      <c r="Q1032">
        <f t="shared" si="49"/>
        <v>56.2</v>
      </c>
      <c r="R1032">
        <f t="shared" si="50"/>
        <v>2015</v>
      </c>
    </row>
    <row r="1033" spans="1:18" ht="28.8" x14ac:dyDescent="0.3">
      <c r="A1033">
        <v>2799</v>
      </c>
      <c r="B1033" s="3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 s="12">
        <v>42538.666666666672</v>
      </c>
      <c r="J1033" s="12">
        <v>42507.264699074076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>
        <f t="shared" si="48"/>
        <v>117</v>
      </c>
      <c r="Q1033">
        <f t="shared" si="49"/>
        <v>44.86</v>
      </c>
      <c r="R1033">
        <f t="shared" si="50"/>
        <v>2016</v>
      </c>
    </row>
    <row r="1034" spans="1:18" ht="28.8" hidden="1" x14ac:dyDescent="0.3">
      <c r="A1034">
        <v>839</v>
      </c>
      <c r="B1034" s="3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 s="12">
        <v>41174.763379629629</v>
      </c>
      <c r="J1034" s="12">
        <v>41144.763379629629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>
        <f t="shared" si="48"/>
        <v>117</v>
      </c>
      <c r="Q1034">
        <f t="shared" si="49"/>
        <v>60.74</v>
      </c>
      <c r="R1034">
        <f t="shared" si="50"/>
        <v>2012</v>
      </c>
    </row>
    <row r="1035" spans="1:18" ht="28.8" hidden="1" x14ac:dyDescent="0.3">
      <c r="A1035">
        <v>844</v>
      </c>
      <c r="B1035" s="3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 s="12">
        <v>41944.207638888889</v>
      </c>
      <c r="J1035" s="12">
        <v>41905.684629629628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>
        <f t="shared" si="48"/>
        <v>194</v>
      </c>
      <c r="Q1035">
        <f t="shared" si="49"/>
        <v>36.630000000000003</v>
      </c>
      <c r="R1035">
        <f t="shared" si="50"/>
        <v>2014</v>
      </c>
    </row>
    <row r="1036" spans="1:18" ht="28.8" x14ac:dyDescent="0.3">
      <c r="A1036">
        <v>3655</v>
      </c>
      <c r="B1036" s="3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2">
        <v>42203.290972222225</v>
      </c>
      <c r="J1036" s="12">
        <v>42173.803217592591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>
        <f t="shared" si="48"/>
        <v>116</v>
      </c>
      <c r="Q1036">
        <f t="shared" si="49"/>
        <v>73.58</v>
      </c>
      <c r="R1036">
        <f t="shared" si="50"/>
        <v>2015</v>
      </c>
    </row>
    <row r="1037" spans="1:18" hidden="1" x14ac:dyDescent="0.3">
      <c r="A1037">
        <v>1757</v>
      </c>
      <c r="B1037" s="3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 s="12">
        <v>42763.811805555553</v>
      </c>
      <c r="J1037" s="12">
        <v>42733.827349537038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>
        <f t="shared" si="48"/>
        <v>116</v>
      </c>
      <c r="Q1037">
        <f t="shared" si="49"/>
        <v>414.29</v>
      </c>
      <c r="R1037">
        <f t="shared" si="50"/>
        <v>2016</v>
      </c>
    </row>
    <row r="1038" spans="1:18" ht="28.8" x14ac:dyDescent="0.3">
      <c r="A1038">
        <v>3249</v>
      </c>
      <c r="B1038" s="3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 s="12">
        <v>42175.746689814812</v>
      </c>
      <c r="J1038" s="12">
        <v>42145.746689814812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>
        <f t="shared" si="48"/>
        <v>105</v>
      </c>
      <c r="Q1038">
        <f t="shared" si="49"/>
        <v>65.58</v>
      </c>
      <c r="R1038">
        <f t="shared" si="50"/>
        <v>2015</v>
      </c>
    </row>
    <row r="1039" spans="1:18" ht="28.8" hidden="1" x14ac:dyDescent="0.3">
      <c r="A1039">
        <v>1307</v>
      </c>
      <c r="B1039" s="3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 s="12">
        <v>42417.503229166665</v>
      </c>
      <c r="J1039" s="12">
        <v>42387.503229166665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>
        <f t="shared" si="48"/>
        <v>12</v>
      </c>
      <c r="Q1039">
        <f t="shared" si="49"/>
        <v>127.93</v>
      </c>
      <c r="R1039">
        <f t="shared" si="50"/>
        <v>2016</v>
      </c>
    </row>
    <row r="1040" spans="1:18" ht="28.8" x14ac:dyDescent="0.3">
      <c r="A1040">
        <v>3456</v>
      </c>
      <c r="B1040" s="3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 s="12">
        <v>41852.290972222225</v>
      </c>
      <c r="J1040" s="12">
        <v>41821.205636574072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>
        <f t="shared" si="48"/>
        <v>191</v>
      </c>
      <c r="Q1040">
        <f t="shared" si="49"/>
        <v>358.69</v>
      </c>
      <c r="R1040">
        <f t="shared" si="50"/>
        <v>2014</v>
      </c>
    </row>
    <row r="1041" spans="1:18" ht="28.8" hidden="1" x14ac:dyDescent="0.3">
      <c r="A1041">
        <v>1367</v>
      </c>
      <c r="B1041" s="3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 s="12">
        <v>42322.044560185182</v>
      </c>
      <c r="J1041" s="12">
        <v>42292.002893518518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>
        <f t="shared" si="48"/>
        <v>114</v>
      </c>
      <c r="Q1041">
        <f t="shared" si="49"/>
        <v>63.48</v>
      </c>
      <c r="R1041">
        <f t="shared" si="50"/>
        <v>2015</v>
      </c>
    </row>
    <row r="1042" spans="1:18" x14ac:dyDescent="0.3">
      <c r="A1042">
        <v>3158</v>
      </c>
      <c r="B1042" s="3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 s="12">
        <v>41477.839722222219</v>
      </c>
      <c r="J1042" s="12">
        <v>41447.839722222219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>
        <f t="shared" si="48"/>
        <v>114</v>
      </c>
      <c r="Q1042">
        <f t="shared" si="49"/>
        <v>82.61</v>
      </c>
      <c r="R1042">
        <f t="shared" si="50"/>
        <v>2013</v>
      </c>
    </row>
    <row r="1043" spans="1:18" ht="28.8" x14ac:dyDescent="0.3">
      <c r="A1043">
        <v>2967</v>
      </c>
      <c r="B1043" s="3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 s="12">
        <v>42072.156157407408</v>
      </c>
      <c r="J1043" s="12">
        <v>42042.197824074072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>
        <f t="shared" si="48"/>
        <v>114</v>
      </c>
      <c r="Q1043">
        <f t="shared" si="49"/>
        <v>80.23</v>
      </c>
      <c r="R1043">
        <f t="shared" si="50"/>
        <v>2015</v>
      </c>
    </row>
    <row r="1044" spans="1:18" ht="28.8" hidden="1" x14ac:dyDescent="0.3">
      <c r="A1044">
        <v>922</v>
      </c>
      <c r="B1044" s="3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 s="12">
        <v>41913.530011574076</v>
      </c>
      <c r="J1044" s="12">
        <v>41878.530011574076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>
        <f t="shared" si="48"/>
        <v>21</v>
      </c>
      <c r="Q1044">
        <f t="shared" si="49"/>
        <v>189.33</v>
      </c>
      <c r="R1044">
        <f t="shared" si="50"/>
        <v>2014</v>
      </c>
    </row>
    <row r="1045" spans="1:18" ht="28.8" x14ac:dyDescent="0.3">
      <c r="A1045">
        <v>3361</v>
      </c>
      <c r="B1045" s="3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 s="12">
        <v>41883.665972222225</v>
      </c>
      <c r="J1045" s="12">
        <v>41866.025347222225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>
        <f t="shared" si="48"/>
        <v>113</v>
      </c>
      <c r="Q1045">
        <f t="shared" si="49"/>
        <v>83.43</v>
      </c>
      <c r="R1045">
        <f t="shared" si="50"/>
        <v>2014</v>
      </c>
    </row>
    <row r="1046" spans="1:18" ht="28.8" x14ac:dyDescent="0.3">
      <c r="A1046">
        <v>3554</v>
      </c>
      <c r="B1046" s="3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 s="12">
        <v>42046.708333333328</v>
      </c>
      <c r="J1046" s="12">
        <v>42016.050451388888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>
        <f t="shared" si="48"/>
        <v>113</v>
      </c>
      <c r="Q1046">
        <f t="shared" si="49"/>
        <v>107</v>
      </c>
      <c r="R1046">
        <f t="shared" si="50"/>
        <v>2015</v>
      </c>
    </row>
    <row r="1047" spans="1:18" ht="28.8" hidden="1" x14ac:dyDescent="0.3">
      <c r="A1047">
        <v>1344</v>
      </c>
      <c r="B1047" s="3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 s="12">
        <v>42551.789803240739</v>
      </c>
      <c r="J1047" s="12">
        <v>42522.789803240739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>
        <f t="shared" si="48"/>
        <v>378</v>
      </c>
      <c r="Q1047">
        <f t="shared" si="49"/>
        <v>40.76</v>
      </c>
      <c r="R1047">
        <f t="shared" si="50"/>
        <v>2016</v>
      </c>
    </row>
    <row r="1048" spans="1:18" ht="28.8" x14ac:dyDescent="0.3">
      <c r="A1048">
        <v>2812</v>
      </c>
      <c r="B1048" s="3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 s="12">
        <v>42100.166666666672</v>
      </c>
      <c r="J1048" s="12">
        <v>42054.74418981481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>
        <f t="shared" si="48"/>
        <v>113</v>
      </c>
      <c r="Q1048">
        <f t="shared" si="49"/>
        <v>68.25</v>
      </c>
      <c r="R1048">
        <f t="shared" si="50"/>
        <v>2015</v>
      </c>
    </row>
    <row r="1049" spans="1:18" ht="28.8" hidden="1" x14ac:dyDescent="0.3">
      <c r="A1049">
        <v>380</v>
      </c>
      <c r="B1049" s="3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 s="12">
        <v>42392.719814814816</v>
      </c>
      <c r="J1049" s="12">
        <v>42367.719814814816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>
        <f t="shared" si="48"/>
        <v>142</v>
      </c>
      <c r="Q1049">
        <f t="shared" si="49"/>
        <v>115.51</v>
      </c>
      <c r="R1049">
        <f t="shared" si="50"/>
        <v>2015</v>
      </c>
    </row>
    <row r="1050" spans="1:18" ht="28.8" hidden="1" x14ac:dyDescent="0.3">
      <c r="A1050">
        <v>1756</v>
      </c>
      <c r="B1050" s="3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 s="12">
        <v>42611.167465277773</v>
      </c>
      <c r="J1050" s="12">
        <v>42571.167465277773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>
        <f t="shared" si="48"/>
        <v>103</v>
      </c>
      <c r="Q1050">
        <f t="shared" si="49"/>
        <v>47.13</v>
      </c>
      <c r="R1050">
        <f t="shared" si="50"/>
        <v>2016</v>
      </c>
    </row>
    <row r="1051" spans="1:18" hidden="1" x14ac:dyDescent="0.3">
      <c r="A1051">
        <v>118</v>
      </c>
      <c r="B1051" s="3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 s="12">
        <v>40753.053657407407</v>
      </c>
      <c r="J1051" s="12">
        <v>40723.053657407407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>
        <f t="shared" si="48"/>
        <v>113</v>
      </c>
      <c r="Q1051">
        <f t="shared" si="49"/>
        <v>144.91</v>
      </c>
      <c r="R1051">
        <f t="shared" si="50"/>
        <v>2011</v>
      </c>
    </row>
    <row r="1052" spans="1:18" hidden="1" x14ac:dyDescent="0.3">
      <c r="A1052">
        <v>2164</v>
      </c>
      <c r="B1052" s="3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 s="12">
        <v>42546.165972222225</v>
      </c>
      <c r="J1052" s="12">
        <v>42515.71775462963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>
        <f t="shared" si="48"/>
        <v>103</v>
      </c>
      <c r="Q1052">
        <f t="shared" si="49"/>
        <v>68.010000000000005</v>
      </c>
      <c r="R1052">
        <f t="shared" si="50"/>
        <v>2016</v>
      </c>
    </row>
    <row r="1053" spans="1:18" ht="28.8" x14ac:dyDescent="0.3">
      <c r="A1053">
        <v>3489</v>
      </c>
      <c r="B1053" s="3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 s="12">
        <v>41783.875</v>
      </c>
      <c r="J1053" s="12">
        <v>41753.635775462964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>
        <f t="shared" si="48"/>
        <v>113</v>
      </c>
      <c r="Q1053">
        <f t="shared" si="49"/>
        <v>78.260000000000005</v>
      </c>
      <c r="R1053">
        <f t="shared" si="50"/>
        <v>2014</v>
      </c>
    </row>
    <row r="1054" spans="1:18" ht="28.8" hidden="1" x14ac:dyDescent="0.3">
      <c r="A1054">
        <v>319</v>
      </c>
      <c r="B1054" s="3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 s="12">
        <v>40211.332638888889</v>
      </c>
      <c r="J1054" s="12">
        <v>40123.83829861111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>
        <f t="shared" si="48"/>
        <v>113</v>
      </c>
      <c r="Q1054">
        <f t="shared" si="49"/>
        <v>110.47</v>
      </c>
      <c r="R1054">
        <f t="shared" si="50"/>
        <v>2009</v>
      </c>
    </row>
    <row r="1055" spans="1:18" ht="28.8" x14ac:dyDescent="0.3">
      <c r="A1055">
        <v>3542</v>
      </c>
      <c r="B1055" s="3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 s="12">
        <v>41889.599791666667</v>
      </c>
      <c r="J1055" s="12">
        <v>41829.599791666667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>
        <f t="shared" si="48"/>
        <v>102</v>
      </c>
      <c r="Q1055">
        <f t="shared" si="49"/>
        <v>66.150000000000006</v>
      </c>
      <c r="R1055">
        <f t="shared" si="50"/>
        <v>2014</v>
      </c>
    </row>
    <row r="1056" spans="1:18" ht="28.8" hidden="1" x14ac:dyDescent="0.3">
      <c r="A1056">
        <v>2657</v>
      </c>
      <c r="B1056" s="3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 s="12">
        <v>42585.0625</v>
      </c>
      <c r="J1056" s="12">
        <v>42551.928854166668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>
        <f t="shared" si="48"/>
        <v>19</v>
      </c>
      <c r="Q1056">
        <f t="shared" si="49"/>
        <v>95.28</v>
      </c>
      <c r="R1056">
        <f t="shared" si="50"/>
        <v>2016</v>
      </c>
    </row>
    <row r="1057" spans="1:18" ht="28.8" hidden="1" x14ac:dyDescent="0.3">
      <c r="A1057">
        <v>1932</v>
      </c>
      <c r="B1057" s="3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 s="12">
        <v>40932.809872685182</v>
      </c>
      <c r="J1057" s="12">
        <v>40911.809872685182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>
        <f t="shared" si="48"/>
        <v>107</v>
      </c>
      <c r="Q1057">
        <f t="shared" si="49"/>
        <v>70.209999999999994</v>
      </c>
      <c r="R1057">
        <f t="shared" si="50"/>
        <v>2012</v>
      </c>
    </row>
    <row r="1058" spans="1:18" x14ac:dyDescent="0.3">
      <c r="A1058">
        <v>3285</v>
      </c>
      <c r="B1058" s="3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 s="12">
        <v>42794.208333333328</v>
      </c>
      <c r="J1058" s="12">
        <v>42762.942430555559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>
        <f t="shared" si="48"/>
        <v>112</v>
      </c>
      <c r="Q1058">
        <f t="shared" si="49"/>
        <v>69.19</v>
      </c>
      <c r="R1058">
        <f t="shared" si="50"/>
        <v>2017</v>
      </c>
    </row>
    <row r="1059" spans="1:18" ht="28.8" x14ac:dyDescent="0.3">
      <c r="A1059">
        <v>3156</v>
      </c>
      <c r="B1059" s="3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 s="12">
        <v>41061.953055555554</v>
      </c>
      <c r="J1059" s="12">
        <v>41026.953055555554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>
        <f t="shared" si="48"/>
        <v>102</v>
      </c>
      <c r="Q1059">
        <f t="shared" si="49"/>
        <v>62.92</v>
      </c>
      <c r="R1059">
        <f t="shared" si="50"/>
        <v>2012</v>
      </c>
    </row>
    <row r="1060" spans="1:18" ht="28.8" hidden="1" x14ac:dyDescent="0.3">
      <c r="A1060">
        <v>13</v>
      </c>
      <c r="B1060" s="3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 s="12">
        <v>42544.852083333331</v>
      </c>
      <c r="J1060" s="12">
        <v>42508.677187499998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>
        <f t="shared" si="48"/>
        <v>160</v>
      </c>
      <c r="Q1060">
        <f t="shared" si="49"/>
        <v>109.78</v>
      </c>
      <c r="R1060">
        <f t="shared" si="50"/>
        <v>2016</v>
      </c>
    </row>
    <row r="1061" spans="1:18" ht="28.8" hidden="1" x14ac:dyDescent="0.3">
      <c r="A1061">
        <v>752</v>
      </c>
      <c r="B1061" s="3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 s="12">
        <v>42659.458333333328</v>
      </c>
      <c r="J1061" s="12">
        <v>42639.421493055561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>
        <f t="shared" si="48"/>
        <v>112</v>
      </c>
      <c r="Q1061">
        <f t="shared" si="49"/>
        <v>53.19</v>
      </c>
      <c r="R1061">
        <f t="shared" si="50"/>
        <v>2016</v>
      </c>
    </row>
    <row r="1062" spans="1:18" ht="28.8" hidden="1" x14ac:dyDescent="0.3">
      <c r="A1062">
        <v>826</v>
      </c>
      <c r="B1062" s="3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 s="12">
        <v>40993.996874999997</v>
      </c>
      <c r="J1062" s="12">
        <v>40973.038541666669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>
        <f t="shared" si="48"/>
        <v>101</v>
      </c>
      <c r="Q1062">
        <f t="shared" si="49"/>
        <v>113.88</v>
      </c>
      <c r="R1062">
        <f t="shared" si="50"/>
        <v>2012</v>
      </c>
    </row>
    <row r="1063" spans="1:18" hidden="1" x14ac:dyDescent="0.3">
      <c r="A1063">
        <v>645</v>
      </c>
      <c r="B1063" s="3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 s="12">
        <v>42594.026319444441</v>
      </c>
      <c r="J1063" s="12">
        <v>42564.026319444441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>
        <f t="shared" si="48"/>
        <v>279</v>
      </c>
      <c r="Q1063">
        <f t="shared" si="49"/>
        <v>23.52</v>
      </c>
      <c r="R1063">
        <f t="shared" si="50"/>
        <v>2016</v>
      </c>
    </row>
    <row r="1064" spans="1:18" ht="28.8" hidden="1" x14ac:dyDescent="0.3">
      <c r="A1064">
        <v>268</v>
      </c>
      <c r="B1064" s="3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 s="12">
        <v>40854.194189814814</v>
      </c>
      <c r="J1064" s="12">
        <v>40809.15252314815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>
        <f t="shared" si="48"/>
        <v>111</v>
      </c>
      <c r="Q1064">
        <f t="shared" si="49"/>
        <v>50.18</v>
      </c>
      <c r="R1064">
        <f t="shared" si="50"/>
        <v>2011</v>
      </c>
    </row>
    <row r="1065" spans="1:18" ht="28.8" hidden="1" x14ac:dyDescent="0.3">
      <c r="A1065">
        <v>2407</v>
      </c>
      <c r="B1065" s="3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 s="12">
        <v>42105.25</v>
      </c>
      <c r="J1065" s="12">
        <v>42082.575555555552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>
        <f t="shared" si="48"/>
        <v>25</v>
      </c>
      <c r="Q1065">
        <f t="shared" si="49"/>
        <v>168.39</v>
      </c>
      <c r="R1065">
        <f t="shared" si="50"/>
        <v>2015</v>
      </c>
    </row>
    <row r="1066" spans="1:18" ht="28.8" hidden="1" x14ac:dyDescent="0.3">
      <c r="A1066">
        <v>265</v>
      </c>
      <c r="B1066" s="3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 s="12">
        <v>40308.844444444447</v>
      </c>
      <c r="J1066" s="12">
        <v>40267.245717592588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>
        <f t="shared" si="48"/>
        <v>111</v>
      </c>
      <c r="Q1066">
        <f t="shared" si="49"/>
        <v>95.78</v>
      </c>
      <c r="R1066">
        <f t="shared" si="50"/>
        <v>2010</v>
      </c>
    </row>
    <row r="1067" spans="1:18" ht="28.8" hidden="1" x14ac:dyDescent="0.3">
      <c r="A1067">
        <v>1645</v>
      </c>
      <c r="B1067" s="3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 s="12">
        <v>41535.617361111108</v>
      </c>
      <c r="J1067" s="12">
        <v>41521.617361111108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>
        <f t="shared" si="48"/>
        <v>111</v>
      </c>
      <c r="Q1067">
        <f t="shared" si="49"/>
        <v>554</v>
      </c>
      <c r="R1067">
        <f t="shared" si="50"/>
        <v>2013</v>
      </c>
    </row>
    <row r="1068" spans="1:18" ht="28.8" hidden="1" x14ac:dyDescent="0.3">
      <c r="A1068">
        <v>1368</v>
      </c>
      <c r="B1068" s="3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 s="12">
        <v>42170.190902777773</v>
      </c>
      <c r="J1068" s="12">
        <v>42146.190902777773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>
        <f t="shared" si="48"/>
        <v>111</v>
      </c>
      <c r="Q1068">
        <f t="shared" si="49"/>
        <v>63.62</v>
      </c>
      <c r="R1068">
        <f t="shared" si="50"/>
        <v>2015</v>
      </c>
    </row>
    <row r="1069" spans="1:18" hidden="1" x14ac:dyDescent="0.3">
      <c r="A1069">
        <v>2195</v>
      </c>
      <c r="B1069" s="3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 s="12">
        <v>42227.771990740745</v>
      </c>
      <c r="J1069" s="12">
        <v>42197.771990740745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>
        <f t="shared" si="48"/>
        <v>120</v>
      </c>
      <c r="Q1069">
        <f t="shared" si="49"/>
        <v>48.13</v>
      </c>
      <c r="R1069">
        <f t="shared" si="50"/>
        <v>2015</v>
      </c>
    </row>
    <row r="1070" spans="1:18" ht="28.8" x14ac:dyDescent="0.3">
      <c r="A1070">
        <v>3698</v>
      </c>
      <c r="B1070" s="3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 s="12">
        <v>42431.806562500002</v>
      </c>
      <c r="J1070" s="12">
        <v>42401.806562500002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>
        <f t="shared" si="48"/>
        <v>111</v>
      </c>
      <c r="Q1070">
        <f t="shared" si="49"/>
        <v>40.630000000000003</v>
      </c>
      <c r="R1070">
        <f t="shared" si="50"/>
        <v>2016</v>
      </c>
    </row>
    <row r="1071" spans="1:18" ht="28.8" x14ac:dyDescent="0.3">
      <c r="A1071">
        <v>3348</v>
      </c>
      <c r="B1071" s="3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 s="12">
        <v>42490.165972222225</v>
      </c>
      <c r="J1071" s="12">
        <v>42466.558796296296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>
        <f t="shared" si="48"/>
        <v>100</v>
      </c>
      <c r="Q1071">
        <f t="shared" si="49"/>
        <v>69.819999999999993</v>
      </c>
      <c r="R1071">
        <f t="shared" si="50"/>
        <v>2016</v>
      </c>
    </row>
    <row r="1072" spans="1:18" ht="28.8" hidden="1" x14ac:dyDescent="0.3">
      <c r="A1072">
        <v>3772</v>
      </c>
      <c r="B1072" s="3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 s="12">
        <v>42703.25</v>
      </c>
      <c r="J1072" s="12">
        <v>42682.616967592592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>
        <f t="shared" si="48"/>
        <v>110</v>
      </c>
      <c r="Q1072">
        <f t="shared" si="49"/>
        <v>166.97</v>
      </c>
      <c r="R1072">
        <f t="shared" si="50"/>
        <v>2016</v>
      </c>
    </row>
    <row r="1073" spans="1:18" ht="28.8" hidden="1" x14ac:dyDescent="0.3">
      <c r="A1073">
        <v>2273</v>
      </c>
      <c r="B1073" s="3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 s="12">
        <v>42806.507430555561</v>
      </c>
      <c r="J1073" s="12">
        <v>42781.549097222218</v>
      </c>
      <c r="K1073" t="b">
        <v>0</v>
      </c>
      <c r="L1073">
        <v>147</v>
      </c>
      <c r="M1073" t="b">
        <v>1</v>
      </c>
      <c r="N1073" t="s">
        <v>8274</v>
      </c>
      <c r="O1073" t="s">
        <v>8275</v>
      </c>
      <c r="P1073">
        <f t="shared" si="48"/>
        <v>220</v>
      </c>
      <c r="Q1073">
        <f t="shared" si="49"/>
        <v>37.479999999999997</v>
      </c>
      <c r="R1073">
        <f t="shared" si="50"/>
        <v>2017</v>
      </c>
    </row>
    <row r="1074" spans="1:18" ht="28.8" hidden="1" x14ac:dyDescent="0.3">
      <c r="A1074">
        <v>2458</v>
      </c>
      <c r="B1074" s="3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 s="12">
        <v>42530.791666666672</v>
      </c>
      <c r="J1074" s="12">
        <v>42495.871736111112</v>
      </c>
      <c r="K1074" t="b">
        <v>0</v>
      </c>
      <c r="L1074">
        <v>80</v>
      </c>
      <c r="M1074" t="b">
        <v>1</v>
      </c>
      <c r="N1074" t="s">
        <v>8277</v>
      </c>
      <c r="O1074" t="s">
        <v>8278</v>
      </c>
      <c r="P1074">
        <f t="shared" si="48"/>
        <v>110</v>
      </c>
      <c r="Q1074">
        <f t="shared" si="49"/>
        <v>68.86</v>
      </c>
      <c r="R1074">
        <f t="shared" si="50"/>
        <v>2016</v>
      </c>
    </row>
    <row r="1075" spans="1:18" ht="28.8" x14ac:dyDescent="0.3">
      <c r="A1075">
        <v>3297</v>
      </c>
      <c r="B1075" s="3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 s="12">
        <v>42212.957638888889</v>
      </c>
      <c r="J1075" s="12">
        <v>42193.771481481483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>
        <f t="shared" si="48"/>
        <v>100</v>
      </c>
      <c r="Q1075">
        <f t="shared" si="49"/>
        <v>125.09</v>
      </c>
      <c r="R1075">
        <f t="shared" si="50"/>
        <v>2015</v>
      </c>
    </row>
    <row r="1076" spans="1:18" ht="28.8" x14ac:dyDescent="0.3">
      <c r="A1076">
        <v>3822</v>
      </c>
      <c r="B1076" s="3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 s="12">
        <v>42388.957638888889</v>
      </c>
      <c r="J1076" s="12">
        <v>42329.838159722218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>
        <f t="shared" si="48"/>
        <v>110</v>
      </c>
      <c r="Q1076">
        <f t="shared" si="49"/>
        <v>72.38</v>
      </c>
      <c r="R1076">
        <f t="shared" si="50"/>
        <v>2015</v>
      </c>
    </row>
    <row r="1077" spans="1:18" ht="28.8" hidden="1" x14ac:dyDescent="0.3">
      <c r="A1077">
        <v>804</v>
      </c>
      <c r="B1077" s="3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 s="12">
        <v>40747.165972222225</v>
      </c>
      <c r="J1077" s="12">
        <v>40730.105625000004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>
        <f t="shared" si="48"/>
        <v>100</v>
      </c>
      <c r="Q1077">
        <f t="shared" si="49"/>
        <v>305.56</v>
      </c>
      <c r="R1077">
        <f t="shared" si="50"/>
        <v>2011</v>
      </c>
    </row>
    <row r="1078" spans="1:18" hidden="1" x14ac:dyDescent="0.3">
      <c r="A1078">
        <v>2238</v>
      </c>
      <c r="B1078" s="3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 s="12">
        <v>42804.621712962966</v>
      </c>
      <c r="J1078" s="12">
        <v>42774.621712962966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>
        <f t="shared" si="48"/>
        <v>137</v>
      </c>
      <c r="Q1078">
        <f t="shared" si="49"/>
        <v>69.569999999999993</v>
      </c>
      <c r="R1078">
        <f t="shared" si="50"/>
        <v>2017</v>
      </c>
    </row>
    <row r="1079" spans="1:18" ht="28.8" x14ac:dyDescent="0.3">
      <c r="A1079">
        <v>2961</v>
      </c>
      <c r="B1079" s="3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 s="12">
        <v>42089.166666666672</v>
      </c>
      <c r="J1079" s="12">
        <v>42061.212488425925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>
        <f t="shared" si="48"/>
        <v>110</v>
      </c>
      <c r="Q1079">
        <f t="shared" si="49"/>
        <v>50.75</v>
      </c>
      <c r="R1079">
        <f t="shared" si="50"/>
        <v>2015</v>
      </c>
    </row>
    <row r="1080" spans="1:18" ht="28.8" x14ac:dyDescent="0.3">
      <c r="A1080">
        <v>3175</v>
      </c>
      <c r="B1080" s="3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 s="12">
        <v>40591.886886574073</v>
      </c>
      <c r="J1080" s="12">
        <v>40531.886886574073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>
        <f t="shared" si="48"/>
        <v>110</v>
      </c>
      <c r="Q1080">
        <f t="shared" si="49"/>
        <v>91.3</v>
      </c>
      <c r="R1080">
        <f t="shared" si="50"/>
        <v>2010</v>
      </c>
    </row>
    <row r="1081" spans="1:18" hidden="1" x14ac:dyDescent="0.3">
      <c r="A1081">
        <v>723</v>
      </c>
      <c r="B1081" s="3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 s="12">
        <v>42215.165972222225</v>
      </c>
      <c r="J1081" s="12">
        <v>42184.816539351858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>
        <f t="shared" si="48"/>
        <v>109</v>
      </c>
      <c r="Q1081">
        <f t="shared" si="49"/>
        <v>54.69</v>
      </c>
      <c r="R1081">
        <f t="shared" si="50"/>
        <v>2015</v>
      </c>
    </row>
    <row r="1082" spans="1:18" ht="28.8" hidden="1" x14ac:dyDescent="0.3">
      <c r="A1082">
        <v>1387</v>
      </c>
      <c r="B1082" s="3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 s="12">
        <v>42158.1875</v>
      </c>
      <c r="J1082" s="12">
        <v>42126.92123842593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>
        <f t="shared" si="48"/>
        <v>137</v>
      </c>
      <c r="Q1082">
        <f t="shared" si="49"/>
        <v>70.06</v>
      </c>
      <c r="R1082">
        <f t="shared" si="50"/>
        <v>2015</v>
      </c>
    </row>
    <row r="1083" spans="1:18" ht="28.8" x14ac:dyDescent="0.3">
      <c r="A1083">
        <v>3260</v>
      </c>
      <c r="B1083" s="3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 s="12">
        <v>42338.714328703703</v>
      </c>
      <c r="J1083" s="12">
        <v>42303.672662037032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>
        <f t="shared" si="48"/>
        <v>109</v>
      </c>
      <c r="Q1083">
        <f t="shared" si="49"/>
        <v>74.819999999999993</v>
      </c>
      <c r="R1083">
        <f t="shared" si="50"/>
        <v>2015</v>
      </c>
    </row>
    <row r="1084" spans="1:18" ht="28.8" hidden="1" x14ac:dyDescent="0.3">
      <c r="A1084">
        <v>327</v>
      </c>
      <c r="B1084" s="3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 s="12">
        <v>42085.333333333328</v>
      </c>
      <c r="J1084" s="12">
        <v>42058.235289351855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>
        <f t="shared" si="48"/>
        <v>136</v>
      </c>
      <c r="Q1084">
        <f t="shared" si="49"/>
        <v>160.47</v>
      </c>
      <c r="R1084">
        <f t="shared" si="50"/>
        <v>2015</v>
      </c>
    </row>
    <row r="1085" spans="1:18" ht="28.8" hidden="1" x14ac:dyDescent="0.3">
      <c r="A1085">
        <v>1804</v>
      </c>
      <c r="B1085" s="3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 s="12">
        <v>42322.719953703709</v>
      </c>
      <c r="J1085" s="12">
        <v>42282.678287037037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>
        <f t="shared" si="48"/>
        <v>35</v>
      </c>
      <c r="Q1085">
        <f t="shared" si="49"/>
        <v>104.85</v>
      </c>
      <c r="R1085">
        <f t="shared" si="50"/>
        <v>2015</v>
      </c>
    </row>
    <row r="1086" spans="1:18" ht="28.8" hidden="1" x14ac:dyDescent="0.3">
      <c r="A1086">
        <v>727</v>
      </c>
      <c r="B1086" s="3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 s="12">
        <v>41288.888888888891</v>
      </c>
      <c r="J1086" s="12">
        <v>41247.020243055551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>
        <f t="shared" si="48"/>
        <v>156</v>
      </c>
      <c r="Q1086">
        <f t="shared" si="49"/>
        <v>36.53</v>
      </c>
      <c r="R1086">
        <f t="shared" si="50"/>
        <v>2012</v>
      </c>
    </row>
    <row r="1087" spans="1:18" ht="28.8" hidden="1" x14ac:dyDescent="0.3">
      <c r="A1087">
        <v>1610</v>
      </c>
      <c r="B1087" s="3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 s="12">
        <v>41258.924884259257</v>
      </c>
      <c r="J1087" s="12">
        <v>41228.924884259257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>
        <f t="shared" si="48"/>
        <v>272</v>
      </c>
      <c r="Q1087">
        <f t="shared" si="49"/>
        <v>48.54</v>
      </c>
      <c r="R1087">
        <f t="shared" si="50"/>
        <v>2012</v>
      </c>
    </row>
    <row r="1088" spans="1:18" ht="28.8" hidden="1" x14ac:dyDescent="0.3">
      <c r="A1088">
        <v>2320</v>
      </c>
      <c r="B1088" s="3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 s="12">
        <v>41731.775462962964</v>
      </c>
      <c r="J1088" s="12">
        <v>41696.817129629628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>
        <f t="shared" si="48"/>
        <v>109</v>
      </c>
      <c r="Q1088">
        <f t="shared" si="49"/>
        <v>61.04</v>
      </c>
      <c r="R1088">
        <f t="shared" si="50"/>
        <v>2014</v>
      </c>
    </row>
    <row r="1089" spans="1:18" ht="28.8" hidden="1" x14ac:dyDescent="0.3">
      <c r="A1089">
        <v>1431</v>
      </c>
      <c r="B1089" s="3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 s="12">
        <v>42334.252500000002</v>
      </c>
      <c r="J1089" s="12">
        <v>42304.210833333331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>
        <f t="shared" si="48"/>
        <v>32</v>
      </c>
      <c r="Q1089">
        <f t="shared" si="49"/>
        <v>115.55</v>
      </c>
      <c r="R1089">
        <f t="shared" si="50"/>
        <v>2015</v>
      </c>
    </row>
    <row r="1090" spans="1:18" ht="28.8" x14ac:dyDescent="0.3">
      <c r="A1090">
        <v>3277</v>
      </c>
      <c r="B1090" s="3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 s="12">
        <v>41961.724606481483</v>
      </c>
      <c r="J1090" s="12">
        <v>41931.682939814818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>
        <f t="shared" ref="P1090:P1153" si="51">ROUND(E1090/D1090*100,0)</f>
        <v>109</v>
      </c>
      <c r="Q1090">
        <f t="shared" ref="Q1090:Q1153" si="52">IFERROR(ROUND(E1090/L1090,2),0)</f>
        <v>54.3</v>
      </c>
      <c r="R1090">
        <f t="shared" si="50"/>
        <v>2014</v>
      </c>
    </row>
    <row r="1091" spans="1:18" ht="28.8" hidden="1" x14ac:dyDescent="0.3">
      <c r="A1091">
        <v>1782</v>
      </c>
      <c r="B1091" s="3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 s="12">
        <v>42421.575104166666</v>
      </c>
      <c r="J1091" s="12">
        <v>42388.575104166666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>
        <f t="shared" si="51"/>
        <v>15</v>
      </c>
      <c r="Q1091">
        <f t="shared" si="52"/>
        <v>71.34</v>
      </c>
      <c r="R1091">
        <f t="shared" ref="R1091:R1154" si="53">YEAR(J1091)</f>
        <v>2016</v>
      </c>
    </row>
    <row r="1092" spans="1:18" hidden="1" x14ac:dyDescent="0.3">
      <c r="A1092">
        <v>2278</v>
      </c>
      <c r="B1092" s="3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 s="12">
        <v>42372.957638888889</v>
      </c>
      <c r="J1092" s="12">
        <v>42338.709108796291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>
        <f t="shared" si="51"/>
        <v>271</v>
      </c>
      <c r="Q1092">
        <f t="shared" si="52"/>
        <v>53.08</v>
      </c>
      <c r="R1092">
        <f t="shared" si="53"/>
        <v>2015</v>
      </c>
    </row>
    <row r="1093" spans="1:18" ht="28.8" hidden="1" x14ac:dyDescent="0.3">
      <c r="A1093">
        <v>111</v>
      </c>
      <c r="B1093" s="3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 s="12">
        <v>42155.333182870367</v>
      </c>
      <c r="J1093" s="12">
        <v>42125.333182870367</v>
      </c>
      <c r="K1093" t="b">
        <v>0</v>
      </c>
      <c r="L1093">
        <v>53</v>
      </c>
      <c r="M1093" t="b">
        <v>1</v>
      </c>
      <c r="N1093" t="s">
        <v>8279</v>
      </c>
      <c r="O1093" t="s">
        <v>8301</v>
      </c>
      <c r="P1093">
        <f t="shared" si="51"/>
        <v>155</v>
      </c>
      <c r="Q1093">
        <f t="shared" si="52"/>
        <v>102.08</v>
      </c>
      <c r="R1093">
        <f t="shared" si="53"/>
        <v>2015</v>
      </c>
    </row>
    <row r="1094" spans="1:18" hidden="1" x14ac:dyDescent="0.3">
      <c r="A1094">
        <v>3773</v>
      </c>
      <c r="B1094" s="3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 s="12">
        <v>42689.088888888888</v>
      </c>
      <c r="J1094" s="12">
        <v>42656.005173611105</v>
      </c>
      <c r="K1094" t="b">
        <v>0</v>
      </c>
      <c r="L1094">
        <v>57</v>
      </c>
      <c r="M1094" t="b">
        <v>1</v>
      </c>
      <c r="N1094" t="s">
        <v>8281</v>
      </c>
      <c r="O1094" t="s">
        <v>8293</v>
      </c>
      <c r="P1094">
        <f t="shared" si="51"/>
        <v>108</v>
      </c>
      <c r="Q1094">
        <f t="shared" si="52"/>
        <v>94.91</v>
      </c>
      <c r="R1094">
        <f t="shared" si="53"/>
        <v>2016</v>
      </c>
    </row>
    <row r="1095" spans="1:18" ht="28.8" hidden="1" x14ac:dyDescent="0.3">
      <c r="A1095">
        <v>2287</v>
      </c>
      <c r="B1095" s="3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 s="12">
        <v>41813.667361111111</v>
      </c>
      <c r="J1095" s="12">
        <v>41792.667361111111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>
        <f t="shared" si="51"/>
        <v>120</v>
      </c>
      <c r="Q1095">
        <f t="shared" si="52"/>
        <v>50.93</v>
      </c>
      <c r="R1095">
        <f t="shared" si="53"/>
        <v>2014</v>
      </c>
    </row>
    <row r="1096" spans="1:18" ht="28.8" hidden="1" x14ac:dyDescent="0.3">
      <c r="A1096">
        <v>2061</v>
      </c>
      <c r="B1096" s="3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 s="12">
        <v>42735.764513888891</v>
      </c>
      <c r="J1096" s="12">
        <v>42705.764513888891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>
        <f t="shared" si="51"/>
        <v>108</v>
      </c>
      <c r="Q1096">
        <f t="shared" si="52"/>
        <v>154.16999999999999</v>
      </c>
      <c r="R1096">
        <f t="shared" si="53"/>
        <v>2016</v>
      </c>
    </row>
    <row r="1097" spans="1:18" ht="28.8" hidden="1" x14ac:dyDescent="0.3">
      <c r="A1097">
        <v>1803</v>
      </c>
      <c r="B1097" s="3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 s="12">
        <v>42049.071550925932</v>
      </c>
      <c r="J1097" s="12">
        <v>42018.071550925932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>
        <f t="shared" si="51"/>
        <v>31</v>
      </c>
      <c r="Q1097">
        <f t="shared" si="52"/>
        <v>71.87</v>
      </c>
      <c r="R1097">
        <f t="shared" si="53"/>
        <v>2015</v>
      </c>
    </row>
    <row r="1098" spans="1:18" ht="28.8" hidden="1" x14ac:dyDescent="0.3">
      <c r="A1098">
        <v>273</v>
      </c>
      <c r="B1098" s="3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 s="12">
        <v>40727.498449074075</v>
      </c>
      <c r="J1098" s="12">
        <v>40697.498449074075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>
        <f t="shared" si="51"/>
        <v>108</v>
      </c>
      <c r="Q1098">
        <f t="shared" si="52"/>
        <v>45.67</v>
      </c>
      <c r="R1098">
        <f t="shared" si="53"/>
        <v>2011</v>
      </c>
    </row>
    <row r="1099" spans="1:18" ht="28.8" hidden="1" x14ac:dyDescent="0.3">
      <c r="A1099">
        <v>47</v>
      </c>
      <c r="B1099" s="3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 s="12">
        <v>41992.861192129625</v>
      </c>
      <c r="J1099" s="12">
        <v>41932.819525462961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>
        <f t="shared" si="51"/>
        <v>108</v>
      </c>
      <c r="Q1099">
        <f t="shared" si="52"/>
        <v>76.87</v>
      </c>
      <c r="R1099">
        <f t="shared" si="53"/>
        <v>2014</v>
      </c>
    </row>
    <row r="1100" spans="1:18" ht="28.8" hidden="1" x14ac:dyDescent="0.3">
      <c r="A1100">
        <v>3797</v>
      </c>
      <c r="B1100" s="3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 s="12">
        <v>42114.881539351853</v>
      </c>
      <c r="J1100" s="12">
        <v>42084.881539351853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>
        <f t="shared" si="51"/>
        <v>90</v>
      </c>
      <c r="Q1100">
        <f t="shared" si="52"/>
        <v>145.41</v>
      </c>
      <c r="R1100">
        <f t="shared" si="53"/>
        <v>2015</v>
      </c>
    </row>
    <row r="1101" spans="1:18" ht="28.8" x14ac:dyDescent="0.3">
      <c r="A1101">
        <v>3352</v>
      </c>
      <c r="B1101" s="3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 s="12">
        <v>42552.958333333328</v>
      </c>
      <c r="J1101" s="12">
        <v>42495.992800925931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>
        <f t="shared" si="51"/>
        <v>108</v>
      </c>
      <c r="Q1101">
        <f t="shared" si="52"/>
        <v>76.8</v>
      </c>
      <c r="R1101">
        <f t="shared" si="53"/>
        <v>2016</v>
      </c>
    </row>
    <row r="1102" spans="1:18" ht="28.8" x14ac:dyDescent="0.3">
      <c r="A1102">
        <v>3334</v>
      </c>
      <c r="B1102" s="3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 s="12">
        <v>42215.521087962959</v>
      </c>
      <c r="J1102" s="12">
        <v>42185.521087962959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>
        <f t="shared" si="51"/>
        <v>139</v>
      </c>
      <c r="Q1102">
        <f t="shared" si="52"/>
        <v>116.65</v>
      </c>
      <c r="R1102">
        <f t="shared" si="53"/>
        <v>2015</v>
      </c>
    </row>
    <row r="1103" spans="1:18" ht="28.8" hidden="1" x14ac:dyDescent="0.3">
      <c r="A1103">
        <v>33</v>
      </c>
      <c r="B1103" s="3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 s="12">
        <v>42316.702557870376</v>
      </c>
      <c r="J1103" s="12">
        <v>42286.660891203705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>
        <f t="shared" si="51"/>
        <v>102</v>
      </c>
      <c r="Q1103">
        <f t="shared" si="52"/>
        <v>83.75</v>
      </c>
      <c r="R1103">
        <f t="shared" si="53"/>
        <v>2015</v>
      </c>
    </row>
    <row r="1104" spans="1:18" hidden="1" x14ac:dyDescent="0.3">
      <c r="A1104">
        <v>2180</v>
      </c>
      <c r="B1104" s="3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 s="12">
        <v>42321.711435185185</v>
      </c>
      <c r="J1104" s="12">
        <v>42279.669768518521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>
        <f t="shared" si="51"/>
        <v>107</v>
      </c>
      <c r="Q1104">
        <f t="shared" si="52"/>
        <v>68.709999999999994</v>
      </c>
      <c r="R1104">
        <f t="shared" si="53"/>
        <v>2015</v>
      </c>
    </row>
    <row r="1105" spans="1:18" ht="28.8" x14ac:dyDescent="0.3">
      <c r="A1105">
        <v>3483</v>
      </c>
      <c r="B1105" s="3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 s="12">
        <v>41823.668761574074</v>
      </c>
      <c r="J1105" s="12">
        <v>41793.668761574074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>
        <f t="shared" si="51"/>
        <v>160</v>
      </c>
      <c r="Q1105">
        <f t="shared" si="52"/>
        <v>40.29</v>
      </c>
      <c r="R1105">
        <f t="shared" si="53"/>
        <v>2014</v>
      </c>
    </row>
    <row r="1106" spans="1:18" ht="28.8" hidden="1" x14ac:dyDescent="0.3">
      <c r="A1106">
        <v>1381</v>
      </c>
      <c r="B1106" s="3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 s="12">
        <v>42733.214409722219</v>
      </c>
      <c r="J1106" s="12">
        <v>42703.214409722219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>
        <f t="shared" si="51"/>
        <v>107</v>
      </c>
      <c r="Q1106">
        <f t="shared" si="52"/>
        <v>73.36</v>
      </c>
      <c r="R1106">
        <f t="shared" si="53"/>
        <v>2016</v>
      </c>
    </row>
    <row r="1107" spans="1:18" ht="28.8" x14ac:dyDescent="0.3">
      <c r="A1107">
        <v>3495</v>
      </c>
      <c r="B1107" s="3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 s="12">
        <v>41944.720833333333</v>
      </c>
      <c r="J1107" s="12">
        <v>41915.762835648151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>
        <f t="shared" si="51"/>
        <v>107</v>
      </c>
      <c r="Q1107">
        <f t="shared" si="52"/>
        <v>74.209999999999994</v>
      </c>
      <c r="R1107">
        <f t="shared" si="53"/>
        <v>2014</v>
      </c>
    </row>
    <row r="1108" spans="1:18" ht="28.8" hidden="1" x14ac:dyDescent="0.3">
      <c r="A1108">
        <v>2173</v>
      </c>
      <c r="B1108" s="3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 s="12">
        <v>41527.165972222225</v>
      </c>
      <c r="J1108" s="12">
        <v>41495.692627314813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>
        <f t="shared" si="51"/>
        <v>127</v>
      </c>
      <c r="Q1108">
        <f t="shared" si="52"/>
        <v>59.23</v>
      </c>
      <c r="R1108">
        <f t="shared" si="53"/>
        <v>2013</v>
      </c>
    </row>
    <row r="1109" spans="1:18" hidden="1" x14ac:dyDescent="0.3">
      <c r="A1109">
        <v>1759</v>
      </c>
      <c r="B1109" s="3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 s="12">
        <v>42088.787372685183</v>
      </c>
      <c r="J1109" s="12">
        <v>42068.829039351855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>
        <f t="shared" si="51"/>
        <v>107</v>
      </c>
      <c r="Q1109">
        <f t="shared" si="52"/>
        <v>108.78</v>
      </c>
      <c r="R1109">
        <f t="shared" si="53"/>
        <v>2015</v>
      </c>
    </row>
    <row r="1110" spans="1:18" ht="28.8" hidden="1" x14ac:dyDescent="0.3">
      <c r="A1110">
        <v>3111</v>
      </c>
      <c r="B1110" s="3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 s="12">
        <v>41916.595138888886</v>
      </c>
      <c r="J1110" s="12">
        <v>41885.595138888886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>
        <f t="shared" si="51"/>
        <v>27</v>
      </c>
      <c r="Q1110">
        <f t="shared" si="52"/>
        <v>70.11</v>
      </c>
      <c r="R1110">
        <f t="shared" si="53"/>
        <v>2014</v>
      </c>
    </row>
    <row r="1111" spans="1:18" ht="28.8" hidden="1" x14ac:dyDescent="0.3">
      <c r="A1111">
        <v>272</v>
      </c>
      <c r="B1111" s="3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 s="12">
        <v>40296.78402777778</v>
      </c>
      <c r="J1111" s="12">
        <v>40235.900358796294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>
        <f t="shared" si="51"/>
        <v>177</v>
      </c>
      <c r="Q1111">
        <f t="shared" si="52"/>
        <v>81.89</v>
      </c>
      <c r="R1111">
        <f t="shared" si="53"/>
        <v>2010</v>
      </c>
    </row>
    <row r="1112" spans="1:18" ht="28.8" hidden="1" x14ac:dyDescent="0.3">
      <c r="A1112">
        <v>1885</v>
      </c>
      <c r="B1112" s="3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 s="12">
        <v>41131.916666666664</v>
      </c>
      <c r="J1112" s="12">
        <v>41099.093865740739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>
        <f t="shared" si="51"/>
        <v>116</v>
      </c>
      <c r="Q1112">
        <f t="shared" si="52"/>
        <v>50.69</v>
      </c>
      <c r="R1112">
        <f t="shared" si="53"/>
        <v>2012</v>
      </c>
    </row>
    <row r="1113" spans="1:18" ht="28.8" hidden="1" x14ac:dyDescent="0.3">
      <c r="A1113">
        <v>3045</v>
      </c>
      <c r="B1113" s="3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 s="12">
        <v>41873.155729166669</v>
      </c>
      <c r="J1113" s="12">
        <v>41843.155729166669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>
        <f t="shared" si="51"/>
        <v>133</v>
      </c>
      <c r="Q1113">
        <f t="shared" si="52"/>
        <v>82.94</v>
      </c>
      <c r="R1113">
        <f t="shared" si="53"/>
        <v>2014</v>
      </c>
    </row>
    <row r="1114" spans="1:18" ht="28.8" hidden="1" x14ac:dyDescent="0.3">
      <c r="A1114">
        <v>1272</v>
      </c>
      <c r="B1114" s="3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 s="12">
        <v>40344.166666666664</v>
      </c>
      <c r="J1114" s="12">
        <v>40274.745127314818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>
        <f t="shared" si="51"/>
        <v>106</v>
      </c>
      <c r="Q1114">
        <f t="shared" si="52"/>
        <v>189.29</v>
      </c>
      <c r="R1114">
        <f t="shared" si="53"/>
        <v>2010</v>
      </c>
    </row>
    <row r="1115" spans="1:18" ht="28.8" hidden="1" x14ac:dyDescent="0.3">
      <c r="A1115">
        <v>1535</v>
      </c>
      <c r="B1115" s="3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 s="12">
        <v>42513.916666666672</v>
      </c>
      <c r="J1115" s="12">
        <v>42484.829062500001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>
        <f t="shared" si="51"/>
        <v>132</v>
      </c>
      <c r="Q1115">
        <f t="shared" si="52"/>
        <v>48.15</v>
      </c>
      <c r="R1115">
        <f t="shared" si="53"/>
        <v>2016</v>
      </c>
    </row>
    <row r="1116" spans="1:18" ht="28.8" x14ac:dyDescent="0.3">
      <c r="A1116">
        <v>3436</v>
      </c>
      <c r="B1116" s="3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 s="12">
        <v>41872.686111111114</v>
      </c>
      <c r="J1116" s="12">
        <v>41851.541585648149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>
        <f t="shared" si="51"/>
        <v>106</v>
      </c>
      <c r="Q1116">
        <f t="shared" si="52"/>
        <v>143.11000000000001</v>
      </c>
      <c r="R1116">
        <f t="shared" si="53"/>
        <v>2014</v>
      </c>
    </row>
    <row r="1117" spans="1:18" ht="28.8" x14ac:dyDescent="0.3">
      <c r="A1117">
        <v>3656</v>
      </c>
      <c r="B1117" s="3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 s="12">
        <v>42767.957638888889</v>
      </c>
      <c r="J1117" s="12">
        <v>42737.910138888896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>
        <f t="shared" si="51"/>
        <v>106</v>
      </c>
      <c r="Q1117">
        <f t="shared" si="52"/>
        <v>115.02</v>
      </c>
      <c r="R1117">
        <f t="shared" si="53"/>
        <v>2017</v>
      </c>
    </row>
    <row r="1118" spans="1:18" ht="28.8" x14ac:dyDescent="0.3">
      <c r="A1118">
        <v>3685</v>
      </c>
      <c r="B1118" s="3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 s="12">
        <v>41778.875</v>
      </c>
      <c r="J1118" s="12">
        <v>41753.593275462961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>
        <f t="shared" si="51"/>
        <v>106</v>
      </c>
      <c r="Q1118">
        <f t="shared" si="52"/>
        <v>41.94</v>
      </c>
      <c r="R1118">
        <f t="shared" si="53"/>
        <v>2014</v>
      </c>
    </row>
    <row r="1119" spans="1:18" ht="28.8" x14ac:dyDescent="0.3">
      <c r="A1119">
        <v>3825</v>
      </c>
      <c r="B1119" s="3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 s="12">
        <v>42172.069606481484</v>
      </c>
      <c r="J1119" s="12">
        <v>42151.069606481484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>
        <f t="shared" si="51"/>
        <v>105</v>
      </c>
      <c r="Q1119">
        <f t="shared" si="52"/>
        <v>107.57</v>
      </c>
      <c r="R1119">
        <f t="shared" si="53"/>
        <v>2015</v>
      </c>
    </row>
    <row r="1120" spans="1:18" ht="28.8" hidden="1" x14ac:dyDescent="0.3">
      <c r="A1120">
        <v>403</v>
      </c>
      <c r="B1120" s="3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 s="12">
        <v>40765.297222222223</v>
      </c>
      <c r="J1120" s="12">
        <v>40718.310659722221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>
        <f t="shared" si="51"/>
        <v>105</v>
      </c>
      <c r="Q1120">
        <f t="shared" si="52"/>
        <v>75.19</v>
      </c>
      <c r="R1120">
        <f t="shared" si="53"/>
        <v>2011</v>
      </c>
    </row>
    <row r="1121" spans="1:18" ht="28.8" x14ac:dyDescent="0.3">
      <c r="A1121">
        <v>3440</v>
      </c>
      <c r="B1121" s="3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 s="12">
        <v>41831.677083333336</v>
      </c>
      <c r="J1121" s="12">
        <v>41809.12300925926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>
        <f t="shared" si="51"/>
        <v>105</v>
      </c>
      <c r="Q1121">
        <f t="shared" si="52"/>
        <v>64.16</v>
      </c>
      <c r="R1121">
        <f t="shared" si="53"/>
        <v>2014</v>
      </c>
    </row>
    <row r="1122" spans="1:18" ht="28.8" hidden="1" x14ac:dyDescent="0.3">
      <c r="A1122">
        <v>92</v>
      </c>
      <c r="B1122" s="3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 s="12">
        <v>42767.333333333328</v>
      </c>
      <c r="J1122" s="12">
        <v>42721.198877314819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>
        <f t="shared" si="51"/>
        <v>105</v>
      </c>
      <c r="Q1122">
        <f t="shared" si="52"/>
        <v>122.33</v>
      </c>
      <c r="R1122">
        <f t="shared" si="53"/>
        <v>2016</v>
      </c>
    </row>
    <row r="1123" spans="1:18" ht="28.8" hidden="1" x14ac:dyDescent="0.3">
      <c r="A1123">
        <v>394</v>
      </c>
      <c r="B1123" s="3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 s="12">
        <v>42477.776412037041</v>
      </c>
      <c r="J1123" s="12">
        <v>42417.818078703705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>
        <f t="shared" si="51"/>
        <v>112</v>
      </c>
      <c r="Q1123">
        <f t="shared" si="52"/>
        <v>105.18</v>
      </c>
      <c r="R1123">
        <f t="shared" si="53"/>
        <v>2016</v>
      </c>
    </row>
    <row r="1124" spans="1:18" ht="28.8" x14ac:dyDescent="0.3">
      <c r="A1124">
        <v>3276</v>
      </c>
      <c r="B1124" s="3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 s="12">
        <v>42461.165972222225</v>
      </c>
      <c r="J1124" s="12">
        <v>42426.949988425928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>
        <f t="shared" si="51"/>
        <v>117</v>
      </c>
      <c r="Q1124">
        <f t="shared" si="52"/>
        <v>52.58</v>
      </c>
      <c r="R1124">
        <f t="shared" si="53"/>
        <v>2016</v>
      </c>
    </row>
    <row r="1125" spans="1:18" x14ac:dyDescent="0.3">
      <c r="A1125">
        <v>3146</v>
      </c>
      <c r="B1125" s="3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 s="12">
        <v>42841.640810185185</v>
      </c>
      <c r="J1125" s="12">
        <v>42796.682476851856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>
        <f t="shared" si="51"/>
        <v>11</v>
      </c>
      <c r="Q1125">
        <f t="shared" si="52"/>
        <v>437.5</v>
      </c>
      <c r="R1125">
        <f t="shared" si="53"/>
        <v>2017</v>
      </c>
    </row>
    <row r="1126" spans="1:18" ht="28.8" x14ac:dyDescent="0.3">
      <c r="A1126">
        <v>2819</v>
      </c>
      <c r="B1126" s="3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 s="12">
        <v>42169.525567129633</v>
      </c>
      <c r="J1126" s="12">
        <v>42139.525567129633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>
        <f t="shared" si="51"/>
        <v>105</v>
      </c>
      <c r="Q1126">
        <f t="shared" si="52"/>
        <v>50.38</v>
      </c>
      <c r="R1126">
        <f t="shared" si="53"/>
        <v>2015</v>
      </c>
    </row>
    <row r="1127" spans="1:18" ht="28.8" hidden="1" x14ac:dyDescent="0.3">
      <c r="A1127">
        <v>1647</v>
      </c>
      <c r="B1127" s="3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 s="12">
        <v>41069.409456018519</v>
      </c>
      <c r="J1127" s="12">
        <v>41039.409456018519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>
        <f t="shared" si="51"/>
        <v>105</v>
      </c>
      <c r="Q1127">
        <f t="shared" si="52"/>
        <v>113.83</v>
      </c>
      <c r="R1127">
        <f t="shared" si="53"/>
        <v>2012</v>
      </c>
    </row>
    <row r="1128" spans="1:18" ht="28.8" hidden="1" x14ac:dyDescent="0.3">
      <c r="A1128">
        <v>2114</v>
      </c>
      <c r="B1128" s="3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 s="12">
        <v>40521.207638888889</v>
      </c>
      <c r="J1128" s="12">
        <v>40458.815625000003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>
        <f t="shared" si="51"/>
        <v>105</v>
      </c>
      <c r="Q1128">
        <f t="shared" si="52"/>
        <v>35.61</v>
      </c>
      <c r="R1128">
        <f t="shared" si="53"/>
        <v>2010</v>
      </c>
    </row>
    <row r="1129" spans="1:18" ht="28.8" x14ac:dyDescent="0.3">
      <c r="A1129">
        <v>2785</v>
      </c>
      <c r="B1129" s="3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 s="12">
        <v>42587.875</v>
      </c>
      <c r="J1129" s="12">
        <v>42558.189432870371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>
        <f t="shared" si="51"/>
        <v>105</v>
      </c>
      <c r="Q1129">
        <f t="shared" si="52"/>
        <v>36.86</v>
      </c>
      <c r="R1129">
        <f t="shared" si="53"/>
        <v>2016</v>
      </c>
    </row>
    <row r="1130" spans="1:18" ht="28.8" hidden="1" x14ac:dyDescent="0.3">
      <c r="A1130">
        <v>2651</v>
      </c>
      <c r="B1130" s="3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 s="12">
        <v>42355.805659722217</v>
      </c>
      <c r="J1130" s="12">
        <v>42327.805659722217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>
        <f t="shared" si="51"/>
        <v>2</v>
      </c>
      <c r="Q1130">
        <f t="shared" si="52"/>
        <v>307.82</v>
      </c>
      <c r="R1130">
        <f t="shared" si="53"/>
        <v>2015</v>
      </c>
    </row>
    <row r="1131" spans="1:18" ht="28.8" x14ac:dyDescent="0.3">
      <c r="A1131">
        <v>521</v>
      </c>
      <c r="B1131" s="3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 s="12">
        <v>42675.207638888889</v>
      </c>
      <c r="J1131" s="12">
        <v>42646.092812499999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>
        <f t="shared" si="51"/>
        <v>105</v>
      </c>
      <c r="Q1131">
        <f t="shared" si="52"/>
        <v>93.43</v>
      </c>
      <c r="R1131">
        <f t="shared" si="53"/>
        <v>2016</v>
      </c>
    </row>
    <row r="1132" spans="1:18" ht="28.8" hidden="1" x14ac:dyDescent="0.3">
      <c r="A1132">
        <v>729</v>
      </c>
      <c r="B1132" s="3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 s="12">
        <v>41171.185891203706</v>
      </c>
      <c r="J1132" s="12">
        <v>41111.185891203706</v>
      </c>
      <c r="K1132" t="b">
        <v>0</v>
      </c>
      <c r="L1132">
        <v>120</v>
      </c>
      <c r="M1132" t="b">
        <v>1</v>
      </c>
      <c r="N1132" t="s">
        <v>8269</v>
      </c>
      <c r="O1132" t="s">
        <v>8291</v>
      </c>
      <c r="P1132">
        <f t="shared" si="51"/>
        <v>131</v>
      </c>
      <c r="Q1132">
        <f t="shared" si="52"/>
        <v>43.55</v>
      </c>
      <c r="R1132">
        <f t="shared" si="53"/>
        <v>2012</v>
      </c>
    </row>
    <row r="1133" spans="1:18" ht="28.8" x14ac:dyDescent="0.3">
      <c r="A1133">
        <v>3331</v>
      </c>
      <c r="B1133" s="3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 s="12">
        <v>42283.697754629626</v>
      </c>
      <c r="J1133" s="12">
        <v>42248.697754629626</v>
      </c>
      <c r="K1133" t="b">
        <v>0</v>
      </c>
      <c r="L1133">
        <v>65</v>
      </c>
      <c r="M1133" t="b">
        <v>1</v>
      </c>
      <c r="N1133" t="s">
        <v>8281</v>
      </c>
      <c r="O1133" t="s">
        <v>8284</v>
      </c>
      <c r="P1133">
        <f t="shared" si="51"/>
        <v>105</v>
      </c>
      <c r="Q1133">
        <f t="shared" si="52"/>
        <v>80.400000000000006</v>
      </c>
      <c r="R1133">
        <f t="shared" si="53"/>
        <v>2015</v>
      </c>
    </row>
    <row r="1134" spans="1:18" ht="28.8" hidden="1" x14ac:dyDescent="0.3">
      <c r="A1134">
        <v>1249</v>
      </c>
      <c r="B1134" s="3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 s="12">
        <v>41097.74086805556</v>
      </c>
      <c r="J1134" s="12">
        <v>41067.74086805556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>
        <f t="shared" si="51"/>
        <v>104</v>
      </c>
      <c r="Q1134">
        <f t="shared" si="52"/>
        <v>64.47</v>
      </c>
      <c r="R1134">
        <f t="shared" si="53"/>
        <v>2012</v>
      </c>
    </row>
    <row r="1135" spans="1:18" ht="28.8" hidden="1" x14ac:dyDescent="0.3">
      <c r="A1135">
        <v>3021</v>
      </c>
      <c r="B1135" s="3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 s="12">
        <v>42696.249305555553</v>
      </c>
      <c r="J1135" s="12">
        <v>42660.618854166663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>
        <f t="shared" si="51"/>
        <v>116</v>
      </c>
      <c r="Q1135">
        <f t="shared" si="52"/>
        <v>50.69</v>
      </c>
      <c r="R1135">
        <f t="shared" si="53"/>
        <v>2016</v>
      </c>
    </row>
    <row r="1136" spans="1:18" x14ac:dyDescent="0.3">
      <c r="A1136">
        <v>3217</v>
      </c>
      <c r="B1136" s="3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 s="12">
        <v>42678.546111111107</v>
      </c>
      <c r="J1136" s="12">
        <v>42648.546111111107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>
        <f t="shared" si="51"/>
        <v>116</v>
      </c>
      <c r="Q1136">
        <f t="shared" si="52"/>
        <v>50.2</v>
      </c>
      <c r="R1136">
        <f t="shared" si="53"/>
        <v>2016</v>
      </c>
    </row>
    <row r="1137" spans="1:18" ht="28.8" hidden="1" x14ac:dyDescent="0.3">
      <c r="A1137">
        <v>1700</v>
      </c>
      <c r="B1137" s="3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 s="12">
        <v>42826.166666666672</v>
      </c>
      <c r="J1137" s="12">
        <v>42796.071643518517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>
        <f t="shared" si="51"/>
        <v>26</v>
      </c>
      <c r="Q1137">
        <f t="shared" si="52"/>
        <v>65.97</v>
      </c>
      <c r="R1137">
        <f t="shared" si="53"/>
        <v>2017</v>
      </c>
    </row>
    <row r="1138" spans="1:18" ht="28.8" hidden="1" x14ac:dyDescent="0.3">
      <c r="A1138">
        <v>1350</v>
      </c>
      <c r="B1138" s="3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 s="12">
        <v>42364.013124999998</v>
      </c>
      <c r="J1138" s="12">
        <v>42334.013124999998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>
        <f t="shared" si="51"/>
        <v>104</v>
      </c>
      <c r="Q1138">
        <f t="shared" si="52"/>
        <v>66.7</v>
      </c>
      <c r="R1138">
        <f t="shared" si="53"/>
        <v>2015</v>
      </c>
    </row>
    <row r="1139" spans="1:18" ht="28.8" hidden="1" x14ac:dyDescent="0.3">
      <c r="A1139">
        <v>112</v>
      </c>
      <c r="B1139" s="3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 s="12">
        <v>41742.083333333336</v>
      </c>
      <c r="J1139" s="12">
        <v>41718.043032407404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>
        <f t="shared" si="51"/>
        <v>104</v>
      </c>
      <c r="Q1139">
        <f t="shared" si="52"/>
        <v>64.2</v>
      </c>
      <c r="R1139">
        <f t="shared" si="53"/>
        <v>2014</v>
      </c>
    </row>
    <row r="1140" spans="1:18" ht="28.8" hidden="1" x14ac:dyDescent="0.3">
      <c r="A1140">
        <v>1001</v>
      </c>
      <c r="B1140" s="3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 s="12">
        <v>42765.720057870371</v>
      </c>
      <c r="J1140" s="12">
        <v>42720.720057870371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>
        <f t="shared" si="51"/>
        <v>104</v>
      </c>
      <c r="Q1140">
        <f t="shared" si="52"/>
        <v>1300</v>
      </c>
      <c r="R1140">
        <f t="shared" si="53"/>
        <v>2016</v>
      </c>
    </row>
    <row r="1141" spans="1:18" ht="28.8" x14ac:dyDescent="0.3">
      <c r="A1141">
        <v>3369</v>
      </c>
      <c r="B1141" s="3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 s="12">
        <v>42750.041435185187</v>
      </c>
      <c r="J1141" s="12">
        <v>42690.041435185187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>
        <f t="shared" si="51"/>
        <v>104</v>
      </c>
      <c r="Q1141">
        <f t="shared" si="52"/>
        <v>96.2</v>
      </c>
      <c r="R1141">
        <f t="shared" si="53"/>
        <v>2016</v>
      </c>
    </row>
    <row r="1142" spans="1:18" ht="28.8" hidden="1" x14ac:dyDescent="0.3">
      <c r="A1142">
        <v>245</v>
      </c>
      <c r="B1142" s="3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 s="12">
        <v>41137.053067129629</v>
      </c>
      <c r="J1142" s="12">
        <v>41107.053067129629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>
        <f t="shared" si="51"/>
        <v>104</v>
      </c>
      <c r="Q1142">
        <f t="shared" si="52"/>
        <v>54.02</v>
      </c>
      <c r="R1142">
        <f t="shared" si="53"/>
        <v>2012</v>
      </c>
    </row>
    <row r="1143" spans="1:18" ht="28.8" hidden="1" x14ac:dyDescent="0.3">
      <c r="A1143">
        <v>3748</v>
      </c>
      <c r="B1143" s="3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 s="12">
        <v>42416.249305555553</v>
      </c>
      <c r="J1143" s="12">
        <v>42395.706435185188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>
        <f t="shared" si="51"/>
        <v>104</v>
      </c>
      <c r="Q1143">
        <f t="shared" si="52"/>
        <v>99.54</v>
      </c>
      <c r="R1143">
        <f t="shared" si="53"/>
        <v>2016</v>
      </c>
    </row>
    <row r="1144" spans="1:18" ht="28.8" x14ac:dyDescent="0.3">
      <c r="A1144">
        <v>3208</v>
      </c>
      <c r="B1144" s="3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 s="12">
        <v>41848.605057870373</v>
      </c>
      <c r="J1144" s="12">
        <v>41827.605057870373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>
        <f t="shared" si="51"/>
        <v>104</v>
      </c>
      <c r="Q1144">
        <f t="shared" si="52"/>
        <v>63.11</v>
      </c>
      <c r="R1144">
        <f t="shared" si="53"/>
        <v>2014</v>
      </c>
    </row>
    <row r="1145" spans="1:18" ht="28.8" hidden="1" x14ac:dyDescent="0.3">
      <c r="A1145">
        <v>3753</v>
      </c>
      <c r="B1145" s="3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 s="12">
        <v>42158</v>
      </c>
      <c r="J1145" s="12">
        <v>42128.824074074073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>
        <f t="shared" si="51"/>
        <v>103</v>
      </c>
      <c r="Q1145">
        <f t="shared" si="52"/>
        <v>172.23</v>
      </c>
      <c r="R1145">
        <f t="shared" si="53"/>
        <v>2015</v>
      </c>
    </row>
    <row r="1146" spans="1:18" ht="28.8" hidden="1" x14ac:dyDescent="0.3">
      <c r="A1146">
        <v>2981</v>
      </c>
      <c r="B1146" s="3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 s="12">
        <v>42270.559675925921</v>
      </c>
      <c r="J1146" s="12">
        <v>42225.559675925921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>
        <f t="shared" si="51"/>
        <v>129</v>
      </c>
      <c r="Q1146">
        <f t="shared" si="52"/>
        <v>53.16</v>
      </c>
      <c r="R1146">
        <f t="shared" si="53"/>
        <v>2015</v>
      </c>
    </row>
    <row r="1147" spans="1:18" ht="28.8" hidden="1" x14ac:dyDescent="0.3">
      <c r="A1147">
        <v>2661</v>
      </c>
      <c r="B1147" s="3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 s="12">
        <v>41572.958449074074</v>
      </c>
      <c r="J1147" s="12">
        <v>41542.958449074074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>
        <f t="shared" si="51"/>
        <v>103</v>
      </c>
      <c r="Q1147">
        <f t="shared" si="52"/>
        <v>85.75</v>
      </c>
      <c r="R1147">
        <f t="shared" si="53"/>
        <v>2013</v>
      </c>
    </row>
    <row r="1148" spans="1:18" ht="28.8" hidden="1" x14ac:dyDescent="0.3">
      <c r="A1148">
        <v>1614</v>
      </c>
      <c r="B1148" s="3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 s="12">
        <v>41854.708333333336</v>
      </c>
      <c r="J1148" s="12">
        <v>41794.981122685182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>
        <f t="shared" si="51"/>
        <v>103</v>
      </c>
      <c r="Q1148">
        <f t="shared" si="52"/>
        <v>66.69</v>
      </c>
      <c r="R1148">
        <f t="shared" si="53"/>
        <v>2014</v>
      </c>
    </row>
    <row r="1149" spans="1:18" ht="28.8" x14ac:dyDescent="0.3">
      <c r="A1149">
        <v>3464</v>
      </c>
      <c r="B1149" s="3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 s="12">
        <v>42605.130057870367</v>
      </c>
      <c r="J1149" s="12">
        <v>42575.130057870367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>
        <f t="shared" si="51"/>
        <v>102</v>
      </c>
      <c r="Q1149">
        <f t="shared" si="52"/>
        <v>55.01</v>
      </c>
      <c r="R1149">
        <f t="shared" si="53"/>
        <v>2016</v>
      </c>
    </row>
    <row r="1150" spans="1:18" hidden="1" x14ac:dyDescent="0.3">
      <c r="A1150">
        <v>744</v>
      </c>
      <c r="B1150" s="3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 s="12">
        <v>41256.95721064815</v>
      </c>
      <c r="J1150" s="12">
        <v>41226.95721064815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>
        <f t="shared" si="51"/>
        <v>102</v>
      </c>
      <c r="Q1150">
        <f t="shared" si="52"/>
        <v>82.52</v>
      </c>
      <c r="R1150">
        <f t="shared" si="53"/>
        <v>2012</v>
      </c>
    </row>
    <row r="1151" spans="1:18" ht="28.8" x14ac:dyDescent="0.3">
      <c r="A1151">
        <v>520</v>
      </c>
      <c r="B1151" s="3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 s="12">
        <v>42348.702094907407</v>
      </c>
      <c r="J1151" s="12">
        <v>42318.702094907407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>
        <f t="shared" si="51"/>
        <v>102</v>
      </c>
      <c r="Q1151">
        <f t="shared" si="52"/>
        <v>150.15</v>
      </c>
      <c r="R1151">
        <f t="shared" si="53"/>
        <v>2015</v>
      </c>
    </row>
    <row r="1152" spans="1:18" ht="28.8" hidden="1" x14ac:dyDescent="0.3">
      <c r="A1152">
        <v>2982</v>
      </c>
      <c r="B1152" s="3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 s="12">
        <v>42411.686840277776</v>
      </c>
      <c r="J1152" s="12">
        <v>42381.686840277776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>
        <f t="shared" si="51"/>
        <v>102</v>
      </c>
      <c r="Q1152">
        <f t="shared" si="52"/>
        <v>86.49</v>
      </c>
      <c r="R1152">
        <f t="shared" si="53"/>
        <v>2016</v>
      </c>
    </row>
    <row r="1153" spans="1:18" ht="28.8" x14ac:dyDescent="0.3">
      <c r="A1153">
        <v>2974</v>
      </c>
      <c r="B1153" s="3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 s="12">
        <v>41908.065972222219</v>
      </c>
      <c r="J1153" s="12">
        <v>41880.061006944445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>
        <f t="shared" si="51"/>
        <v>102</v>
      </c>
      <c r="Q1153">
        <f t="shared" si="52"/>
        <v>58.62</v>
      </c>
      <c r="R1153">
        <f t="shared" si="53"/>
        <v>2014</v>
      </c>
    </row>
    <row r="1154" spans="1:18" ht="28.8" x14ac:dyDescent="0.3">
      <c r="A1154">
        <v>3589</v>
      </c>
      <c r="B1154" s="3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 s="12">
        <v>42150.647534722222</v>
      </c>
      <c r="J1154" s="12">
        <v>42125.647534722222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>
        <f t="shared" ref="P1154:P1217" si="54">ROUND(E1154/D1154*100,0)</f>
        <v>128</v>
      </c>
      <c r="Q1154">
        <f t="shared" ref="Q1154:Q1217" si="55">IFERROR(ROUND(E1154/L1154,2),0)</f>
        <v>82.26</v>
      </c>
      <c r="R1154">
        <f t="shared" si="53"/>
        <v>2015</v>
      </c>
    </row>
    <row r="1155" spans="1:18" ht="28.8" hidden="1" x14ac:dyDescent="0.3">
      <c r="A1155">
        <v>759</v>
      </c>
      <c r="B1155" s="3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 s="12">
        <v>41829.330312500002</v>
      </c>
      <c r="J1155" s="12">
        <v>41789.330312500002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>
        <f t="shared" si="54"/>
        <v>102</v>
      </c>
      <c r="Q1155">
        <f t="shared" si="55"/>
        <v>51.47</v>
      </c>
      <c r="R1155">
        <f t="shared" ref="R1155:R1218" si="56">YEAR(J1155)</f>
        <v>2014</v>
      </c>
    </row>
    <row r="1156" spans="1:18" hidden="1" x14ac:dyDescent="0.3">
      <c r="A1156">
        <v>2262</v>
      </c>
      <c r="B1156" s="3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 s="12">
        <v>41961</v>
      </c>
      <c r="J1156" s="12">
        <v>41926.585162037038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>
        <f t="shared" si="54"/>
        <v>154</v>
      </c>
      <c r="Q1156">
        <f t="shared" si="55"/>
        <v>28.1</v>
      </c>
      <c r="R1156">
        <f t="shared" si="56"/>
        <v>2014</v>
      </c>
    </row>
    <row r="1157" spans="1:18" ht="28.8" x14ac:dyDescent="0.3">
      <c r="A1157">
        <v>3162</v>
      </c>
      <c r="B1157" s="3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 s="12">
        <v>41827.083333333336</v>
      </c>
      <c r="J1157" s="12">
        <v>41799.685902777775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>
        <f t="shared" si="54"/>
        <v>127</v>
      </c>
      <c r="Q1157">
        <f t="shared" si="55"/>
        <v>80.73</v>
      </c>
      <c r="R1157">
        <f t="shared" si="56"/>
        <v>2014</v>
      </c>
    </row>
    <row r="1158" spans="1:18" hidden="1" x14ac:dyDescent="0.3">
      <c r="A1158">
        <v>2105</v>
      </c>
      <c r="B1158" s="3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 s="12">
        <v>41964.166666666672</v>
      </c>
      <c r="J1158" s="12">
        <v>41951.788807870369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>
        <f t="shared" si="54"/>
        <v>254</v>
      </c>
      <c r="Q1158">
        <f t="shared" si="55"/>
        <v>51.31</v>
      </c>
      <c r="R1158">
        <f t="shared" si="56"/>
        <v>2014</v>
      </c>
    </row>
    <row r="1159" spans="1:18" ht="28.8" hidden="1" x14ac:dyDescent="0.3">
      <c r="A1159">
        <v>2080</v>
      </c>
      <c r="B1159" s="3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 s="12">
        <v>42319.998842592591</v>
      </c>
      <c r="J1159" s="12">
        <v>42289.957175925927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>
        <f t="shared" si="54"/>
        <v>508</v>
      </c>
      <c r="Q1159">
        <f t="shared" si="55"/>
        <v>101.56</v>
      </c>
      <c r="R1159">
        <f t="shared" si="56"/>
        <v>2015</v>
      </c>
    </row>
    <row r="1160" spans="1:18" ht="28.8" x14ac:dyDescent="0.3">
      <c r="A1160">
        <v>2798</v>
      </c>
      <c r="B1160" s="3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 s="12">
        <v>42216.666666666672</v>
      </c>
      <c r="J1160" s="12">
        <v>42201.675011574072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>
        <f t="shared" si="54"/>
        <v>101</v>
      </c>
      <c r="Q1160">
        <f t="shared" si="55"/>
        <v>36.47</v>
      </c>
      <c r="R1160">
        <f t="shared" si="56"/>
        <v>2015</v>
      </c>
    </row>
    <row r="1161" spans="1:18" ht="28.8" x14ac:dyDescent="0.3">
      <c r="A1161">
        <v>2979</v>
      </c>
      <c r="B1161" s="3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 s="12">
        <v>42010.25</v>
      </c>
      <c r="J1161" s="12">
        <v>41993.824340277773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>
        <f t="shared" si="54"/>
        <v>101</v>
      </c>
      <c r="Q1161">
        <f t="shared" si="55"/>
        <v>110.22</v>
      </c>
      <c r="R1161">
        <f t="shared" si="56"/>
        <v>2014</v>
      </c>
    </row>
    <row r="1162" spans="1:18" ht="28.8" hidden="1" x14ac:dyDescent="0.3">
      <c r="A1162">
        <v>841</v>
      </c>
      <c r="B1162" s="3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 s="12">
        <v>41953.88035879629</v>
      </c>
      <c r="J1162" s="12">
        <v>41923.838692129626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>
        <f t="shared" si="54"/>
        <v>101</v>
      </c>
      <c r="Q1162">
        <f t="shared" si="55"/>
        <v>53.89</v>
      </c>
      <c r="R1162">
        <f t="shared" si="56"/>
        <v>2014</v>
      </c>
    </row>
    <row r="1163" spans="1:18" ht="28.8" hidden="1" x14ac:dyDescent="0.3">
      <c r="A1163">
        <v>1036</v>
      </c>
      <c r="B1163" s="3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 s="12">
        <v>41281.333333333336</v>
      </c>
      <c r="J1163" s="12">
        <v>41249.448958333334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>
        <f t="shared" si="54"/>
        <v>112</v>
      </c>
      <c r="Q1163">
        <f t="shared" si="55"/>
        <v>23.96</v>
      </c>
      <c r="R1163">
        <f t="shared" si="56"/>
        <v>2012</v>
      </c>
    </row>
    <row r="1164" spans="1:18" ht="28.8" x14ac:dyDescent="0.3">
      <c r="A1164">
        <v>3351</v>
      </c>
      <c r="B1164" s="3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 s="12">
        <v>41843.458333333336</v>
      </c>
      <c r="J1164" s="12">
        <v>41806.395428240743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>
        <f t="shared" si="54"/>
        <v>101</v>
      </c>
      <c r="Q1164">
        <f t="shared" si="55"/>
        <v>93.61</v>
      </c>
      <c r="R1164">
        <f t="shared" si="56"/>
        <v>2014</v>
      </c>
    </row>
    <row r="1165" spans="1:18" ht="28.8" hidden="1" x14ac:dyDescent="0.3">
      <c r="A1165">
        <v>2162</v>
      </c>
      <c r="B1165" s="3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 s="12">
        <v>41844.766099537039</v>
      </c>
      <c r="J1165" s="12">
        <v>41813.766099537039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>
        <f t="shared" si="54"/>
        <v>112</v>
      </c>
      <c r="Q1165">
        <f t="shared" si="55"/>
        <v>87.1</v>
      </c>
      <c r="R1165">
        <f t="shared" si="56"/>
        <v>2014</v>
      </c>
    </row>
    <row r="1166" spans="1:18" ht="28.8" hidden="1" x14ac:dyDescent="0.3">
      <c r="A1166">
        <v>1066</v>
      </c>
      <c r="B1166" s="3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 s="12">
        <v>41490.962754629632</v>
      </c>
      <c r="J1166" s="12">
        <v>41445.962754629632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>
        <f t="shared" si="54"/>
        <v>3</v>
      </c>
      <c r="Q1166">
        <f t="shared" si="55"/>
        <v>34.130000000000003</v>
      </c>
      <c r="R1166">
        <f t="shared" si="56"/>
        <v>2013</v>
      </c>
    </row>
    <row r="1167" spans="1:18" ht="28.8" hidden="1" x14ac:dyDescent="0.3">
      <c r="A1167">
        <v>2053</v>
      </c>
      <c r="B1167" s="3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 s="12">
        <v>42333.659155092595</v>
      </c>
      <c r="J1167" s="12">
        <v>42303.617488425924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>
        <f t="shared" si="54"/>
        <v>101</v>
      </c>
      <c r="Q1167">
        <f t="shared" si="55"/>
        <v>41.74</v>
      </c>
      <c r="R1167">
        <f t="shared" si="56"/>
        <v>2015</v>
      </c>
    </row>
    <row r="1168" spans="1:18" ht="28.8" hidden="1" x14ac:dyDescent="0.3">
      <c r="A1168">
        <v>3760</v>
      </c>
      <c r="B1168" s="3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 s="12">
        <v>41764.525300925925</v>
      </c>
      <c r="J1168" s="12">
        <v>41739.525300925925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>
        <f t="shared" si="54"/>
        <v>101</v>
      </c>
      <c r="Q1168">
        <f t="shared" si="55"/>
        <v>55.5</v>
      </c>
      <c r="R1168">
        <f t="shared" si="56"/>
        <v>2014</v>
      </c>
    </row>
    <row r="1169" spans="1:18" x14ac:dyDescent="0.3">
      <c r="A1169">
        <v>3212</v>
      </c>
      <c r="B1169" s="3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 s="12">
        <v>41859.795729166668</v>
      </c>
      <c r="J1169" s="12">
        <v>41829.795729166668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>
        <f t="shared" si="54"/>
        <v>126</v>
      </c>
      <c r="Q1169">
        <f t="shared" si="55"/>
        <v>53.72</v>
      </c>
      <c r="R1169">
        <f t="shared" si="56"/>
        <v>2014</v>
      </c>
    </row>
    <row r="1170" spans="1:18" hidden="1" x14ac:dyDescent="0.3">
      <c r="A1170">
        <v>836</v>
      </c>
      <c r="B1170" s="3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 s="12">
        <v>41554.056921296295</v>
      </c>
      <c r="J1170" s="12">
        <v>41524.056921296295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>
        <f t="shared" si="54"/>
        <v>101</v>
      </c>
      <c r="Q1170">
        <f t="shared" si="55"/>
        <v>109.71</v>
      </c>
      <c r="R1170">
        <f t="shared" si="56"/>
        <v>2013</v>
      </c>
    </row>
    <row r="1171" spans="1:18" ht="28.8" hidden="1" x14ac:dyDescent="0.3">
      <c r="A1171">
        <v>2532</v>
      </c>
      <c r="B1171" s="3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 s="12">
        <v>41137.849143518521</v>
      </c>
      <c r="J1171" s="12">
        <v>41107.849143518521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>
        <f t="shared" si="54"/>
        <v>126</v>
      </c>
      <c r="Q1171">
        <f t="shared" si="55"/>
        <v>84.08</v>
      </c>
      <c r="R1171">
        <f t="shared" si="56"/>
        <v>2012</v>
      </c>
    </row>
    <row r="1172" spans="1:18" hidden="1" x14ac:dyDescent="0.3">
      <c r="A1172">
        <v>2544</v>
      </c>
      <c r="B1172" s="3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 s="12">
        <v>41098.520474537036</v>
      </c>
      <c r="J1172" s="12">
        <v>41068.520474537036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>
        <f t="shared" si="54"/>
        <v>101</v>
      </c>
      <c r="Q1172">
        <f t="shared" si="55"/>
        <v>88.44</v>
      </c>
      <c r="R1172">
        <f t="shared" si="56"/>
        <v>2012</v>
      </c>
    </row>
    <row r="1173" spans="1:18" ht="28.8" x14ac:dyDescent="0.3">
      <c r="A1173">
        <v>3721</v>
      </c>
      <c r="B1173" s="3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 s="12">
        <v>41948.977824074071</v>
      </c>
      <c r="J1173" s="12">
        <v>41927.936157407406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>
        <f t="shared" si="54"/>
        <v>101</v>
      </c>
      <c r="Q1173">
        <f t="shared" si="55"/>
        <v>114.55</v>
      </c>
      <c r="R1173">
        <f t="shared" si="56"/>
        <v>2014</v>
      </c>
    </row>
    <row r="1174" spans="1:18" ht="28.8" x14ac:dyDescent="0.3">
      <c r="A1174">
        <v>2964</v>
      </c>
      <c r="B1174" s="3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 s="12">
        <v>41857.897222222222</v>
      </c>
      <c r="J1174" s="12">
        <v>41827.909942129627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>
        <f t="shared" si="54"/>
        <v>101</v>
      </c>
      <c r="Q1174">
        <f t="shared" si="55"/>
        <v>25.69</v>
      </c>
      <c r="R1174">
        <f t="shared" si="56"/>
        <v>2014</v>
      </c>
    </row>
    <row r="1175" spans="1:18" hidden="1" x14ac:dyDescent="0.3">
      <c r="A1175">
        <v>106</v>
      </c>
      <c r="B1175" s="3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 s="12">
        <v>41001.776631944449</v>
      </c>
      <c r="J1175" s="12">
        <v>40987.776631944449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>
        <f t="shared" si="54"/>
        <v>101</v>
      </c>
      <c r="Q1175">
        <f t="shared" si="55"/>
        <v>186.11</v>
      </c>
      <c r="R1175">
        <f t="shared" si="56"/>
        <v>2012</v>
      </c>
    </row>
    <row r="1176" spans="1:18" ht="28.8" x14ac:dyDescent="0.3">
      <c r="A1176">
        <v>3569</v>
      </c>
      <c r="B1176" s="3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 s="12">
        <v>42012.688611111109</v>
      </c>
      <c r="J1176" s="12">
        <v>41982.688611111109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>
        <f t="shared" si="54"/>
        <v>100</v>
      </c>
      <c r="Q1176">
        <f t="shared" si="55"/>
        <v>122.54</v>
      </c>
      <c r="R1176">
        <f t="shared" si="56"/>
        <v>2014</v>
      </c>
    </row>
    <row r="1177" spans="1:18" ht="28.8" x14ac:dyDescent="0.3">
      <c r="A1177">
        <v>3335</v>
      </c>
      <c r="B1177" s="3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 s="12">
        <v>41854.958333333336</v>
      </c>
      <c r="J1177" s="12">
        <v>41827.674143518518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>
        <f t="shared" si="54"/>
        <v>100</v>
      </c>
      <c r="Q1177">
        <f t="shared" si="55"/>
        <v>79.62</v>
      </c>
      <c r="R1177">
        <f t="shared" si="56"/>
        <v>2014</v>
      </c>
    </row>
    <row r="1178" spans="1:18" ht="28.8" x14ac:dyDescent="0.3">
      <c r="A1178">
        <v>3687</v>
      </c>
      <c r="B1178" s="3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 s="12">
        <v>41817.218229166669</v>
      </c>
      <c r="J1178" s="12">
        <v>41787.218229166669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>
        <f t="shared" si="54"/>
        <v>100</v>
      </c>
      <c r="Q1178">
        <f t="shared" si="55"/>
        <v>200.49</v>
      </c>
      <c r="R1178">
        <f t="shared" si="56"/>
        <v>2014</v>
      </c>
    </row>
    <row r="1179" spans="1:18" ht="28.8" hidden="1" x14ac:dyDescent="0.3">
      <c r="A1179">
        <v>667</v>
      </c>
      <c r="B1179" s="3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 s="12">
        <v>42672.373414351852</v>
      </c>
      <c r="J1179" s="12">
        <v>42632.373414351852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>
        <f t="shared" si="54"/>
        <v>10</v>
      </c>
      <c r="Q1179">
        <f t="shared" si="55"/>
        <v>178.93</v>
      </c>
      <c r="R1179">
        <f t="shared" si="56"/>
        <v>2016</v>
      </c>
    </row>
    <row r="1180" spans="1:18" ht="28.8" x14ac:dyDescent="0.3">
      <c r="A1180">
        <v>3590</v>
      </c>
      <c r="B1180" s="3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 s="12">
        <v>41932.333726851852</v>
      </c>
      <c r="J1180" s="12">
        <v>41902.333726851852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>
        <f t="shared" si="54"/>
        <v>100</v>
      </c>
      <c r="Q1180">
        <f t="shared" si="55"/>
        <v>68.53</v>
      </c>
      <c r="R1180">
        <f t="shared" si="56"/>
        <v>2014</v>
      </c>
    </row>
    <row r="1181" spans="1:18" ht="28.8" hidden="1" x14ac:dyDescent="0.3">
      <c r="A1181">
        <v>799</v>
      </c>
      <c r="B1181" s="3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 s="12">
        <v>41026.667199074072</v>
      </c>
      <c r="J1181" s="12">
        <v>40996.667199074072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>
        <f t="shared" si="54"/>
        <v>100</v>
      </c>
      <c r="Q1181">
        <f t="shared" si="55"/>
        <v>178.61</v>
      </c>
      <c r="R1181">
        <f t="shared" si="56"/>
        <v>2012</v>
      </c>
    </row>
    <row r="1182" spans="1:18" ht="28.8" hidden="1" x14ac:dyDescent="0.3">
      <c r="A1182">
        <v>2474</v>
      </c>
      <c r="B1182" s="3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 s="12">
        <v>40462.011296296296</v>
      </c>
      <c r="J1182" s="12">
        <v>40417.011296296296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>
        <f t="shared" si="54"/>
        <v>100</v>
      </c>
      <c r="Q1182">
        <f t="shared" si="55"/>
        <v>131.58000000000001</v>
      </c>
      <c r="R1182">
        <f t="shared" si="56"/>
        <v>2010</v>
      </c>
    </row>
    <row r="1183" spans="1:18" ht="28.8" hidden="1" x14ac:dyDescent="0.3">
      <c r="A1183">
        <v>100</v>
      </c>
      <c r="B1183" s="3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 s="12">
        <v>41217.794976851852</v>
      </c>
      <c r="J1183" s="12">
        <v>41197.753310185188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>
        <f t="shared" si="54"/>
        <v>100</v>
      </c>
      <c r="Q1183">
        <f t="shared" si="55"/>
        <v>192.31</v>
      </c>
      <c r="R1183">
        <f t="shared" si="56"/>
        <v>2012</v>
      </c>
    </row>
    <row r="1184" spans="1:18" ht="43.2" hidden="1" x14ac:dyDescent="0.3">
      <c r="A1184">
        <v>294</v>
      </c>
      <c r="B1184" s="3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 s="12">
        <v>40378.666666666664</v>
      </c>
      <c r="J1184" s="12">
        <v>40343.084421296298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>
        <f t="shared" si="54"/>
        <v>100</v>
      </c>
      <c r="Q1184">
        <f t="shared" si="55"/>
        <v>100</v>
      </c>
      <c r="R1184">
        <f t="shared" si="56"/>
        <v>2010</v>
      </c>
    </row>
    <row r="1185" spans="1:18" ht="28.8" hidden="1" x14ac:dyDescent="0.3">
      <c r="A1185">
        <v>2522</v>
      </c>
      <c r="B1185" s="3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 s="12">
        <v>42482.619444444441</v>
      </c>
      <c r="J1185" s="12">
        <v>42460.573611111111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>
        <f t="shared" si="54"/>
        <v>100</v>
      </c>
      <c r="Q1185">
        <f t="shared" si="55"/>
        <v>185.19</v>
      </c>
      <c r="R1185">
        <f t="shared" si="56"/>
        <v>2016</v>
      </c>
    </row>
    <row r="1186" spans="1:18" ht="28.8" hidden="1" x14ac:dyDescent="0.3">
      <c r="A1186">
        <v>3763</v>
      </c>
      <c r="B1186" s="3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 s="12">
        <v>42095.708634259259</v>
      </c>
      <c r="J1186" s="12">
        <v>42065.750300925924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>
        <f t="shared" si="54"/>
        <v>100</v>
      </c>
      <c r="Q1186">
        <f t="shared" si="55"/>
        <v>64.94</v>
      </c>
      <c r="R1186">
        <f t="shared" si="56"/>
        <v>2015</v>
      </c>
    </row>
    <row r="1187" spans="1:18" ht="28.8" x14ac:dyDescent="0.3">
      <c r="A1187">
        <v>3828</v>
      </c>
      <c r="B1187" s="3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 s="12">
        <v>42004.569293981483</v>
      </c>
      <c r="J1187" s="12">
        <v>41944.527627314819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>
        <f t="shared" si="54"/>
        <v>100</v>
      </c>
      <c r="Q1187">
        <f t="shared" si="55"/>
        <v>178.57</v>
      </c>
      <c r="R1187">
        <f t="shared" si="56"/>
        <v>2014</v>
      </c>
    </row>
    <row r="1188" spans="1:18" ht="28.8" hidden="1" x14ac:dyDescent="0.3">
      <c r="A1188">
        <v>1035</v>
      </c>
      <c r="B1188" s="3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 s="12">
        <v>42046.641435185185</v>
      </c>
      <c r="J1188" s="12">
        <v>42016.641435185185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>
        <f t="shared" si="54"/>
        <v>108</v>
      </c>
      <c r="Q1188">
        <f t="shared" si="55"/>
        <v>65.16</v>
      </c>
      <c r="R1188">
        <f t="shared" si="56"/>
        <v>2015</v>
      </c>
    </row>
    <row r="1189" spans="1:18" ht="28.8" hidden="1" x14ac:dyDescent="0.3">
      <c r="A1189">
        <v>1335</v>
      </c>
      <c r="B1189" s="3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 s="12">
        <v>42343.936365740738</v>
      </c>
      <c r="J1189" s="12">
        <v>42313.936365740738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>
        <f t="shared" si="54"/>
        <v>20</v>
      </c>
      <c r="Q1189">
        <f t="shared" si="55"/>
        <v>308.75</v>
      </c>
      <c r="R1189">
        <f t="shared" si="56"/>
        <v>2015</v>
      </c>
    </row>
    <row r="1190" spans="1:18" ht="28.8" hidden="1" x14ac:dyDescent="0.3">
      <c r="A1190">
        <v>1909</v>
      </c>
      <c r="B1190" s="3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 s="12">
        <v>41935.429155092592</v>
      </c>
      <c r="J1190" s="12">
        <v>41905.429155092592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>
        <f t="shared" si="54"/>
        <v>14</v>
      </c>
      <c r="Q1190">
        <f t="shared" si="55"/>
        <v>129.97</v>
      </c>
      <c r="R1190">
        <f t="shared" si="56"/>
        <v>2014</v>
      </c>
    </row>
    <row r="1191" spans="1:18" ht="28.8" hidden="1" x14ac:dyDescent="0.3">
      <c r="A1191">
        <v>3781</v>
      </c>
      <c r="B1191" s="3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 s="12">
        <v>41890.882928240739</v>
      </c>
      <c r="J1191" s="12">
        <v>41865.882928240739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>
        <f t="shared" si="54"/>
        <v>110</v>
      </c>
      <c r="Q1191">
        <f t="shared" si="55"/>
        <v>94.9</v>
      </c>
      <c r="R1191">
        <f t="shared" si="56"/>
        <v>2014</v>
      </c>
    </row>
    <row r="1192" spans="1:18" ht="28.8" hidden="1" x14ac:dyDescent="0.3">
      <c r="A1192">
        <v>1324</v>
      </c>
      <c r="B1192" s="3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 s="12">
        <v>42656.633703703701</v>
      </c>
      <c r="J1192" s="12">
        <v>42626.633703703701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>
        <f t="shared" si="54"/>
        <v>10</v>
      </c>
      <c r="Q1192">
        <f t="shared" si="55"/>
        <v>54.67</v>
      </c>
      <c r="R1192">
        <f t="shared" si="56"/>
        <v>2016</v>
      </c>
    </row>
    <row r="1193" spans="1:18" hidden="1" x14ac:dyDescent="0.3">
      <c r="A1193">
        <v>476</v>
      </c>
      <c r="B1193" s="3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 s="12">
        <v>41793.165972222225</v>
      </c>
      <c r="J1193" s="12">
        <v>41757.975011574075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>
        <f t="shared" si="54"/>
        <v>2</v>
      </c>
      <c r="Q1193">
        <f t="shared" si="55"/>
        <v>39.57</v>
      </c>
      <c r="R1193">
        <f t="shared" si="56"/>
        <v>2014</v>
      </c>
    </row>
    <row r="1194" spans="1:18" ht="28.8" x14ac:dyDescent="0.3">
      <c r="A1194">
        <v>3473</v>
      </c>
      <c r="B1194" s="3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 s="12">
        <v>42083.852083333331</v>
      </c>
      <c r="J1194" s="12">
        <v>42062.834444444445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>
        <f t="shared" si="54"/>
        <v>100</v>
      </c>
      <c r="Q1194">
        <f t="shared" si="55"/>
        <v>148.47999999999999</v>
      </c>
      <c r="R1194">
        <f t="shared" si="56"/>
        <v>2015</v>
      </c>
    </row>
    <row r="1195" spans="1:18" ht="28.8" hidden="1" x14ac:dyDescent="0.3">
      <c r="A1195">
        <v>2211</v>
      </c>
      <c r="B1195" s="3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 s="12">
        <v>41739.290972222225</v>
      </c>
      <c r="J1195" s="12">
        <v>41716.785011574073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>
        <f t="shared" si="54"/>
        <v>196</v>
      </c>
      <c r="Q1195">
        <f t="shared" si="55"/>
        <v>40.75</v>
      </c>
      <c r="R1195">
        <f t="shared" si="56"/>
        <v>2014</v>
      </c>
    </row>
    <row r="1196" spans="1:18" ht="28.8" hidden="1" x14ac:dyDescent="0.3">
      <c r="A1196">
        <v>479</v>
      </c>
      <c r="B1196" s="3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 s="12">
        <v>41964.449479166666</v>
      </c>
      <c r="J1196" s="12">
        <v>41904.407812500001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>
        <f t="shared" si="54"/>
        <v>33</v>
      </c>
      <c r="Q1196">
        <f t="shared" si="55"/>
        <v>88.8</v>
      </c>
      <c r="R1196">
        <f t="shared" si="56"/>
        <v>2014</v>
      </c>
    </row>
    <row r="1197" spans="1:18" ht="28.8" hidden="1" x14ac:dyDescent="0.3">
      <c r="A1197">
        <v>2276</v>
      </c>
      <c r="B1197" s="3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 s="12">
        <v>41644.651493055557</v>
      </c>
      <c r="J1197" s="12">
        <v>41614.651493055557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>
        <f t="shared" si="54"/>
        <v>106</v>
      </c>
      <c r="Q1197">
        <f t="shared" si="55"/>
        <v>64.75</v>
      </c>
      <c r="R1197">
        <f t="shared" si="56"/>
        <v>2013</v>
      </c>
    </row>
    <row r="1198" spans="1:18" ht="28.8" hidden="1" x14ac:dyDescent="0.3">
      <c r="A1198">
        <v>1785</v>
      </c>
      <c r="B1198" s="3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 s="12">
        <v>41928</v>
      </c>
      <c r="J1198" s="12">
        <v>41897.134895833333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>
        <f t="shared" si="54"/>
        <v>20</v>
      </c>
      <c r="Q1198">
        <f t="shared" si="55"/>
        <v>44.94</v>
      </c>
      <c r="R1198">
        <f t="shared" si="56"/>
        <v>2014</v>
      </c>
    </row>
    <row r="1199" spans="1:18" ht="28.8" hidden="1" x14ac:dyDescent="0.3">
      <c r="A1199">
        <v>1398</v>
      </c>
      <c r="B1199" s="3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 s="12">
        <v>42556.874236111107</v>
      </c>
      <c r="J1199" s="12">
        <v>42526.874236111107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>
        <f t="shared" si="54"/>
        <v>110</v>
      </c>
      <c r="Q1199">
        <f t="shared" si="55"/>
        <v>74.25</v>
      </c>
      <c r="R1199">
        <f t="shared" si="56"/>
        <v>2016</v>
      </c>
    </row>
    <row r="1200" spans="1:18" ht="28.8" hidden="1" x14ac:dyDescent="0.3">
      <c r="A1200">
        <v>1252</v>
      </c>
      <c r="B1200" s="3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2">
        <v>41571.988067129627</v>
      </c>
      <c r="J1200" s="12">
        <v>41543.988067129627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>
        <f t="shared" si="54"/>
        <v>138</v>
      </c>
      <c r="Q1200">
        <f t="shared" si="55"/>
        <v>34.17</v>
      </c>
      <c r="R1200">
        <f t="shared" si="56"/>
        <v>2013</v>
      </c>
    </row>
    <row r="1201" spans="1:18" ht="28.8" hidden="1" x14ac:dyDescent="0.3">
      <c r="A1201">
        <v>2266</v>
      </c>
      <c r="B1201" s="3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 s="12">
        <v>42487.083333333328</v>
      </c>
      <c r="J1201" s="12">
        <v>42469.874907407408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>
        <f t="shared" si="54"/>
        <v>320</v>
      </c>
      <c r="Q1201">
        <f t="shared" si="55"/>
        <v>24.76</v>
      </c>
      <c r="R1201">
        <f t="shared" si="56"/>
        <v>2016</v>
      </c>
    </row>
    <row r="1202" spans="1:18" ht="28.8" hidden="1" x14ac:dyDescent="0.3">
      <c r="A1202">
        <v>290</v>
      </c>
      <c r="B1202" s="3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 s="12">
        <v>40576.332638888889</v>
      </c>
      <c r="J1202" s="12">
        <v>40526.36917824074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>
        <f t="shared" si="54"/>
        <v>107</v>
      </c>
      <c r="Q1202">
        <f t="shared" si="55"/>
        <v>28.58</v>
      </c>
      <c r="R1202">
        <f t="shared" si="56"/>
        <v>2010</v>
      </c>
    </row>
    <row r="1203" spans="1:18" ht="28.8" hidden="1" x14ac:dyDescent="0.3">
      <c r="A1203">
        <v>849</v>
      </c>
      <c r="B1203" s="3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 s="12">
        <v>42079.107222222221</v>
      </c>
      <c r="J1203" s="12">
        <v>42051.148888888885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>
        <f t="shared" si="54"/>
        <v>120</v>
      </c>
      <c r="Q1203">
        <f t="shared" si="55"/>
        <v>41.7</v>
      </c>
      <c r="R1203">
        <f t="shared" si="56"/>
        <v>2015</v>
      </c>
    </row>
    <row r="1204" spans="1:18" x14ac:dyDescent="0.3">
      <c r="A1204">
        <v>3179</v>
      </c>
      <c r="B1204" s="3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 s="12">
        <v>41400.702210648145</v>
      </c>
      <c r="J1204" s="12">
        <v>41375.702210648145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>
        <f t="shared" si="54"/>
        <v>114</v>
      </c>
      <c r="Q1204">
        <f t="shared" si="55"/>
        <v>77.34</v>
      </c>
      <c r="R1204">
        <f t="shared" si="56"/>
        <v>2013</v>
      </c>
    </row>
    <row r="1205" spans="1:18" ht="28.8" x14ac:dyDescent="0.3">
      <c r="A1205">
        <v>3416</v>
      </c>
      <c r="B1205" s="3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 s="12">
        <v>42117.770833333328</v>
      </c>
      <c r="J1205" s="12">
        <v>42089.412557870368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>
        <f t="shared" si="54"/>
        <v>120</v>
      </c>
      <c r="Q1205">
        <f t="shared" si="55"/>
        <v>159.47</v>
      </c>
      <c r="R1205">
        <f t="shared" si="56"/>
        <v>2015</v>
      </c>
    </row>
    <row r="1206" spans="1:18" ht="28.8" hidden="1" x14ac:dyDescent="0.3">
      <c r="A1206">
        <v>1023</v>
      </c>
      <c r="B1206" s="3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 s="12">
        <v>42175.919687500005</v>
      </c>
      <c r="J1206" s="12">
        <v>42145.919687500005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>
        <f t="shared" si="54"/>
        <v>237</v>
      </c>
      <c r="Q1206">
        <f t="shared" si="55"/>
        <v>36.21</v>
      </c>
      <c r="R1206">
        <f t="shared" si="56"/>
        <v>2015</v>
      </c>
    </row>
    <row r="1207" spans="1:18" ht="28.8" hidden="1" x14ac:dyDescent="0.3">
      <c r="A1207">
        <v>138</v>
      </c>
      <c r="B1207" s="3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 s="12">
        <v>42217.207638888889</v>
      </c>
      <c r="J1207" s="12">
        <v>42186.257418981477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>
        <f t="shared" si="54"/>
        <v>3</v>
      </c>
      <c r="Q1207">
        <f t="shared" si="55"/>
        <v>81.239999999999995</v>
      </c>
      <c r="R1207">
        <f t="shared" si="56"/>
        <v>2015</v>
      </c>
    </row>
    <row r="1208" spans="1:18" ht="28.8" hidden="1" x14ac:dyDescent="0.3">
      <c r="A1208">
        <v>3012</v>
      </c>
      <c r="B1208" s="3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 s="12">
        <v>42045.702893518523</v>
      </c>
      <c r="J1208" s="12">
        <v>42024.702893518523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>
        <f t="shared" si="54"/>
        <v>117</v>
      </c>
      <c r="Q1208">
        <f t="shared" si="55"/>
        <v>85.18</v>
      </c>
      <c r="R1208">
        <f t="shared" si="56"/>
        <v>2015</v>
      </c>
    </row>
    <row r="1209" spans="1:18" ht="28.8" hidden="1" x14ac:dyDescent="0.3">
      <c r="A1209">
        <v>2489</v>
      </c>
      <c r="B1209" s="3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 s="12">
        <v>41403.690266203703</v>
      </c>
      <c r="J1209" s="12">
        <v>41373.690266203703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>
        <f t="shared" si="54"/>
        <v>134</v>
      </c>
      <c r="Q1209">
        <f t="shared" si="55"/>
        <v>62.38</v>
      </c>
      <c r="R1209">
        <f t="shared" si="56"/>
        <v>2013</v>
      </c>
    </row>
    <row r="1210" spans="1:18" ht="28.8" hidden="1" x14ac:dyDescent="0.3">
      <c r="A1210">
        <v>1383</v>
      </c>
      <c r="B1210" s="3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 s="12">
        <v>42727.074976851851</v>
      </c>
      <c r="J1210" s="12">
        <v>42707.074976851851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>
        <f t="shared" si="54"/>
        <v>212</v>
      </c>
      <c r="Q1210">
        <f t="shared" si="55"/>
        <v>50.25</v>
      </c>
      <c r="R1210">
        <f t="shared" si="56"/>
        <v>2016</v>
      </c>
    </row>
    <row r="1211" spans="1:18" ht="57.6" hidden="1" x14ac:dyDescent="0.3">
      <c r="A1211">
        <v>994</v>
      </c>
      <c r="B1211" s="3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 s="12">
        <v>41973.957638888889</v>
      </c>
      <c r="J1211" s="12">
        <v>41921.263078703705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>
        <f t="shared" si="54"/>
        <v>2</v>
      </c>
      <c r="Q1211">
        <f t="shared" si="55"/>
        <v>424.45</v>
      </c>
      <c r="R1211">
        <f t="shared" si="56"/>
        <v>2014</v>
      </c>
    </row>
    <row r="1212" spans="1:18" ht="28.8" hidden="1" x14ac:dyDescent="0.3">
      <c r="A1212">
        <v>1871</v>
      </c>
      <c r="B1212" s="3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 s="12">
        <v>41963.825243055559</v>
      </c>
      <c r="J1212" s="12">
        <v>41923.783576388887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>
        <f t="shared" si="54"/>
        <v>72</v>
      </c>
      <c r="Q1212">
        <f t="shared" si="55"/>
        <v>49.12</v>
      </c>
      <c r="R1212">
        <f t="shared" si="56"/>
        <v>2014</v>
      </c>
    </row>
    <row r="1213" spans="1:18" ht="28.8" hidden="1" x14ac:dyDescent="0.3">
      <c r="A1213">
        <v>1636</v>
      </c>
      <c r="B1213" s="3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 s="12">
        <v>40706.166666666664</v>
      </c>
      <c r="J1213" s="12">
        <v>40663.08666666667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>
        <f t="shared" si="54"/>
        <v>104</v>
      </c>
      <c r="Q1213">
        <f t="shared" si="55"/>
        <v>53.56</v>
      </c>
      <c r="R1213">
        <f t="shared" si="56"/>
        <v>2011</v>
      </c>
    </row>
    <row r="1214" spans="1:18" ht="28.8" x14ac:dyDescent="0.3">
      <c r="A1214">
        <v>3486</v>
      </c>
      <c r="B1214" s="3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 s="12">
        <v>42158.290972222225</v>
      </c>
      <c r="J1214" s="12">
        <v>42126.87501157407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>
        <f t="shared" si="54"/>
        <v>155</v>
      </c>
      <c r="Q1214">
        <f t="shared" si="55"/>
        <v>83.14</v>
      </c>
      <c r="R1214">
        <f t="shared" si="56"/>
        <v>2015</v>
      </c>
    </row>
    <row r="1215" spans="1:18" ht="28.8" hidden="1" x14ac:dyDescent="0.3">
      <c r="A1215">
        <v>60</v>
      </c>
      <c r="B1215" s="3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 s="12">
        <v>41721</v>
      </c>
      <c r="J1215" s="12">
        <v>41701.901817129627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>
        <f t="shared" si="54"/>
        <v>103</v>
      </c>
      <c r="Q1215">
        <f t="shared" si="55"/>
        <v>43.04</v>
      </c>
      <c r="R1215">
        <f t="shared" si="56"/>
        <v>2014</v>
      </c>
    </row>
    <row r="1216" spans="1:18" ht="28.8" hidden="1" x14ac:dyDescent="0.3">
      <c r="A1216">
        <v>62</v>
      </c>
      <c r="B1216" s="3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 s="12">
        <v>41336.799513888887</v>
      </c>
      <c r="J1216" s="12">
        <v>41311.799513888887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>
        <f t="shared" si="54"/>
        <v>155</v>
      </c>
      <c r="Q1216">
        <f t="shared" si="55"/>
        <v>96.71</v>
      </c>
      <c r="R1216">
        <f t="shared" si="56"/>
        <v>2013</v>
      </c>
    </row>
    <row r="1217" spans="1:18" ht="28.8" hidden="1" x14ac:dyDescent="0.3">
      <c r="A1217">
        <v>2453</v>
      </c>
      <c r="B1217" s="3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 s="12">
        <v>42768.692233796297</v>
      </c>
      <c r="J1217" s="12">
        <v>42738.692233796297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>
        <f t="shared" si="54"/>
        <v>155</v>
      </c>
      <c r="Q1217">
        <f t="shared" si="55"/>
        <v>69.27</v>
      </c>
      <c r="R1217">
        <f t="shared" si="56"/>
        <v>2017</v>
      </c>
    </row>
    <row r="1218" spans="1:18" ht="28.8" hidden="1" x14ac:dyDescent="0.3">
      <c r="A1218">
        <v>921</v>
      </c>
      <c r="B1218" s="3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 s="12">
        <v>40889.212685185186</v>
      </c>
      <c r="J1218" s="12">
        <v>40847.171018518515</v>
      </c>
      <c r="K1218" t="b">
        <v>0</v>
      </c>
      <c r="L1218">
        <v>20</v>
      </c>
      <c r="M1218" t="b">
        <v>0</v>
      </c>
      <c r="N1218" t="s">
        <v>8285</v>
      </c>
      <c r="O1218" t="s">
        <v>8308</v>
      </c>
      <c r="P1218">
        <f t="shared" ref="P1218:P1281" si="57">ROUND(E1218/D1218*100,0)</f>
        <v>31</v>
      </c>
      <c r="Q1218">
        <f t="shared" ref="Q1218:Q1281" si="58">IFERROR(ROUND(E1218/L1218,2),0)</f>
        <v>231.75</v>
      </c>
      <c r="R1218">
        <f t="shared" si="56"/>
        <v>2011</v>
      </c>
    </row>
    <row r="1219" spans="1:18" ht="28.8" hidden="1" x14ac:dyDescent="0.3">
      <c r="A1219">
        <v>3113</v>
      </c>
      <c r="B1219" s="3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 s="12">
        <v>42111.731273148151</v>
      </c>
      <c r="J1219" s="12">
        <v>42081.731273148151</v>
      </c>
      <c r="K1219" t="b">
        <v>0</v>
      </c>
      <c r="L1219">
        <v>37</v>
      </c>
      <c r="M1219" t="b">
        <v>0</v>
      </c>
      <c r="N1219" t="s">
        <v>8281</v>
      </c>
      <c r="O1219" t="s">
        <v>8282</v>
      </c>
      <c r="P1219">
        <f t="shared" si="57"/>
        <v>4</v>
      </c>
      <c r="Q1219">
        <f t="shared" si="58"/>
        <v>125.27</v>
      </c>
      <c r="R1219">
        <f t="shared" ref="R1219:R1282" si="59">YEAR(J1219)</f>
        <v>2015</v>
      </c>
    </row>
    <row r="1220" spans="1:18" ht="28.8" hidden="1" x14ac:dyDescent="0.3">
      <c r="A1220">
        <v>702</v>
      </c>
      <c r="B1220" s="3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 s="12">
        <v>42698.768368055549</v>
      </c>
      <c r="J1220" s="12">
        <v>42668.726701388892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>
        <f t="shared" si="57"/>
        <v>31</v>
      </c>
      <c r="Q1220">
        <f t="shared" si="58"/>
        <v>124.92</v>
      </c>
      <c r="R1220">
        <f t="shared" si="59"/>
        <v>2016</v>
      </c>
    </row>
    <row r="1221" spans="1:18" ht="28.8" x14ac:dyDescent="0.3">
      <c r="A1221">
        <v>3184</v>
      </c>
      <c r="B1221" s="3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 s="12">
        <v>41821.993414351848</v>
      </c>
      <c r="J1221" s="12">
        <v>41791.993414351848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>
        <f t="shared" si="57"/>
        <v>107</v>
      </c>
      <c r="Q1221">
        <f t="shared" si="58"/>
        <v>100.22</v>
      </c>
      <c r="R1221">
        <f t="shared" si="59"/>
        <v>2014</v>
      </c>
    </row>
    <row r="1222" spans="1:18" x14ac:dyDescent="0.3">
      <c r="A1222">
        <v>3723</v>
      </c>
      <c r="B1222" s="3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 s="12">
        <v>41973.794699074075</v>
      </c>
      <c r="J1222" s="12">
        <v>41943.753032407411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>
        <f t="shared" si="57"/>
        <v>102</v>
      </c>
      <c r="Q1222">
        <f t="shared" si="58"/>
        <v>72.89</v>
      </c>
      <c r="R1222">
        <f t="shared" si="59"/>
        <v>2014</v>
      </c>
    </row>
    <row r="1223" spans="1:18" ht="28.8" x14ac:dyDescent="0.3">
      <c r="A1223">
        <v>3827</v>
      </c>
      <c r="B1223" s="3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 s="12">
        <v>42090</v>
      </c>
      <c r="J1223" s="12">
        <v>42034.928252314814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>
        <f t="shared" si="57"/>
        <v>153</v>
      </c>
      <c r="Q1223">
        <f t="shared" si="58"/>
        <v>70.459999999999994</v>
      </c>
      <c r="R1223">
        <f t="shared" si="59"/>
        <v>2015</v>
      </c>
    </row>
    <row r="1224" spans="1:18" ht="28.8" x14ac:dyDescent="0.3">
      <c r="A1224">
        <v>3160</v>
      </c>
      <c r="B1224" s="3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 s="12">
        <v>41864.207638888889</v>
      </c>
      <c r="J1224" s="12">
        <v>41841.26489583333</v>
      </c>
      <c r="K1224" t="b">
        <v>1</v>
      </c>
      <c r="L1224">
        <v>57</v>
      </c>
      <c r="M1224" t="b">
        <v>1</v>
      </c>
      <c r="N1224" t="s">
        <v>8281</v>
      </c>
      <c r="O1224" t="s">
        <v>8284</v>
      </c>
      <c r="P1224">
        <f t="shared" si="57"/>
        <v>102</v>
      </c>
      <c r="Q1224">
        <f t="shared" si="58"/>
        <v>80.16</v>
      </c>
      <c r="R1224">
        <f t="shared" si="59"/>
        <v>2014</v>
      </c>
    </row>
    <row r="1225" spans="1:18" ht="28.8" hidden="1" x14ac:dyDescent="0.3">
      <c r="A1225">
        <v>2145</v>
      </c>
      <c r="B1225" s="3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 s="12">
        <v>41605.279097222221</v>
      </c>
      <c r="J1225" s="12">
        <v>41575.237430555557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>
        <f t="shared" si="57"/>
        <v>30</v>
      </c>
      <c r="Q1225">
        <f t="shared" si="58"/>
        <v>51.29</v>
      </c>
      <c r="R1225">
        <f t="shared" si="59"/>
        <v>2013</v>
      </c>
    </row>
    <row r="1226" spans="1:18" ht="28.8" x14ac:dyDescent="0.3">
      <c r="A1226">
        <v>3344</v>
      </c>
      <c r="B1226" s="3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 s="12">
        <v>41881.200150462959</v>
      </c>
      <c r="J1226" s="12">
        <v>41851.200150462959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>
        <f t="shared" si="57"/>
        <v>101</v>
      </c>
      <c r="Q1226">
        <f t="shared" si="58"/>
        <v>114.13</v>
      </c>
      <c r="R1226">
        <f t="shared" si="59"/>
        <v>2014</v>
      </c>
    </row>
    <row r="1227" spans="1:18" ht="28.8" x14ac:dyDescent="0.3">
      <c r="A1227">
        <v>1303</v>
      </c>
      <c r="B1227" s="3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 s="12">
        <v>42582.458333333328</v>
      </c>
      <c r="J1227" s="12">
        <v>42566.441203703704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>
        <f t="shared" si="57"/>
        <v>130</v>
      </c>
      <c r="Q1227">
        <f t="shared" si="58"/>
        <v>42.21</v>
      </c>
      <c r="R1227">
        <f t="shared" si="59"/>
        <v>2016</v>
      </c>
    </row>
    <row r="1228" spans="1:18" ht="28.8" hidden="1" x14ac:dyDescent="0.3">
      <c r="A1228">
        <v>750</v>
      </c>
      <c r="B1228" s="3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 s="12">
        <v>41329.878148148149</v>
      </c>
      <c r="J1228" s="12">
        <v>41299.878148148149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>
        <f t="shared" si="57"/>
        <v>103</v>
      </c>
      <c r="Q1228">
        <f t="shared" si="58"/>
        <v>77.27</v>
      </c>
      <c r="R1228">
        <f t="shared" si="59"/>
        <v>2013</v>
      </c>
    </row>
    <row r="1229" spans="1:18" ht="28.8" hidden="1" x14ac:dyDescent="0.3">
      <c r="A1229">
        <v>3756</v>
      </c>
      <c r="B1229" s="3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 s="12">
        <v>41801.814791666664</v>
      </c>
      <c r="J1229" s="12">
        <v>41771.814791666664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>
        <f t="shared" si="57"/>
        <v>101</v>
      </c>
      <c r="Q1229">
        <f t="shared" si="58"/>
        <v>267.64999999999998</v>
      </c>
      <c r="R1229">
        <f t="shared" si="59"/>
        <v>2014</v>
      </c>
    </row>
    <row r="1230" spans="1:18" ht="28.8" x14ac:dyDescent="0.3">
      <c r="A1230">
        <v>3523</v>
      </c>
      <c r="B1230" s="3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 s="12">
        <v>42638.958333333328</v>
      </c>
      <c r="J1230" s="12">
        <v>42581.397546296299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>
        <f t="shared" si="57"/>
        <v>114</v>
      </c>
      <c r="Q1230">
        <f t="shared" si="58"/>
        <v>56.83</v>
      </c>
      <c r="R1230">
        <f t="shared" si="59"/>
        <v>2016</v>
      </c>
    </row>
    <row r="1231" spans="1:18" ht="28.8" x14ac:dyDescent="0.3">
      <c r="A1231">
        <v>3673</v>
      </c>
      <c r="B1231" s="3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 s="12">
        <v>41948.536111111112</v>
      </c>
      <c r="J1231" s="12">
        <v>41914.295104166667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>
        <f t="shared" si="57"/>
        <v>114</v>
      </c>
      <c r="Q1231">
        <f t="shared" si="58"/>
        <v>39.869999999999997</v>
      </c>
      <c r="R1231">
        <f t="shared" si="59"/>
        <v>2014</v>
      </c>
    </row>
    <row r="1232" spans="1:18" ht="28.8" hidden="1" x14ac:dyDescent="0.3">
      <c r="A1232">
        <v>1652</v>
      </c>
      <c r="B1232" s="3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 s="12">
        <v>41602.534641203703</v>
      </c>
      <c r="J1232" s="12">
        <v>41572.492974537039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>
        <f t="shared" si="57"/>
        <v>101</v>
      </c>
      <c r="Q1232">
        <f t="shared" si="58"/>
        <v>64.709999999999994</v>
      </c>
      <c r="R1232">
        <f t="shared" si="59"/>
        <v>2013</v>
      </c>
    </row>
    <row r="1233" spans="1:18" ht="28.8" hidden="1" x14ac:dyDescent="0.3">
      <c r="A1233">
        <v>1525</v>
      </c>
      <c r="B1233" s="3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 s="12">
        <v>42600.702986111108</v>
      </c>
      <c r="J1233" s="12">
        <v>42570.702986111108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>
        <f t="shared" si="57"/>
        <v>174</v>
      </c>
      <c r="Q1233">
        <f t="shared" si="58"/>
        <v>32.32</v>
      </c>
      <c r="R1233">
        <f t="shared" si="59"/>
        <v>2016</v>
      </c>
    </row>
    <row r="1234" spans="1:18" ht="28.8" hidden="1" x14ac:dyDescent="0.3">
      <c r="A1234">
        <v>117</v>
      </c>
      <c r="B1234" s="3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 s="12">
        <v>40338.791666666664</v>
      </c>
      <c r="J1234" s="12">
        <v>40248.834999999999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>
        <f t="shared" si="57"/>
        <v>100</v>
      </c>
      <c r="Q1234">
        <f t="shared" si="58"/>
        <v>167.49</v>
      </c>
      <c r="R1234">
        <f t="shared" si="59"/>
        <v>2010</v>
      </c>
    </row>
    <row r="1235" spans="1:18" ht="28.8" hidden="1" x14ac:dyDescent="0.3">
      <c r="A1235">
        <v>2526</v>
      </c>
      <c r="B1235" s="3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 s="12">
        <v>41981.207638888889</v>
      </c>
      <c r="J1235" s="12">
        <v>41953.091134259259</v>
      </c>
      <c r="K1235" t="b">
        <v>0</v>
      </c>
      <c r="L1235">
        <v>33</v>
      </c>
      <c r="M1235" t="b">
        <v>1</v>
      </c>
      <c r="N1235" t="s">
        <v>8285</v>
      </c>
      <c r="O1235" t="s">
        <v>8299</v>
      </c>
      <c r="P1235">
        <f t="shared" si="57"/>
        <v>113</v>
      </c>
      <c r="Q1235">
        <f t="shared" si="58"/>
        <v>136.91</v>
      </c>
      <c r="R1235">
        <f t="shared" si="59"/>
        <v>2014</v>
      </c>
    </row>
    <row r="1236" spans="1:18" ht="28.8" hidden="1" x14ac:dyDescent="0.3">
      <c r="A1236">
        <v>2531</v>
      </c>
      <c r="B1236" s="3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 s="12">
        <v>42231.165972222225</v>
      </c>
      <c r="J1236" s="12">
        <v>42208.680023148147</v>
      </c>
      <c r="K1236" t="b">
        <v>0</v>
      </c>
      <c r="L1236">
        <v>61</v>
      </c>
      <c r="M1236" t="b">
        <v>1</v>
      </c>
      <c r="N1236" t="s">
        <v>8285</v>
      </c>
      <c r="O1236" t="s">
        <v>8299</v>
      </c>
      <c r="P1236">
        <f t="shared" si="57"/>
        <v>100</v>
      </c>
      <c r="Q1236">
        <f t="shared" si="58"/>
        <v>74.069999999999993</v>
      </c>
      <c r="R1236">
        <f t="shared" si="59"/>
        <v>2015</v>
      </c>
    </row>
    <row r="1237" spans="1:18" ht="28.8" hidden="1" x14ac:dyDescent="0.3">
      <c r="A1237">
        <v>2481</v>
      </c>
      <c r="B1237" s="3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 s="12">
        <v>41029.645925925928</v>
      </c>
      <c r="J1237" s="12">
        <v>40999.645925925928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>
        <f t="shared" si="57"/>
        <v>113</v>
      </c>
      <c r="Q1237">
        <f t="shared" si="58"/>
        <v>47.54</v>
      </c>
      <c r="R1237">
        <f t="shared" si="59"/>
        <v>2012</v>
      </c>
    </row>
    <row r="1238" spans="1:18" ht="28.8" x14ac:dyDescent="0.3">
      <c r="A1238">
        <v>2808</v>
      </c>
      <c r="B1238" s="3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 s="12">
        <v>42238.84646990741</v>
      </c>
      <c r="J1238" s="12">
        <v>42208.84646990741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>
        <f t="shared" si="57"/>
        <v>100</v>
      </c>
      <c r="Q1238">
        <f t="shared" si="58"/>
        <v>65.38</v>
      </c>
      <c r="R1238">
        <f t="shared" si="59"/>
        <v>2015</v>
      </c>
    </row>
    <row r="1239" spans="1:18" ht="28.8" hidden="1" x14ac:dyDescent="0.3">
      <c r="A1239">
        <v>2497</v>
      </c>
      <c r="B1239" s="3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 s="12">
        <v>40760.878912037035</v>
      </c>
      <c r="J1239" s="12">
        <v>40730.878912037035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>
        <f t="shared" si="57"/>
        <v>113</v>
      </c>
      <c r="Q1239">
        <f t="shared" si="58"/>
        <v>80.55</v>
      </c>
      <c r="R1239">
        <f t="shared" si="59"/>
        <v>2011</v>
      </c>
    </row>
    <row r="1240" spans="1:18" ht="28.8" hidden="1" x14ac:dyDescent="0.3">
      <c r="A1240">
        <v>808</v>
      </c>
      <c r="B1240" s="3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 s="12">
        <v>41995.207638888889</v>
      </c>
      <c r="J1240" s="12">
        <v>41962.100532407407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>
        <f t="shared" si="57"/>
        <v>100</v>
      </c>
      <c r="Q1240">
        <f t="shared" si="58"/>
        <v>104.65</v>
      </c>
      <c r="R1240">
        <f t="shared" si="59"/>
        <v>2014</v>
      </c>
    </row>
    <row r="1241" spans="1:18" ht="28.8" x14ac:dyDescent="0.3">
      <c r="A1241">
        <v>3674</v>
      </c>
      <c r="B1241" s="3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 s="12">
        <v>42616.873020833329</v>
      </c>
      <c r="J1241" s="12">
        <v>42556.873020833329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>
        <f t="shared" si="57"/>
        <v>100</v>
      </c>
      <c r="Q1241">
        <f t="shared" si="58"/>
        <v>145.16</v>
      </c>
      <c r="R1241">
        <f t="shared" si="59"/>
        <v>2016</v>
      </c>
    </row>
    <row r="1242" spans="1:18" hidden="1" x14ac:dyDescent="0.3">
      <c r="A1242">
        <v>183</v>
      </c>
      <c r="B1242" s="3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 s="12">
        <v>41969.851967592593</v>
      </c>
      <c r="J1242" s="12">
        <v>41939.810300925928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>
        <f t="shared" si="57"/>
        <v>36</v>
      </c>
      <c r="Q1242">
        <f t="shared" si="58"/>
        <v>373.5</v>
      </c>
      <c r="R1242">
        <f t="shared" si="59"/>
        <v>2014</v>
      </c>
    </row>
    <row r="1243" spans="1:18" ht="28.8" hidden="1" x14ac:dyDescent="0.3">
      <c r="A1243">
        <v>2210</v>
      </c>
      <c r="B1243" s="3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 s="12">
        <v>41013.73333333333</v>
      </c>
      <c r="J1243" s="12">
        <v>40956.066087962965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>
        <f t="shared" si="57"/>
        <v>111</v>
      </c>
      <c r="Q1243">
        <f t="shared" si="58"/>
        <v>61.9</v>
      </c>
      <c r="R1243">
        <f t="shared" si="59"/>
        <v>2012</v>
      </c>
    </row>
    <row r="1244" spans="1:18" x14ac:dyDescent="0.3">
      <c r="A1244">
        <v>3466</v>
      </c>
      <c r="B1244" s="3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 s="12">
        <v>42479.977430555555</v>
      </c>
      <c r="J1244" s="12">
        <v>42420.019097222219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>
        <f t="shared" si="57"/>
        <v>127</v>
      </c>
      <c r="Q1244">
        <f t="shared" si="58"/>
        <v>72.95</v>
      </c>
      <c r="R1244">
        <f t="shared" si="59"/>
        <v>2016</v>
      </c>
    </row>
    <row r="1245" spans="1:18" ht="28.8" x14ac:dyDescent="0.3">
      <c r="A1245">
        <v>3398</v>
      </c>
      <c r="B1245" s="3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 s="12">
        <v>41964.708333333328</v>
      </c>
      <c r="J1245" s="12">
        <v>41941.75203703704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>
        <f t="shared" si="57"/>
        <v>111</v>
      </c>
      <c r="Q1245">
        <f t="shared" si="58"/>
        <v>68.349999999999994</v>
      </c>
      <c r="R1245">
        <f t="shared" si="59"/>
        <v>2014</v>
      </c>
    </row>
    <row r="1246" spans="1:18" ht="28.8" x14ac:dyDescent="0.3">
      <c r="A1246">
        <v>3265</v>
      </c>
      <c r="B1246" s="3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 s="12">
        <v>42341.708333333328</v>
      </c>
      <c r="J1246" s="12">
        <v>42311.711979166663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>
        <f t="shared" si="57"/>
        <v>164</v>
      </c>
      <c r="Q1246">
        <f t="shared" si="58"/>
        <v>70.290000000000006</v>
      </c>
      <c r="R1246">
        <f t="shared" si="59"/>
        <v>2015</v>
      </c>
    </row>
    <row r="1247" spans="1:18" hidden="1" x14ac:dyDescent="0.3">
      <c r="A1247">
        <v>3759</v>
      </c>
      <c r="B1247" s="3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2">
        <v>42242.108252314814</v>
      </c>
      <c r="J1247" s="12">
        <v>42182.108252314814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>
        <f t="shared" si="57"/>
        <v>110</v>
      </c>
      <c r="Q1247">
        <f t="shared" si="58"/>
        <v>50.11</v>
      </c>
      <c r="R1247">
        <f t="shared" si="59"/>
        <v>2015</v>
      </c>
    </row>
    <row r="1248" spans="1:18" ht="28.8" x14ac:dyDescent="0.3">
      <c r="A1248">
        <v>3724</v>
      </c>
      <c r="B1248" s="3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 s="12">
        <v>42494.958333333328</v>
      </c>
      <c r="J1248" s="12">
        <v>42465.491435185191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>
        <f t="shared" si="57"/>
        <v>103</v>
      </c>
      <c r="Q1248">
        <f t="shared" si="58"/>
        <v>49.55</v>
      </c>
      <c r="R1248">
        <f t="shared" si="59"/>
        <v>2016</v>
      </c>
    </row>
    <row r="1249" spans="1:18" ht="28.8" x14ac:dyDescent="0.3">
      <c r="A1249">
        <v>3315</v>
      </c>
      <c r="B1249" s="3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 s="12">
        <v>42496.303715277783</v>
      </c>
      <c r="J1249" s="12">
        <v>42466.303715277783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>
        <f t="shared" si="57"/>
        <v>110</v>
      </c>
      <c r="Q1249">
        <f t="shared" si="58"/>
        <v>49.44</v>
      </c>
      <c r="R1249">
        <f t="shared" si="59"/>
        <v>2016</v>
      </c>
    </row>
    <row r="1250" spans="1:18" ht="28.8" hidden="1" x14ac:dyDescent="0.3">
      <c r="A1250">
        <v>3033</v>
      </c>
      <c r="B1250" s="3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 s="12">
        <v>42600.110243055555</v>
      </c>
      <c r="J1250" s="12">
        <v>42570.110243055555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>
        <f t="shared" si="57"/>
        <v>147</v>
      </c>
      <c r="Q1250">
        <f t="shared" si="58"/>
        <v>191.13</v>
      </c>
      <c r="R1250">
        <f t="shared" si="59"/>
        <v>2016</v>
      </c>
    </row>
    <row r="1251" spans="1:18" ht="28.8" hidden="1" x14ac:dyDescent="0.3">
      <c r="A1251">
        <v>251</v>
      </c>
      <c r="B1251" s="3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 s="12">
        <v>41045.791666666664</v>
      </c>
      <c r="J1251" s="12">
        <v>41013.787569444445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>
        <f t="shared" si="57"/>
        <v>126</v>
      </c>
      <c r="Q1251">
        <f t="shared" si="58"/>
        <v>57.08</v>
      </c>
      <c r="R1251">
        <f t="shared" si="59"/>
        <v>2012</v>
      </c>
    </row>
    <row r="1252" spans="1:18" ht="28.8" hidden="1" x14ac:dyDescent="0.3">
      <c r="A1252">
        <v>5</v>
      </c>
      <c r="B1252" s="3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 s="12">
        <v>42580.232638888891</v>
      </c>
      <c r="J1252" s="12">
        <v>42563.932951388888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>
        <f t="shared" si="57"/>
        <v>110</v>
      </c>
      <c r="Q1252">
        <f t="shared" si="58"/>
        <v>93.4</v>
      </c>
      <c r="R1252">
        <f t="shared" si="59"/>
        <v>2016</v>
      </c>
    </row>
    <row r="1253" spans="1:18" ht="28.8" hidden="1" x14ac:dyDescent="0.3">
      <c r="A1253">
        <v>2617</v>
      </c>
      <c r="B1253" s="3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 s="12">
        <v>41932.874432870369</v>
      </c>
      <c r="J1253" s="12">
        <v>41902.874432870369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>
        <f t="shared" si="57"/>
        <v>878</v>
      </c>
      <c r="Q1253">
        <f t="shared" si="58"/>
        <v>27.6</v>
      </c>
      <c r="R1253">
        <f t="shared" si="59"/>
        <v>2014</v>
      </c>
    </row>
    <row r="1254" spans="1:18" ht="28.8" hidden="1" x14ac:dyDescent="0.3">
      <c r="A1254">
        <v>2066</v>
      </c>
      <c r="B1254" s="3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 s="12">
        <v>41874.771793981483</v>
      </c>
      <c r="J1254" s="12">
        <v>41844.771793981483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>
        <f t="shared" si="57"/>
        <v>219</v>
      </c>
      <c r="Q1254">
        <f t="shared" si="58"/>
        <v>67.260000000000005</v>
      </c>
      <c r="R1254">
        <f t="shared" si="59"/>
        <v>2014</v>
      </c>
    </row>
    <row r="1255" spans="1:18" ht="28.8" x14ac:dyDescent="0.3">
      <c r="A1255">
        <v>1291</v>
      </c>
      <c r="B1255" s="3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 s="12">
        <v>42101.291666666672</v>
      </c>
      <c r="J1255" s="12">
        <v>42064.652673611112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>
        <f t="shared" si="57"/>
        <v>146</v>
      </c>
      <c r="Q1255">
        <f t="shared" si="58"/>
        <v>104.07</v>
      </c>
      <c r="R1255">
        <f t="shared" si="59"/>
        <v>2015</v>
      </c>
    </row>
    <row r="1256" spans="1:18" ht="28.8" hidden="1" x14ac:dyDescent="0.3">
      <c r="A1256">
        <v>626</v>
      </c>
      <c r="B1256" s="3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 s="12">
        <v>42231.556944444441</v>
      </c>
      <c r="J1256" s="12">
        <v>42198.559479166666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>
        <f t="shared" si="57"/>
        <v>17</v>
      </c>
      <c r="Q1256">
        <f t="shared" si="58"/>
        <v>111.41</v>
      </c>
      <c r="R1256">
        <f t="shared" si="59"/>
        <v>2015</v>
      </c>
    </row>
    <row r="1257" spans="1:18" ht="28.8" hidden="1" x14ac:dyDescent="0.3">
      <c r="A1257">
        <v>1384</v>
      </c>
      <c r="B1257" s="3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 s="12">
        <v>42190.735208333332</v>
      </c>
      <c r="J1257" s="12">
        <v>42160.735208333332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>
        <f t="shared" si="57"/>
        <v>124</v>
      </c>
      <c r="Q1257">
        <f t="shared" si="58"/>
        <v>68.94</v>
      </c>
      <c r="R1257">
        <f t="shared" si="59"/>
        <v>2015</v>
      </c>
    </row>
    <row r="1258" spans="1:18" hidden="1" x14ac:dyDescent="0.3">
      <c r="A1258">
        <v>1462</v>
      </c>
      <c r="B1258" s="3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 s="12">
        <v>41374.662858796299</v>
      </c>
      <c r="J1258" s="12">
        <v>41344.662858796299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>
        <f t="shared" si="57"/>
        <v>109</v>
      </c>
      <c r="Q1258">
        <f t="shared" si="58"/>
        <v>28.94</v>
      </c>
      <c r="R1258">
        <f t="shared" si="59"/>
        <v>2013</v>
      </c>
    </row>
    <row r="1259" spans="1:18" ht="28.8" x14ac:dyDescent="0.3">
      <c r="A1259">
        <v>1299</v>
      </c>
      <c r="B1259" s="3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 s="12">
        <v>42199.814340277779</v>
      </c>
      <c r="J1259" s="12">
        <v>42169.814340277779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>
        <f t="shared" si="57"/>
        <v>124</v>
      </c>
      <c r="Q1259">
        <f t="shared" si="58"/>
        <v>135.63</v>
      </c>
      <c r="R1259">
        <f t="shared" si="59"/>
        <v>2015</v>
      </c>
    </row>
    <row r="1260" spans="1:18" ht="28.8" hidden="1" x14ac:dyDescent="0.3">
      <c r="A1260">
        <v>2291</v>
      </c>
      <c r="B1260" s="3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 s="12">
        <v>41022.166666666664</v>
      </c>
      <c r="J1260" s="12">
        <v>40987.977060185185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>
        <f t="shared" si="57"/>
        <v>173</v>
      </c>
      <c r="Q1260">
        <f t="shared" si="58"/>
        <v>100.47</v>
      </c>
      <c r="R1260">
        <f t="shared" si="59"/>
        <v>2012</v>
      </c>
    </row>
    <row r="1261" spans="1:18" ht="28.8" hidden="1" x14ac:dyDescent="0.3">
      <c r="A1261">
        <v>467</v>
      </c>
      <c r="B1261" s="3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 s="12">
        <v>41180.679791666669</v>
      </c>
      <c r="J1261" s="12">
        <v>41135.679791666669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>
        <f t="shared" si="57"/>
        <v>22</v>
      </c>
      <c r="Q1261">
        <f t="shared" si="58"/>
        <v>110.64</v>
      </c>
      <c r="R1261">
        <f t="shared" si="59"/>
        <v>2012</v>
      </c>
    </row>
    <row r="1262" spans="1:18" ht="28.8" hidden="1" x14ac:dyDescent="0.3">
      <c r="A1262">
        <v>1667</v>
      </c>
      <c r="B1262" s="3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 s="12">
        <v>41709.290972222225</v>
      </c>
      <c r="J1262" s="12">
        <v>41682.0705787037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>
        <f t="shared" si="57"/>
        <v>127</v>
      </c>
      <c r="Q1262">
        <f t="shared" si="58"/>
        <v>52.6</v>
      </c>
      <c r="R1262">
        <f t="shared" si="59"/>
        <v>2014</v>
      </c>
    </row>
    <row r="1263" spans="1:18" ht="28.8" hidden="1" x14ac:dyDescent="0.3">
      <c r="A1263">
        <v>2665</v>
      </c>
      <c r="B1263" s="3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 s="12">
        <v>42128.895532407405</v>
      </c>
      <c r="J1263" s="12">
        <v>42083.895532407405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>
        <f t="shared" si="57"/>
        <v>123</v>
      </c>
      <c r="Q1263">
        <f t="shared" si="58"/>
        <v>93.7</v>
      </c>
      <c r="R1263">
        <f t="shared" si="59"/>
        <v>2015</v>
      </c>
    </row>
    <row r="1264" spans="1:18" hidden="1" x14ac:dyDescent="0.3">
      <c r="A1264">
        <v>2058</v>
      </c>
      <c r="B1264" s="3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 s="12">
        <v>42065.833333333328</v>
      </c>
      <c r="J1264" s="12">
        <v>42026.370717592596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>
        <f t="shared" si="57"/>
        <v>168</v>
      </c>
      <c r="Q1264">
        <f t="shared" si="58"/>
        <v>10.51</v>
      </c>
      <c r="R1264">
        <f t="shared" si="59"/>
        <v>2015</v>
      </c>
    </row>
    <row r="1265" spans="1:18" ht="28.8" hidden="1" x14ac:dyDescent="0.3">
      <c r="A1265">
        <v>3768</v>
      </c>
      <c r="B1265" s="3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2">
        <v>41802.727893518517</v>
      </c>
      <c r="J1265" s="12">
        <v>41772.727893518517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>
        <f t="shared" si="57"/>
        <v>108</v>
      </c>
      <c r="Q1265">
        <f t="shared" si="58"/>
        <v>74.239999999999995</v>
      </c>
      <c r="R1265">
        <f t="shared" si="59"/>
        <v>2014</v>
      </c>
    </row>
    <row r="1266" spans="1:18" ht="28.8" hidden="1" x14ac:dyDescent="0.3">
      <c r="A1266">
        <v>1920</v>
      </c>
      <c r="B1266" s="3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 s="12">
        <v>42298.958333333328</v>
      </c>
      <c r="J1266" s="12">
        <v>42270.875706018516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>
        <f t="shared" si="57"/>
        <v>43</v>
      </c>
      <c r="Q1266">
        <f t="shared" si="58"/>
        <v>40.98</v>
      </c>
      <c r="R1266">
        <f t="shared" si="59"/>
        <v>2015</v>
      </c>
    </row>
    <row r="1267" spans="1:18" ht="28.8" x14ac:dyDescent="0.3">
      <c r="A1267">
        <v>3273</v>
      </c>
      <c r="B1267" s="3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 s="12">
        <v>42627.791666666672</v>
      </c>
      <c r="J1267" s="12">
        <v>42611.801412037035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>
        <f t="shared" si="57"/>
        <v>107</v>
      </c>
      <c r="Q1267">
        <f t="shared" si="58"/>
        <v>204.57</v>
      </c>
      <c r="R1267">
        <f t="shared" si="59"/>
        <v>2016</v>
      </c>
    </row>
    <row r="1268" spans="1:18" ht="28.8" hidden="1" x14ac:dyDescent="0.3">
      <c r="A1268">
        <v>2528</v>
      </c>
      <c r="B1268" s="3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 s="12">
        <v>42236.458333333328</v>
      </c>
      <c r="J1268" s="12">
        <v>42217.834525462968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>
        <f t="shared" si="57"/>
        <v>107</v>
      </c>
      <c r="Q1268">
        <f t="shared" si="58"/>
        <v>52.96</v>
      </c>
      <c r="R1268">
        <f t="shared" si="59"/>
        <v>2015</v>
      </c>
    </row>
    <row r="1269" spans="1:18" hidden="1" x14ac:dyDescent="0.3">
      <c r="A1269">
        <v>815</v>
      </c>
      <c r="B1269" s="3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 s="12">
        <v>41944.917858796296</v>
      </c>
      <c r="J1269" s="12">
        <v>41914.917858796296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>
        <f t="shared" si="57"/>
        <v>107</v>
      </c>
      <c r="Q1269">
        <f t="shared" si="58"/>
        <v>99.53</v>
      </c>
      <c r="R1269">
        <f t="shared" si="59"/>
        <v>2014</v>
      </c>
    </row>
    <row r="1270" spans="1:18" ht="28.8" x14ac:dyDescent="0.3">
      <c r="A1270">
        <v>3308</v>
      </c>
      <c r="B1270" s="3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 s="12">
        <v>42473.876909722225</v>
      </c>
      <c r="J1270" s="12">
        <v>42452.876909722225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>
        <f t="shared" si="57"/>
        <v>122</v>
      </c>
      <c r="Q1270">
        <f t="shared" si="58"/>
        <v>75.09</v>
      </c>
      <c r="R1270">
        <f t="shared" si="59"/>
        <v>2016</v>
      </c>
    </row>
    <row r="1271" spans="1:18" ht="28.8" hidden="1" x14ac:dyDescent="0.3">
      <c r="A1271">
        <v>1247</v>
      </c>
      <c r="B1271" s="3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 s="12">
        <v>41400.292303240742</v>
      </c>
      <c r="J1271" s="12">
        <v>41370.292303240742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>
        <f t="shared" si="57"/>
        <v>122</v>
      </c>
      <c r="Q1271">
        <f t="shared" si="58"/>
        <v>85.5</v>
      </c>
      <c r="R1271">
        <f t="shared" si="59"/>
        <v>2013</v>
      </c>
    </row>
    <row r="1272" spans="1:18" ht="28.8" hidden="1" x14ac:dyDescent="0.3">
      <c r="A1272">
        <v>2109</v>
      </c>
      <c r="B1272" s="3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 s="12">
        <v>42190.708530092597</v>
      </c>
      <c r="J1272" s="12">
        <v>42160.708530092597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>
        <f t="shared" si="57"/>
        <v>107</v>
      </c>
      <c r="Q1272">
        <f t="shared" si="58"/>
        <v>106.53</v>
      </c>
      <c r="R1272">
        <f t="shared" si="59"/>
        <v>2015</v>
      </c>
    </row>
    <row r="1273" spans="1:18" x14ac:dyDescent="0.3">
      <c r="A1273">
        <v>3359</v>
      </c>
      <c r="B1273" s="3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 s="12">
        <v>42791.057106481487</v>
      </c>
      <c r="J1273" s="12">
        <v>42746.057106481487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>
        <f t="shared" si="57"/>
        <v>106</v>
      </c>
      <c r="Q1273">
        <f t="shared" si="58"/>
        <v>184.78</v>
      </c>
      <c r="R1273">
        <f t="shared" si="59"/>
        <v>2017</v>
      </c>
    </row>
    <row r="1274" spans="1:18" ht="28.8" x14ac:dyDescent="0.3">
      <c r="A1274">
        <v>2816</v>
      </c>
      <c r="B1274" s="3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 s="12">
        <v>42218.666666666672</v>
      </c>
      <c r="J1274" s="12">
        <v>42188.467499999999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>
        <f t="shared" si="57"/>
        <v>142</v>
      </c>
      <c r="Q1274">
        <f t="shared" si="58"/>
        <v>25.13</v>
      </c>
      <c r="R1274">
        <f t="shared" si="59"/>
        <v>2015</v>
      </c>
    </row>
    <row r="1275" spans="1:18" ht="28.8" hidden="1" x14ac:dyDescent="0.3">
      <c r="A1275">
        <v>2171</v>
      </c>
      <c r="B1275" s="3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 s="12">
        <v>42177.208333333328</v>
      </c>
      <c r="J1275" s="12">
        <v>42141.95711805555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>
        <f t="shared" si="57"/>
        <v>106</v>
      </c>
      <c r="Q1275">
        <f t="shared" si="58"/>
        <v>90.28</v>
      </c>
      <c r="R1275">
        <f t="shared" si="59"/>
        <v>2015</v>
      </c>
    </row>
    <row r="1276" spans="1:18" ht="28.8" hidden="1" x14ac:dyDescent="0.3">
      <c r="A1276">
        <v>3018</v>
      </c>
      <c r="B1276" s="3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 s="12">
        <v>42205.916666666672</v>
      </c>
      <c r="J1276" s="12">
        <v>42163.29833333334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>
        <f t="shared" si="57"/>
        <v>101</v>
      </c>
      <c r="Q1276">
        <f t="shared" si="58"/>
        <v>103.17</v>
      </c>
      <c r="R1276">
        <f t="shared" si="59"/>
        <v>2015</v>
      </c>
    </row>
    <row r="1277" spans="1:18" ht="28.8" hidden="1" x14ac:dyDescent="0.3">
      <c r="A1277">
        <v>2739</v>
      </c>
      <c r="B1277" s="3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 s="12">
        <v>41764.887928240743</v>
      </c>
      <c r="J1277" s="12">
        <v>41719.887928240743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>
        <f t="shared" si="57"/>
        <v>384</v>
      </c>
      <c r="Q1277">
        <f t="shared" si="58"/>
        <v>22.12</v>
      </c>
      <c r="R1277">
        <f t="shared" si="59"/>
        <v>2014</v>
      </c>
    </row>
    <row r="1278" spans="1:18" ht="28.8" hidden="1" x14ac:dyDescent="0.3">
      <c r="A1278">
        <v>2094</v>
      </c>
      <c r="B1278" s="3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 s="12">
        <v>40973.125</v>
      </c>
      <c r="J1278" s="12">
        <v>40939.02002314815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>
        <f t="shared" si="57"/>
        <v>121</v>
      </c>
      <c r="Q1278">
        <f t="shared" si="58"/>
        <v>58.6</v>
      </c>
      <c r="R1278">
        <f t="shared" si="59"/>
        <v>2012</v>
      </c>
    </row>
    <row r="1279" spans="1:18" ht="28.8" x14ac:dyDescent="0.3">
      <c r="A1279">
        <v>3502</v>
      </c>
      <c r="B1279" s="3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 s="12">
        <v>42445.165972222225</v>
      </c>
      <c r="J1279" s="12">
        <v>42430.839398148149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>
        <f t="shared" si="57"/>
        <v>105</v>
      </c>
      <c r="Q1279">
        <f t="shared" si="58"/>
        <v>136</v>
      </c>
      <c r="R1279">
        <f t="shared" si="59"/>
        <v>2016</v>
      </c>
    </row>
    <row r="1280" spans="1:18" hidden="1" x14ac:dyDescent="0.3">
      <c r="A1280">
        <v>807</v>
      </c>
      <c r="B1280" s="3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 s="12">
        <v>42795.083333333328</v>
      </c>
      <c r="J1280" s="12">
        <v>42759.628599537042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>
        <f t="shared" si="57"/>
        <v>105</v>
      </c>
      <c r="Q1280">
        <f t="shared" si="58"/>
        <v>73.77</v>
      </c>
      <c r="R1280">
        <f t="shared" si="59"/>
        <v>2017</v>
      </c>
    </row>
    <row r="1281" spans="1:18" ht="28.8" hidden="1" x14ac:dyDescent="0.3">
      <c r="A1281">
        <v>1796</v>
      </c>
      <c r="B1281" s="3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 s="12">
        <v>42575.439421296294</v>
      </c>
      <c r="J1281" s="12">
        <v>42515.439421296294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>
        <f t="shared" si="57"/>
        <v>22</v>
      </c>
      <c r="Q1281">
        <f t="shared" si="58"/>
        <v>48.72</v>
      </c>
      <c r="R1281">
        <f t="shared" si="59"/>
        <v>2016</v>
      </c>
    </row>
    <row r="1282" spans="1:18" ht="28.8" hidden="1" x14ac:dyDescent="0.3">
      <c r="A1282">
        <v>859</v>
      </c>
      <c r="B1282" s="3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 s="12">
        <v>42159</v>
      </c>
      <c r="J1282" s="12">
        <v>42128.820231481484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>
        <f t="shared" ref="P1282:P1345" si="60">ROUND(E1282/D1282*100,0)</f>
        <v>105</v>
      </c>
      <c r="Q1282">
        <f t="shared" ref="Q1282:Q1345" si="61">IFERROR(ROUND(E1282/L1282,2),0)</f>
        <v>42.72</v>
      </c>
      <c r="R1282">
        <f t="shared" si="59"/>
        <v>2015</v>
      </c>
    </row>
    <row r="1283" spans="1:18" ht="28.8" hidden="1" x14ac:dyDescent="0.3">
      <c r="A1283">
        <v>1665</v>
      </c>
      <c r="B1283" s="3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 s="12">
        <v>40596.125</v>
      </c>
      <c r="J1283" s="12">
        <v>40564.649456018517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>
        <f t="shared" si="60"/>
        <v>119</v>
      </c>
      <c r="Q1283">
        <f t="shared" si="61"/>
        <v>44.96</v>
      </c>
      <c r="R1283">
        <f t="shared" ref="R1283:R1346" si="62">YEAR(J1283)</f>
        <v>2011</v>
      </c>
    </row>
    <row r="1284" spans="1:18" ht="28.8" hidden="1" x14ac:dyDescent="0.3">
      <c r="A1284">
        <v>2484</v>
      </c>
      <c r="B1284" s="3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2">
        <v>40801.916701388887</v>
      </c>
      <c r="J1284" s="12">
        <v>40771.916701388887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>
        <f t="shared" si="60"/>
        <v>119</v>
      </c>
      <c r="Q1284">
        <f t="shared" si="61"/>
        <v>46.4</v>
      </c>
      <c r="R1284">
        <f t="shared" si="62"/>
        <v>2011</v>
      </c>
    </row>
    <row r="1285" spans="1:18" ht="28.8" x14ac:dyDescent="0.3">
      <c r="A1285">
        <v>3682</v>
      </c>
      <c r="B1285" s="3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 s="12">
        <v>41806.290972222225</v>
      </c>
      <c r="J1285" s="12">
        <v>41772.685393518521</v>
      </c>
      <c r="K1285" t="b">
        <v>0</v>
      </c>
      <c r="L1285">
        <v>67</v>
      </c>
      <c r="M1285" t="b">
        <v>1</v>
      </c>
      <c r="N1285" t="s">
        <v>8281</v>
      </c>
      <c r="O1285" t="s">
        <v>8284</v>
      </c>
      <c r="P1285">
        <f t="shared" si="60"/>
        <v>139</v>
      </c>
      <c r="Q1285">
        <f t="shared" si="61"/>
        <v>62.33</v>
      </c>
      <c r="R1285">
        <f t="shared" si="62"/>
        <v>2014</v>
      </c>
    </row>
    <row r="1286" spans="1:18" ht="28.8" hidden="1" x14ac:dyDescent="0.3">
      <c r="A1286">
        <v>3793</v>
      </c>
      <c r="B1286" s="3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 s="12">
        <v>41989.938993055555</v>
      </c>
      <c r="J1286" s="12">
        <v>41968.938993055555</v>
      </c>
      <c r="K1286" t="b">
        <v>0</v>
      </c>
      <c r="L1286">
        <v>24</v>
      </c>
      <c r="M1286" t="b">
        <v>0</v>
      </c>
      <c r="N1286" t="s">
        <v>8281</v>
      </c>
      <c r="O1286" t="s">
        <v>8293</v>
      </c>
      <c r="P1286">
        <f t="shared" si="60"/>
        <v>60</v>
      </c>
      <c r="Q1286">
        <f t="shared" si="61"/>
        <v>174</v>
      </c>
      <c r="R1286">
        <f t="shared" si="62"/>
        <v>2014</v>
      </c>
    </row>
    <row r="1287" spans="1:18" ht="28.8" hidden="1" x14ac:dyDescent="0.3">
      <c r="A1287">
        <v>1265</v>
      </c>
      <c r="B1287" s="3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 s="12">
        <v>40512.655266203699</v>
      </c>
      <c r="J1287" s="12">
        <v>40465.655266203699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>
        <f t="shared" si="60"/>
        <v>119</v>
      </c>
      <c r="Q1287">
        <f t="shared" si="61"/>
        <v>63.18</v>
      </c>
      <c r="R1287">
        <f t="shared" si="62"/>
        <v>2010</v>
      </c>
    </row>
    <row r="1288" spans="1:18" ht="43.2" hidden="1" x14ac:dyDescent="0.3">
      <c r="A1288">
        <v>1888</v>
      </c>
      <c r="B1288" s="3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 s="12">
        <v>40330.207638888889</v>
      </c>
      <c r="J1288" s="12">
        <v>40299.239953703705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>
        <f t="shared" si="60"/>
        <v>166</v>
      </c>
      <c r="Q1288">
        <f t="shared" si="61"/>
        <v>46.65</v>
      </c>
      <c r="R1288">
        <f t="shared" si="62"/>
        <v>2010</v>
      </c>
    </row>
    <row r="1289" spans="1:18" hidden="1" x14ac:dyDescent="0.3">
      <c r="A1289">
        <v>809</v>
      </c>
      <c r="B1289" s="3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 s="12">
        <v>41658.833680555559</v>
      </c>
      <c r="J1289" s="12">
        <v>41628.833680555559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>
        <f t="shared" si="60"/>
        <v>104</v>
      </c>
      <c r="Q1289">
        <f t="shared" si="61"/>
        <v>79.83</v>
      </c>
      <c r="R1289">
        <f t="shared" si="62"/>
        <v>2013</v>
      </c>
    </row>
    <row r="1290" spans="1:18" ht="28.8" x14ac:dyDescent="0.3">
      <c r="A1290">
        <v>3482</v>
      </c>
      <c r="B1290" s="3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 s="12">
        <v>41826.771597222221</v>
      </c>
      <c r="J1290" s="12">
        <v>41796.771597222221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>
        <f t="shared" si="60"/>
        <v>138</v>
      </c>
      <c r="Q1290">
        <f t="shared" si="61"/>
        <v>51.88</v>
      </c>
      <c r="R1290">
        <f t="shared" si="62"/>
        <v>2014</v>
      </c>
    </row>
    <row r="1291" spans="1:18" ht="28.8" x14ac:dyDescent="0.3">
      <c r="A1291">
        <v>3340</v>
      </c>
      <c r="B1291" s="3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 s="12">
        <v>42710.974004629628</v>
      </c>
      <c r="J1291" s="12">
        <v>42685.974004629628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>
        <f t="shared" si="60"/>
        <v>138</v>
      </c>
      <c r="Q1291">
        <f t="shared" si="61"/>
        <v>109.08</v>
      </c>
      <c r="R1291">
        <f t="shared" si="62"/>
        <v>2016</v>
      </c>
    </row>
    <row r="1292" spans="1:18" hidden="1" x14ac:dyDescent="0.3">
      <c r="A1292">
        <v>1273</v>
      </c>
      <c r="B1292" s="3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 s="12">
        <v>41882.730219907404</v>
      </c>
      <c r="J1292" s="12">
        <v>41852.730219907404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>
        <f t="shared" si="60"/>
        <v>104</v>
      </c>
      <c r="Q1292">
        <f t="shared" si="61"/>
        <v>76.67</v>
      </c>
      <c r="R1292">
        <f t="shared" si="62"/>
        <v>2014</v>
      </c>
    </row>
    <row r="1293" spans="1:18" ht="28.8" x14ac:dyDescent="0.3">
      <c r="A1293">
        <v>3221</v>
      </c>
      <c r="B1293" s="3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 s="12">
        <v>42190.696793981479</v>
      </c>
      <c r="J1293" s="12">
        <v>42155.696793981479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>
        <f t="shared" si="60"/>
        <v>103</v>
      </c>
      <c r="Q1293">
        <f t="shared" si="61"/>
        <v>36.61</v>
      </c>
      <c r="R1293">
        <f t="shared" si="62"/>
        <v>2015</v>
      </c>
    </row>
    <row r="1294" spans="1:18" ht="28.8" hidden="1" x14ac:dyDescent="0.3">
      <c r="A1294">
        <v>1531</v>
      </c>
      <c r="B1294" s="3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 s="12">
        <v>41974.125</v>
      </c>
      <c r="J1294" s="12">
        <v>41941.802384259259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>
        <f t="shared" si="60"/>
        <v>176</v>
      </c>
      <c r="Q1294">
        <f t="shared" si="61"/>
        <v>56.64</v>
      </c>
      <c r="R1294">
        <f t="shared" si="62"/>
        <v>2014</v>
      </c>
    </row>
    <row r="1295" spans="1:18" ht="28.8" hidden="1" x14ac:dyDescent="0.3">
      <c r="A1295">
        <v>2321</v>
      </c>
      <c r="B1295" s="3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 s="12">
        <v>42829.21876157407</v>
      </c>
      <c r="J1295" s="12">
        <v>42799.260428240741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>
        <f t="shared" si="60"/>
        <v>39</v>
      </c>
      <c r="Q1295">
        <f t="shared" si="61"/>
        <v>64.53</v>
      </c>
      <c r="R1295">
        <f t="shared" si="62"/>
        <v>2017</v>
      </c>
    </row>
    <row r="1296" spans="1:18" ht="28.8" hidden="1" x14ac:dyDescent="0.3">
      <c r="A1296">
        <v>303</v>
      </c>
      <c r="B1296" s="3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 s="12">
        <v>41062.071134259262</v>
      </c>
      <c r="J1296" s="12">
        <v>41032.071134259262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>
        <f t="shared" si="60"/>
        <v>137</v>
      </c>
      <c r="Q1296">
        <f t="shared" si="61"/>
        <v>50.29</v>
      </c>
      <c r="R1296">
        <f t="shared" si="62"/>
        <v>2012</v>
      </c>
    </row>
    <row r="1297" spans="1:18" ht="28.8" hidden="1" x14ac:dyDescent="0.3">
      <c r="A1297">
        <v>2174</v>
      </c>
      <c r="B1297" s="3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 s="12">
        <v>42495.542905092589</v>
      </c>
      <c r="J1297" s="12">
        <v>42465.542905092589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>
        <f t="shared" si="60"/>
        <v>103</v>
      </c>
      <c r="Q1297">
        <f t="shared" si="61"/>
        <v>65.38</v>
      </c>
      <c r="R1297">
        <f t="shared" si="62"/>
        <v>2016</v>
      </c>
    </row>
    <row r="1298" spans="1:18" ht="28.8" hidden="1" x14ac:dyDescent="0.3">
      <c r="A1298">
        <v>1403</v>
      </c>
      <c r="B1298" s="3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 s="12">
        <v>41481.062905092593</v>
      </c>
      <c r="J1298" s="12">
        <v>41451.062905092593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>
        <f t="shared" si="60"/>
        <v>103</v>
      </c>
      <c r="Q1298">
        <f t="shared" si="61"/>
        <v>62.17</v>
      </c>
      <c r="R1298">
        <f t="shared" si="62"/>
        <v>2013</v>
      </c>
    </row>
    <row r="1299" spans="1:18" ht="28.8" hidden="1" x14ac:dyDescent="0.3">
      <c r="A1299">
        <v>1591</v>
      </c>
      <c r="B1299" s="3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 s="12">
        <v>42463.68450231482</v>
      </c>
      <c r="J1299" s="12">
        <v>42433.726168981477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>
        <f t="shared" si="60"/>
        <v>29</v>
      </c>
      <c r="Q1299">
        <f t="shared" si="61"/>
        <v>44.48</v>
      </c>
      <c r="R1299">
        <f t="shared" si="62"/>
        <v>2016</v>
      </c>
    </row>
    <row r="1300" spans="1:18" ht="28.8" x14ac:dyDescent="0.3">
      <c r="A1300">
        <v>3381</v>
      </c>
      <c r="B1300" s="3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 s="12">
        <v>42074.143321759257</v>
      </c>
      <c r="J1300" s="12">
        <v>42044.184988425928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>
        <f t="shared" si="60"/>
        <v>102</v>
      </c>
      <c r="Q1300">
        <f t="shared" si="61"/>
        <v>85.21</v>
      </c>
      <c r="R1300">
        <f t="shared" si="62"/>
        <v>2015</v>
      </c>
    </row>
    <row r="1301" spans="1:18" ht="28.8" hidden="1" x14ac:dyDescent="0.3">
      <c r="A1301">
        <v>2527</v>
      </c>
      <c r="B1301" s="3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 s="12">
        <v>41565.165972222225</v>
      </c>
      <c r="J1301" s="12">
        <v>41546.75105324074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>
        <f t="shared" si="60"/>
        <v>102</v>
      </c>
      <c r="Q1301">
        <f t="shared" si="61"/>
        <v>57.54</v>
      </c>
      <c r="R1301">
        <f t="shared" si="62"/>
        <v>2013</v>
      </c>
    </row>
    <row r="1302" spans="1:18" ht="28.8" x14ac:dyDescent="0.3">
      <c r="A1302">
        <v>3300</v>
      </c>
      <c r="B1302" s="3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2">
        <v>42123.743773148148</v>
      </c>
      <c r="J1302" s="12">
        <v>42102.743773148148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>
        <f t="shared" si="60"/>
        <v>136</v>
      </c>
      <c r="Q1302">
        <f t="shared" si="61"/>
        <v>46.42</v>
      </c>
      <c r="R1302">
        <f t="shared" si="62"/>
        <v>2015</v>
      </c>
    </row>
    <row r="1303" spans="1:18" ht="28.8" x14ac:dyDescent="0.3">
      <c r="A1303">
        <v>3305</v>
      </c>
      <c r="B1303" s="3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 s="12">
        <v>42216.855879629627</v>
      </c>
      <c r="J1303" s="12">
        <v>42186.855879629627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>
        <f t="shared" si="60"/>
        <v>102</v>
      </c>
      <c r="Q1303">
        <f t="shared" si="61"/>
        <v>204.05</v>
      </c>
      <c r="R1303">
        <f t="shared" si="62"/>
        <v>2015</v>
      </c>
    </row>
    <row r="1304" spans="1:18" ht="28.8" hidden="1" x14ac:dyDescent="0.3">
      <c r="A1304">
        <v>2334</v>
      </c>
      <c r="B1304" s="3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 s="12">
        <v>41948.731944444444</v>
      </c>
      <c r="J1304" s="12">
        <v>41918.670115740737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>
        <f t="shared" si="60"/>
        <v>102</v>
      </c>
      <c r="Q1304">
        <f t="shared" si="61"/>
        <v>60.87</v>
      </c>
      <c r="R1304">
        <f t="shared" si="62"/>
        <v>2014</v>
      </c>
    </row>
    <row r="1305" spans="1:18" ht="28.8" x14ac:dyDescent="0.3">
      <c r="A1305">
        <v>3626</v>
      </c>
      <c r="B1305" s="3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 s="12">
        <v>41867.667326388888</v>
      </c>
      <c r="J1305" s="12">
        <v>41846.667326388888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>
        <f t="shared" si="60"/>
        <v>102</v>
      </c>
      <c r="Q1305">
        <f t="shared" si="61"/>
        <v>84.85</v>
      </c>
      <c r="R1305">
        <f t="shared" si="62"/>
        <v>2014</v>
      </c>
    </row>
    <row r="1306" spans="1:18" hidden="1" x14ac:dyDescent="0.3">
      <c r="A1306">
        <v>1378</v>
      </c>
      <c r="B1306" s="3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 s="12">
        <v>42583.759374999994</v>
      </c>
      <c r="J1306" s="12">
        <v>42568.759374999994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>
        <f t="shared" si="60"/>
        <v>203</v>
      </c>
      <c r="Q1306">
        <f t="shared" si="61"/>
        <v>30.58</v>
      </c>
      <c r="R1306">
        <f t="shared" si="62"/>
        <v>2016</v>
      </c>
    </row>
    <row r="1307" spans="1:18" ht="28.8" x14ac:dyDescent="0.3">
      <c r="A1307">
        <v>3844</v>
      </c>
      <c r="B1307" s="3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 s="12">
        <v>41793.290972222225</v>
      </c>
      <c r="J1307" s="12">
        <v>41766.617291666669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>
        <f t="shared" si="60"/>
        <v>41</v>
      </c>
      <c r="Q1307">
        <f t="shared" si="61"/>
        <v>81.319999999999993</v>
      </c>
      <c r="R1307">
        <f t="shared" si="62"/>
        <v>2014</v>
      </c>
    </row>
    <row r="1308" spans="1:18" ht="28.8" hidden="1" x14ac:dyDescent="0.3">
      <c r="A1308">
        <v>1632</v>
      </c>
      <c r="B1308" s="3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 s="12">
        <v>40810.340902777774</v>
      </c>
      <c r="J1308" s="12">
        <v>40750.340902777774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>
        <f t="shared" si="60"/>
        <v>102</v>
      </c>
      <c r="Q1308">
        <f t="shared" si="61"/>
        <v>86.49</v>
      </c>
      <c r="R1308">
        <f t="shared" si="62"/>
        <v>2011</v>
      </c>
    </row>
    <row r="1309" spans="1:18" ht="28.8" hidden="1" x14ac:dyDescent="0.3">
      <c r="A1309">
        <v>2938</v>
      </c>
      <c r="B1309" s="3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 s="12">
        <v>42034.703865740739</v>
      </c>
      <c r="J1309" s="12">
        <v>42004.703865740739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>
        <f t="shared" si="60"/>
        <v>101</v>
      </c>
      <c r="Q1309">
        <f t="shared" si="61"/>
        <v>126.72</v>
      </c>
      <c r="R1309">
        <f t="shared" si="62"/>
        <v>2014</v>
      </c>
    </row>
    <row r="1310" spans="1:18" ht="28.8" x14ac:dyDescent="0.3">
      <c r="A1310">
        <v>3426</v>
      </c>
      <c r="B1310" s="3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 s="12">
        <v>41903.083333333336</v>
      </c>
      <c r="J1310" s="12">
        <v>41884.056747685187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>
        <f t="shared" si="60"/>
        <v>108</v>
      </c>
      <c r="Q1310">
        <f t="shared" si="61"/>
        <v>46.61</v>
      </c>
      <c r="R1310">
        <f t="shared" si="62"/>
        <v>2014</v>
      </c>
    </row>
    <row r="1311" spans="1:18" ht="28.8" hidden="1" x14ac:dyDescent="0.3">
      <c r="A1311">
        <v>30</v>
      </c>
      <c r="B1311" s="3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 s="12">
        <v>41872.292997685188</v>
      </c>
      <c r="J1311" s="12">
        <v>41842.292997685188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>
        <f t="shared" si="60"/>
        <v>101</v>
      </c>
      <c r="Q1311">
        <f t="shared" si="61"/>
        <v>76.45</v>
      </c>
      <c r="R1311">
        <f t="shared" si="62"/>
        <v>2014</v>
      </c>
    </row>
    <row r="1312" spans="1:18" ht="28.8" x14ac:dyDescent="0.3">
      <c r="A1312">
        <v>1300</v>
      </c>
      <c r="B1312" s="3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 s="12">
        <v>42522.789583333331</v>
      </c>
      <c r="J1312" s="12">
        <v>42483.675208333334</v>
      </c>
      <c r="K1312" t="b">
        <v>0</v>
      </c>
      <c r="L1312">
        <v>24</v>
      </c>
      <c r="M1312" t="b">
        <v>1</v>
      </c>
      <c r="N1312" t="s">
        <v>8281</v>
      </c>
      <c r="O1312" t="s">
        <v>8284</v>
      </c>
      <c r="P1312">
        <f t="shared" si="60"/>
        <v>135</v>
      </c>
      <c r="Q1312">
        <f t="shared" si="61"/>
        <v>168.75</v>
      </c>
      <c r="R1312">
        <f t="shared" si="62"/>
        <v>2016</v>
      </c>
    </row>
    <row r="1313" spans="1:18" ht="28.8" x14ac:dyDescent="0.3">
      <c r="A1313">
        <v>3585</v>
      </c>
      <c r="B1313" s="3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 s="12">
        <v>41994.716319444444</v>
      </c>
      <c r="J1313" s="12">
        <v>41964.716319444444</v>
      </c>
      <c r="K1313" t="b">
        <v>0</v>
      </c>
      <c r="L1313">
        <v>23</v>
      </c>
      <c r="M1313" t="b">
        <v>1</v>
      </c>
      <c r="N1313" t="s">
        <v>8281</v>
      </c>
      <c r="O1313" t="s">
        <v>8284</v>
      </c>
      <c r="P1313">
        <f t="shared" si="60"/>
        <v>119</v>
      </c>
      <c r="Q1313">
        <f t="shared" si="61"/>
        <v>176.09</v>
      </c>
      <c r="R1313">
        <f t="shared" si="62"/>
        <v>2014</v>
      </c>
    </row>
    <row r="1314" spans="1:18" ht="28.8" hidden="1" x14ac:dyDescent="0.3">
      <c r="A1314">
        <v>1503</v>
      </c>
      <c r="B1314" s="3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 s="12">
        <v>42666.347233796296</v>
      </c>
      <c r="J1314" s="12">
        <v>42606.347233796296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>
        <f t="shared" si="60"/>
        <v>108</v>
      </c>
      <c r="Q1314">
        <f t="shared" si="61"/>
        <v>56.98</v>
      </c>
      <c r="R1314">
        <f t="shared" si="62"/>
        <v>2016</v>
      </c>
    </row>
    <row r="1315" spans="1:18" ht="28.8" hidden="1" x14ac:dyDescent="0.3">
      <c r="A1315">
        <v>75</v>
      </c>
      <c r="B1315" s="3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 s="12">
        <v>41387.209166666667</v>
      </c>
      <c r="J1315" s="12">
        <v>41357.209166666667</v>
      </c>
      <c r="K1315" t="b">
        <v>0</v>
      </c>
      <c r="L1315">
        <v>47</v>
      </c>
      <c r="M1315" t="b">
        <v>1</v>
      </c>
      <c r="N1315" t="s">
        <v>8279</v>
      </c>
      <c r="O1315" t="s">
        <v>8301</v>
      </c>
      <c r="P1315">
        <f t="shared" si="60"/>
        <v>115</v>
      </c>
      <c r="Q1315">
        <f t="shared" si="61"/>
        <v>85.96</v>
      </c>
      <c r="R1315">
        <f t="shared" si="62"/>
        <v>2013</v>
      </c>
    </row>
    <row r="1316" spans="1:18" x14ac:dyDescent="0.3">
      <c r="A1316">
        <v>3157</v>
      </c>
      <c r="B1316" s="3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 s="12">
        <v>41839.208333333336</v>
      </c>
      <c r="J1316" s="12">
        <v>41829.788252314815</v>
      </c>
      <c r="K1316" t="b">
        <v>1</v>
      </c>
      <c r="L1316">
        <v>41</v>
      </c>
      <c r="M1316" t="b">
        <v>1</v>
      </c>
      <c r="N1316" t="s">
        <v>8281</v>
      </c>
      <c r="O1316" t="s">
        <v>8284</v>
      </c>
      <c r="P1316">
        <f t="shared" si="60"/>
        <v>101</v>
      </c>
      <c r="Q1316">
        <f t="shared" si="61"/>
        <v>98.54</v>
      </c>
      <c r="R1316">
        <f t="shared" si="62"/>
        <v>2014</v>
      </c>
    </row>
    <row r="1317" spans="1:18" hidden="1" x14ac:dyDescent="0.3">
      <c r="A1317">
        <v>1628</v>
      </c>
      <c r="B1317" s="3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 s="12">
        <v>41807.737060185187</v>
      </c>
      <c r="J1317" s="12">
        <v>41774.737060185187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>
        <f t="shared" si="60"/>
        <v>101</v>
      </c>
      <c r="Q1317">
        <f t="shared" si="61"/>
        <v>45.88</v>
      </c>
      <c r="R1317">
        <f t="shared" si="62"/>
        <v>2014</v>
      </c>
    </row>
    <row r="1318" spans="1:18" ht="28.8" x14ac:dyDescent="0.3">
      <c r="A1318">
        <v>3418</v>
      </c>
      <c r="B1318" s="3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 s="12">
        <v>41782.83457175926</v>
      </c>
      <c r="J1318" s="12">
        <v>41752.83457175926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>
        <f t="shared" si="60"/>
        <v>101</v>
      </c>
      <c r="Q1318">
        <f t="shared" si="61"/>
        <v>72.05</v>
      </c>
      <c r="R1318">
        <f t="shared" si="62"/>
        <v>2014</v>
      </c>
    </row>
    <row r="1319" spans="1:18" ht="28.8" x14ac:dyDescent="0.3">
      <c r="A1319">
        <v>3717</v>
      </c>
      <c r="B1319" s="3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 s="12">
        <v>42133.866307870368</v>
      </c>
      <c r="J1319" s="12">
        <v>42102.866307870368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>
        <f t="shared" si="60"/>
        <v>101</v>
      </c>
      <c r="Q1319">
        <f t="shared" si="61"/>
        <v>310</v>
      </c>
      <c r="R1319">
        <f t="shared" si="62"/>
        <v>2015</v>
      </c>
    </row>
    <row r="1320" spans="1:18" ht="28.8" hidden="1" x14ac:dyDescent="0.3">
      <c r="A1320">
        <v>2086</v>
      </c>
      <c r="B1320" s="3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 s="12">
        <v>40891.207638888889</v>
      </c>
      <c r="J1320" s="12">
        <v>40860.67050925926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>
        <f t="shared" si="60"/>
        <v>101</v>
      </c>
      <c r="Q1320">
        <f t="shared" si="61"/>
        <v>115.09</v>
      </c>
      <c r="R1320">
        <f t="shared" si="62"/>
        <v>2011</v>
      </c>
    </row>
    <row r="1321" spans="1:18" ht="28.8" hidden="1" x14ac:dyDescent="0.3">
      <c r="A1321">
        <v>1666</v>
      </c>
      <c r="B1321" s="3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 s="12">
        <v>41361.211493055554</v>
      </c>
      <c r="J1321" s="12">
        <v>41331.253159722226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>
        <f t="shared" si="60"/>
        <v>161</v>
      </c>
      <c r="Q1321">
        <f t="shared" si="61"/>
        <v>41.04</v>
      </c>
      <c r="R1321">
        <f t="shared" si="62"/>
        <v>2013</v>
      </c>
    </row>
    <row r="1322" spans="1:18" ht="28.8" hidden="1" x14ac:dyDescent="0.3">
      <c r="A1322">
        <v>798</v>
      </c>
      <c r="B1322" s="3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 s="12">
        <v>41912.590127314819</v>
      </c>
      <c r="J1322" s="12">
        <v>41882.590127314819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>
        <f t="shared" si="60"/>
        <v>115</v>
      </c>
      <c r="Q1322">
        <f t="shared" si="61"/>
        <v>46.22</v>
      </c>
      <c r="R1322">
        <f t="shared" si="62"/>
        <v>2014</v>
      </c>
    </row>
    <row r="1323" spans="1:18" ht="28.8" x14ac:dyDescent="0.3">
      <c r="A1323">
        <v>1288</v>
      </c>
      <c r="B1323" s="3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 s="12">
        <v>42592.166666666672</v>
      </c>
      <c r="J1323" s="12">
        <v>42561.154664351852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>
        <f t="shared" si="60"/>
        <v>100</v>
      </c>
      <c r="Q1323">
        <f t="shared" si="61"/>
        <v>65.87</v>
      </c>
      <c r="R1323">
        <f t="shared" si="62"/>
        <v>2016</v>
      </c>
    </row>
    <row r="1324" spans="1:18" ht="28.8" x14ac:dyDescent="0.3">
      <c r="A1324">
        <v>3234</v>
      </c>
      <c r="B1324" s="3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 s="12">
        <v>42767.979861111111</v>
      </c>
      <c r="J1324" s="12">
        <v>42734.789444444439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>
        <f t="shared" si="60"/>
        <v>100</v>
      </c>
      <c r="Q1324">
        <f t="shared" si="61"/>
        <v>34.92</v>
      </c>
      <c r="R1324">
        <f t="shared" si="62"/>
        <v>2016</v>
      </c>
    </row>
    <row r="1325" spans="1:18" ht="28.8" hidden="1" x14ac:dyDescent="0.3">
      <c r="A1325">
        <v>2081</v>
      </c>
      <c r="B1325" s="3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 s="12">
        <v>41045.207638888889</v>
      </c>
      <c r="J1325" s="12">
        <v>41004.156886574077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>
        <f t="shared" si="60"/>
        <v>115</v>
      </c>
      <c r="Q1325">
        <f t="shared" si="61"/>
        <v>72.91</v>
      </c>
      <c r="R1325">
        <f t="shared" si="62"/>
        <v>2012</v>
      </c>
    </row>
    <row r="1326" spans="1:18" ht="28.8" x14ac:dyDescent="0.3">
      <c r="A1326">
        <v>3695</v>
      </c>
      <c r="B1326" s="3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 s="12">
        <v>42015.870486111111</v>
      </c>
      <c r="J1326" s="12">
        <v>41995.870486111111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>
        <f t="shared" si="60"/>
        <v>100</v>
      </c>
      <c r="Q1326">
        <f t="shared" si="61"/>
        <v>121.36</v>
      </c>
      <c r="R1326">
        <f t="shared" si="62"/>
        <v>2014</v>
      </c>
    </row>
    <row r="1327" spans="1:18" ht="28.8" x14ac:dyDescent="0.3">
      <c r="A1327">
        <v>3301</v>
      </c>
      <c r="B1327" s="3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 s="12">
        <v>42583.290972222225</v>
      </c>
      <c r="J1327" s="12">
        <v>42538.73583333334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>
        <f t="shared" si="60"/>
        <v>133</v>
      </c>
      <c r="Q1327">
        <f t="shared" si="61"/>
        <v>57.2</v>
      </c>
      <c r="R1327">
        <f t="shared" si="62"/>
        <v>2016</v>
      </c>
    </row>
    <row r="1328" spans="1:18" ht="28.8" x14ac:dyDescent="0.3">
      <c r="A1328">
        <v>3602</v>
      </c>
      <c r="B1328" s="3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 s="12">
        <v>42507.894432870366</v>
      </c>
      <c r="J1328" s="12">
        <v>42447.894432870366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>
        <f t="shared" si="60"/>
        <v>100</v>
      </c>
      <c r="Q1328">
        <f t="shared" si="61"/>
        <v>81.67</v>
      </c>
      <c r="R1328">
        <f t="shared" si="62"/>
        <v>2016</v>
      </c>
    </row>
    <row r="1329" spans="1:18" ht="28.8" hidden="1" x14ac:dyDescent="0.3">
      <c r="A1329">
        <v>82</v>
      </c>
      <c r="B1329" s="3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 s="12">
        <v>40825.820150462961</v>
      </c>
      <c r="J1329" s="12">
        <v>40795.820150462961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>
        <f t="shared" si="60"/>
        <v>100</v>
      </c>
      <c r="Q1329">
        <f t="shared" si="61"/>
        <v>40.01</v>
      </c>
      <c r="R1329">
        <f t="shared" si="62"/>
        <v>2011</v>
      </c>
    </row>
    <row r="1330" spans="1:18" ht="28.8" x14ac:dyDescent="0.3">
      <c r="A1330">
        <v>3492</v>
      </c>
      <c r="B1330" s="3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 s="12">
        <v>42303.009224537032</v>
      </c>
      <c r="J1330" s="12">
        <v>42268.009224537032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>
        <f t="shared" si="60"/>
        <v>105</v>
      </c>
      <c r="Q1330">
        <f t="shared" si="61"/>
        <v>114.29</v>
      </c>
      <c r="R1330">
        <f t="shared" si="62"/>
        <v>2015</v>
      </c>
    </row>
    <row r="1331" spans="1:18" ht="28.8" x14ac:dyDescent="0.3">
      <c r="A1331">
        <v>531</v>
      </c>
      <c r="B1331" s="3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 s="12">
        <v>42721.290972222225</v>
      </c>
      <c r="J1331" s="12">
        <v>42676.065150462964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>
        <f t="shared" si="60"/>
        <v>100</v>
      </c>
      <c r="Q1331">
        <f t="shared" si="61"/>
        <v>129.03</v>
      </c>
      <c r="R1331">
        <f t="shared" si="62"/>
        <v>2016</v>
      </c>
    </row>
    <row r="1332" spans="1:18" ht="28.8" hidden="1" x14ac:dyDescent="0.3">
      <c r="A1332">
        <v>3049</v>
      </c>
      <c r="B1332" s="3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 s="12">
        <v>42169.014525462961</v>
      </c>
      <c r="J1332" s="12">
        <v>42139.014525462961</v>
      </c>
      <c r="K1332" t="b">
        <v>0</v>
      </c>
      <c r="L1332">
        <v>54</v>
      </c>
      <c r="M1332" t="b">
        <v>1</v>
      </c>
      <c r="N1332" t="s">
        <v>8281</v>
      </c>
      <c r="O1332" t="s">
        <v>8282</v>
      </c>
      <c r="P1332">
        <f t="shared" si="60"/>
        <v>107</v>
      </c>
      <c r="Q1332">
        <f t="shared" si="61"/>
        <v>74.069999999999993</v>
      </c>
      <c r="R1332">
        <f t="shared" si="62"/>
        <v>2015</v>
      </c>
    </row>
    <row r="1333" spans="1:18" ht="28.8" x14ac:dyDescent="0.3">
      <c r="A1333">
        <v>3517</v>
      </c>
      <c r="B1333" s="3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 s="12">
        <v>41824.458333333336</v>
      </c>
      <c r="J1333" s="12">
        <v>41794.817523148151</v>
      </c>
      <c r="K1333" t="b">
        <v>0</v>
      </c>
      <c r="L1333">
        <v>13</v>
      </c>
      <c r="M1333" t="b">
        <v>1</v>
      </c>
      <c r="N1333" t="s">
        <v>8281</v>
      </c>
      <c r="O1333" t="s">
        <v>8284</v>
      </c>
      <c r="P1333">
        <f t="shared" si="60"/>
        <v>100</v>
      </c>
      <c r="Q1333">
        <f t="shared" si="61"/>
        <v>307.69</v>
      </c>
      <c r="R1333">
        <f t="shared" si="62"/>
        <v>2014</v>
      </c>
    </row>
    <row r="1334" spans="1:18" ht="28.8" hidden="1" x14ac:dyDescent="0.3">
      <c r="A1334">
        <v>1779</v>
      </c>
      <c r="B1334" s="3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 s="12">
        <v>42615.691898148143</v>
      </c>
      <c r="J1334" s="12">
        <v>42585.691898148143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>
        <f t="shared" si="60"/>
        <v>36</v>
      </c>
      <c r="Q1334">
        <f t="shared" si="61"/>
        <v>104.89</v>
      </c>
      <c r="R1334">
        <f t="shared" si="62"/>
        <v>2016</v>
      </c>
    </row>
    <row r="1335" spans="1:18" ht="28.8" hidden="1" x14ac:dyDescent="0.3">
      <c r="A1335">
        <v>244</v>
      </c>
      <c r="B1335" s="3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 s="12">
        <v>40253.29583333333</v>
      </c>
      <c r="J1335" s="12">
        <v>40213.323599537034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>
        <f t="shared" si="60"/>
        <v>114</v>
      </c>
      <c r="Q1335">
        <f t="shared" si="61"/>
        <v>47.4</v>
      </c>
      <c r="R1335">
        <f t="shared" si="62"/>
        <v>2010</v>
      </c>
    </row>
    <row r="1336" spans="1:18" ht="28.8" hidden="1" x14ac:dyDescent="0.3">
      <c r="A1336">
        <v>116</v>
      </c>
      <c r="B1336" s="3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 s="12">
        <v>40641.455497685187</v>
      </c>
      <c r="J1336" s="12">
        <v>40595.497164351851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>
        <f t="shared" si="60"/>
        <v>114</v>
      </c>
      <c r="Q1336">
        <f t="shared" si="61"/>
        <v>69.790000000000006</v>
      </c>
      <c r="R1336">
        <f t="shared" si="62"/>
        <v>2011</v>
      </c>
    </row>
    <row r="1337" spans="1:18" ht="28.8" hidden="1" x14ac:dyDescent="0.3">
      <c r="A1337">
        <v>745</v>
      </c>
      <c r="B1337" s="3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 s="12">
        <v>41397.572280092594</v>
      </c>
      <c r="J1337" s="12">
        <v>41367.572280092594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>
        <f t="shared" si="60"/>
        <v>179</v>
      </c>
      <c r="Q1337">
        <f t="shared" si="61"/>
        <v>53.73</v>
      </c>
      <c r="R1337">
        <f t="shared" si="62"/>
        <v>2013</v>
      </c>
    </row>
    <row r="1338" spans="1:18" hidden="1" x14ac:dyDescent="0.3">
      <c r="A1338">
        <v>2099</v>
      </c>
      <c r="B1338" s="3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 s="12">
        <v>42187.152777777781</v>
      </c>
      <c r="J1338" s="12">
        <v>42173.746342592596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>
        <f t="shared" si="60"/>
        <v>132</v>
      </c>
      <c r="Q1338">
        <f t="shared" si="61"/>
        <v>63.03</v>
      </c>
      <c r="R1338">
        <f t="shared" si="62"/>
        <v>2015</v>
      </c>
    </row>
    <row r="1339" spans="1:18" hidden="1" x14ac:dyDescent="0.3">
      <c r="A1339">
        <v>1859</v>
      </c>
      <c r="B1339" s="3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 s="12">
        <v>40808.770011574074</v>
      </c>
      <c r="J1339" s="12">
        <v>40778.770011574074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>
        <f t="shared" si="60"/>
        <v>132</v>
      </c>
      <c r="Q1339">
        <f t="shared" si="61"/>
        <v>70.63</v>
      </c>
      <c r="R1339">
        <f t="shared" si="62"/>
        <v>2011</v>
      </c>
    </row>
    <row r="1340" spans="1:18" ht="28.8" hidden="1" x14ac:dyDescent="0.3">
      <c r="A1340">
        <v>2711</v>
      </c>
      <c r="B1340" s="3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 s="12">
        <v>41810.917361111111</v>
      </c>
      <c r="J1340" s="12">
        <v>41780.745254629634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>
        <f t="shared" si="60"/>
        <v>101</v>
      </c>
      <c r="Q1340">
        <f t="shared" si="61"/>
        <v>53.95</v>
      </c>
      <c r="R1340">
        <f t="shared" si="62"/>
        <v>2014</v>
      </c>
    </row>
    <row r="1341" spans="1:18" ht="28.8" hidden="1" x14ac:dyDescent="0.3">
      <c r="A1341">
        <v>2302</v>
      </c>
      <c r="B1341" s="3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 s="12">
        <v>41639.291666666664</v>
      </c>
      <c r="J1341" s="12">
        <v>41605.868449074071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>
        <f t="shared" si="60"/>
        <v>171</v>
      </c>
      <c r="Q1341">
        <f t="shared" si="61"/>
        <v>46.18</v>
      </c>
      <c r="R1341">
        <f t="shared" si="62"/>
        <v>2013</v>
      </c>
    </row>
    <row r="1342" spans="1:18" hidden="1" x14ac:dyDescent="0.3">
      <c r="A1342">
        <v>1395</v>
      </c>
      <c r="B1342" s="3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 s="12">
        <v>42749.90834490741</v>
      </c>
      <c r="J1342" s="12">
        <v>42719.90834490741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>
        <f t="shared" si="60"/>
        <v>112</v>
      </c>
      <c r="Q1342">
        <f t="shared" si="61"/>
        <v>47.76</v>
      </c>
      <c r="R1342">
        <f t="shared" si="62"/>
        <v>2016</v>
      </c>
    </row>
    <row r="1343" spans="1:18" ht="28.8" hidden="1" x14ac:dyDescent="0.3">
      <c r="A1343">
        <v>2546</v>
      </c>
      <c r="B1343" s="3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 s="12">
        <v>41552.208333333336</v>
      </c>
      <c r="J1343" s="12">
        <v>41524.858553240738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>
        <f t="shared" si="60"/>
        <v>112</v>
      </c>
      <c r="Q1343">
        <f t="shared" si="61"/>
        <v>60.15</v>
      </c>
      <c r="R1343">
        <f t="shared" si="62"/>
        <v>2013</v>
      </c>
    </row>
    <row r="1344" spans="1:18" ht="28.8" x14ac:dyDescent="0.3">
      <c r="A1344">
        <v>3606</v>
      </c>
      <c r="B1344" s="3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 s="12">
        <v>42596.604826388888</v>
      </c>
      <c r="J1344" s="12">
        <v>42566.604826388888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>
        <f t="shared" si="60"/>
        <v>130</v>
      </c>
      <c r="Q1344">
        <f t="shared" si="61"/>
        <v>61.06</v>
      </c>
      <c r="R1344">
        <f t="shared" si="62"/>
        <v>2016</v>
      </c>
    </row>
    <row r="1345" spans="1:18" ht="28.8" hidden="1" x14ac:dyDescent="0.3">
      <c r="A1345">
        <v>2545</v>
      </c>
      <c r="B1345" s="3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 s="12">
        <v>42062.020833333328</v>
      </c>
      <c r="J1345" s="12">
        <v>42027.13817129629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>
        <f t="shared" si="60"/>
        <v>195</v>
      </c>
      <c r="Q1345">
        <f t="shared" si="61"/>
        <v>64.03</v>
      </c>
      <c r="R1345">
        <f t="shared" si="62"/>
        <v>2015</v>
      </c>
    </row>
    <row r="1346" spans="1:18" ht="28.8" x14ac:dyDescent="0.3">
      <c r="A1346">
        <v>3973</v>
      </c>
      <c r="B1346" s="3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 s="12">
        <v>42499.166666666672</v>
      </c>
      <c r="J1346" s="12">
        <v>42469.68414351852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>
        <f t="shared" ref="P1346:P1409" si="63">ROUND(E1346/D1346*100,0)</f>
        <v>78</v>
      </c>
      <c r="Q1346">
        <f t="shared" ref="Q1346:Q1409" si="64">IFERROR(ROUND(E1346/L1346,2),0)</f>
        <v>105.54</v>
      </c>
      <c r="R1346">
        <f t="shared" si="62"/>
        <v>2016</v>
      </c>
    </row>
    <row r="1347" spans="1:18" ht="28.8" x14ac:dyDescent="0.3">
      <c r="A1347">
        <v>536</v>
      </c>
      <c r="B1347" s="3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 s="12">
        <v>42219.75</v>
      </c>
      <c r="J1347" s="12">
        <v>42179.344988425932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>
        <f t="shared" si="63"/>
        <v>118</v>
      </c>
      <c r="Q1347">
        <f t="shared" si="64"/>
        <v>100.06</v>
      </c>
      <c r="R1347">
        <f t="shared" ref="R1347:R1410" si="65">YEAR(J1347)</f>
        <v>2015</v>
      </c>
    </row>
    <row r="1348" spans="1:18" ht="28.8" x14ac:dyDescent="0.3">
      <c r="A1348">
        <v>2839</v>
      </c>
      <c r="B1348" s="3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 s="12">
        <v>41876.207638888889</v>
      </c>
      <c r="J1348" s="12">
        <v>41853.240208333329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>
        <f t="shared" si="63"/>
        <v>111</v>
      </c>
      <c r="Q1348">
        <f t="shared" si="64"/>
        <v>125.81</v>
      </c>
      <c r="R1348">
        <f t="shared" si="65"/>
        <v>2014</v>
      </c>
    </row>
    <row r="1349" spans="1:18" ht="28.8" x14ac:dyDescent="0.3">
      <c r="A1349">
        <v>3683</v>
      </c>
      <c r="B1349" s="3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 s="12">
        <v>42663.116851851853</v>
      </c>
      <c r="J1349" s="12">
        <v>42633.116851851853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>
        <f t="shared" si="63"/>
        <v>111</v>
      </c>
      <c r="Q1349">
        <f t="shared" si="64"/>
        <v>58.79</v>
      </c>
      <c r="R1349">
        <f t="shared" si="65"/>
        <v>2016</v>
      </c>
    </row>
    <row r="1350" spans="1:18" ht="28.8" x14ac:dyDescent="0.3">
      <c r="A1350">
        <v>3983</v>
      </c>
      <c r="B1350" s="3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 s="12">
        <v>41779.290972222225</v>
      </c>
      <c r="J1350" s="12">
        <v>41747.86986111111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>
        <f t="shared" si="63"/>
        <v>35</v>
      </c>
      <c r="Q1350">
        <f t="shared" si="64"/>
        <v>84.28</v>
      </c>
      <c r="R1350">
        <f t="shared" si="65"/>
        <v>2014</v>
      </c>
    </row>
    <row r="1351" spans="1:18" ht="28.8" hidden="1" x14ac:dyDescent="0.3">
      <c r="A1351">
        <v>1527</v>
      </c>
      <c r="B1351" s="3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 s="12">
        <v>42808.558865740735</v>
      </c>
      <c r="J1351" s="12">
        <v>42780.600532407407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>
        <f t="shared" si="63"/>
        <v>110</v>
      </c>
      <c r="Q1351">
        <f t="shared" si="64"/>
        <v>55.22</v>
      </c>
      <c r="R1351">
        <f t="shared" si="65"/>
        <v>2017</v>
      </c>
    </row>
    <row r="1352" spans="1:18" ht="28.8" hidden="1" x14ac:dyDescent="0.3">
      <c r="A1352">
        <v>314</v>
      </c>
      <c r="B1352" s="3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 s="12">
        <v>41334.833194444444</v>
      </c>
      <c r="J1352" s="12">
        <v>41304.833194444444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>
        <f t="shared" si="63"/>
        <v>385</v>
      </c>
      <c r="Q1352">
        <f t="shared" si="64"/>
        <v>32.1</v>
      </c>
      <c r="R1352">
        <f t="shared" si="65"/>
        <v>2013</v>
      </c>
    </row>
    <row r="1353" spans="1:18" ht="28.8" hidden="1" x14ac:dyDescent="0.3">
      <c r="A1353">
        <v>1649</v>
      </c>
      <c r="B1353" s="3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 s="12">
        <v>41782.684664351851</v>
      </c>
      <c r="J1353" s="12">
        <v>41737.684664351851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>
        <f t="shared" si="63"/>
        <v>101</v>
      </c>
      <c r="Q1353">
        <f t="shared" si="64"/>
        <v>47.19</v>
      </c>
      <c r="R1353">
        <f t="shared" si="65"/>
        <v>2014</v>
      </c>
    </row>
    <row r="1354" spans="1:18" ht="28.8" x14ac:dyDescent="0.3">
      <c r="A1354">
        <v>524</v>
      </c>
      <c r="B1354" s="3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 s="12">
        <v>42522.717233796298</v>
      </c>
      <c r="J1354" s="12">
        <v>42492.717233796298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>
        <f t="shared" si="63"/>
        <v>109</v>
      </c>
      <c r="Q1354">
        <f t="shared" si="64"/>
        <v>29.26</v>
      </c>
      <c r="R1354">
        <f t="shared" si="65"/>
        <v>2016</v>
      </c>
    </row>
    <row r="1355" spans="1:18" x14ac:dyDescent="0.3">
      <c r="A1355">
        <v>1290</v>
      </c>
      <c r="B1355" s="3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 s="12">
        <v>42117.290972222225</v>
      </c>
      <c r="J1355" s="12">
        <v>42086.614942129629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>
        <f t="shared" si="63"/>
        <v>109</v>
      </c>
      <c r="Q1355">
        <f t="shared" si="64"/>
        <v>44.19</v>
      </c>
      <c r="R1355">
        <f t="shared" si="65"/>
        <v>2015</v>
      </c>
    </row>
    <row r="1356" spans="1:18" ht="28.8" hidden="1" x14ac:dyDescent="0.3">
      <c r="A1356">
        <v>3757</v>
      </c>
      <c r="B1356" s="3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 s="12">
        <v>41974.850868055553</v>
      </c>
      <c r="J1356" s="12">
        <v>41954.850868055553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>
        <f t="shared" si="63"/>
        <v>109</v>
      </c>
      <c r="Q1356">
        <f t="shared" si="64"/>
        <v>75.959999999999994</v>
      </c>
      <c r="R1356">
        <f t="shared" si="65"/>
        <v>2014</v>
      </c>
    </row>
    <row r="1357" spans="1:18" hidden="1" x14ac:dyDescent="0.3">
      <c r="A1357">
        <v>1248</v>
      </c>
      <c r="B1357" s="3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 s="12">
        <v>41803.290972222225</v>
      </c>
      <c r="J1357" s="12">
        <v>41767.656863425924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>
        <f t="shared" si="63"/>
        <v>152</v>
      </c>
      <c r="Q1357">
        <f t="shared" si="64"/>
        <v>64.25</v>
      </c>
      <c r="R1357">
        <f t="shared" si="65"/>
        <v>2014</v>
      </c>
    </row>
    <row r="1358" spans="1:18" ht="28.8" hidden="1" x14ac:dyDescent="0.3">
      <c r="A1358">
        <v>2028</v>
      </c>
      <c r="B1358" s="3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 s="12">
        <v>40252.913194444445</v>
      </c>
      <c r="J1358" s="12">
        <v>40215.919050925928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>
        <f t="shared" si="63"/>
        <v>126</v>
      </c>
      <c r="Q1358">
        <f t="shared" si="64"/>
        <v>47.91</v>
      </c>
      <c r="R1358">
        <f t="shared" si="65"/>
        <v>2010</v>
      </c>
    </row>
    <row r="1359" spans="1:18" ht="28.8" hidden="1" x14ac:dyDescent="0.3">
      <c r="A1359">
        <v>551</v>
      </c>
      <c r="B1359" s="3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 s="12">
        <v>42217.745138888888</v>
      </c>
      <c r="J1359" s="12">
        <v>42173.275740740741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>
        <f t="shared" si="63"/>
        <v>5</v>
      </c>
      <c r="Q1359">
        <f t="shared" si="64"/>
        <v>135.04</v>
      </c>
      <c r="R1359">
        <f t="shared" si="65"/>
        <v>2015</v>
      </c>
    </row>
    <row r="1360" spans="1:18" ht="28.8" hidden="1" x14ac:dyDescent="0.3">
      <c r="A1360">
        <v>2551</v>
      </c>
      <c r="B1360" s="3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 s="12">
        <v>40989.866666666669</v>
      </c>
      <c r="J1360" s="12">
        <v>40961.252141203702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>
        <f t="shared" si="63"/>
        <v>103</v>
      </c>
      <c r="Q1360">
        <f t="shared" si="64"/>
        <v>67.42</v>
      </c>
      <c r="R1360">
        <f t="shared" si="65"/>
        <v>2012</v>
      </c>
    </row>
    <row r="1361" spans="1:18" ht="28.8" x14ac:dyDescent="0.3">
      <c r="A1361">
        <v>3210</v>
      </c>
      <c r="B1361" s="3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 s="12">
        <v>41061.165972222225</v>
      </c>
      <c r="J1361" s="12">
        <v>41013.936562499999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>
        <f t="shared" si="63"/>
        <v>126</v>
      </c>
      <c r="Q1361">
        <f t="shared" si="64"/>
        <v>62.88</v>
      </c>
      <c r="R1361">
        <f t="shared" si="65"/>
        <v>2012</v>
      </c>
    </row>
    <row r="1362" spans="1:18" ht="28.8" x14ac:dyDescent="0.3">
      <c r="A1362">
        <v>3694</v>
      </c>
      <c r="B1362" s="3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 s="12">
        <v>42527.083333333328</v>
      </c>
      <c r="J1362" s="12">
        <v>42490.133877314816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>
        <f t="shared" si="63"/>
        <v>107</v>
      </c>
      <c r="Q1362">
        <f t="shared" si="64"/>
        <v>62.67</v>
      </c>
      <c r="R1362">
        <f t="shared" si="65"/>
        <v>2016</v>
      </c>
    </row>
    <row r="1363" spans="1:18" ht="28.8" hidden="1" x14ac:dyDescent="0.3">
      <c r="A1363">
        <v>1260</v>
      </c>
      <c r="B1363" s="3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 s="12">
        <v>41696.842824074076</v>
      </c>
      <c r="J1363" s="12">
        <v>41666.842824074076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>
        <f t="shared" si="63"/>
        <v>114</v>
      </c>
      <c r="Q1363">
        <f t="shared" si="64"/>
        <v>50.69</v>
      </c>
      <c r="R1363">
        <f t="shared" si="65"/>
        <v>2014</v>
      </c>
    </row>
    <row r="1364" spans="1:18" ht="28.8" hidden="1" x14ac:dyDescent="0.3">
      <c r="A1364">
        <v>2926</v>
      </c>
      <c r="B1364" s="3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 s="12">
        <v>42058.765960648147</v>
      </c>
      <c r="J1364" s="12">
        <v>42044.765960648147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>
        <f t="shared" si="63"/>
        <v>125</v>
      </c>
      <c r="Q1364">
        <f t="shared" si="64"/>
        <v>75</v>
      </c>
      <c r="R1364">
        <f t="shared" si="65"/>
        <v>2015</v>
      </c>
    </row>
    <row r="1365" spans="1:18" ht="28.8" hidden="1" x14ac:dyDescent="0.3">
      <c r="A1365">
        <v>2541</v>
      </c>
      <c r="B1365" s="3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 s="12">
        <v>41543.449282407404</v>
      </c>
      <c r="J1365" s="12">
        <v>41483.449282407404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>
        <f t="shared" si="63"/>
        <v>107</v>
      </c>
      <c r="Q1365">
        <f t="shared" si="64"/>
        <v>59.46</v>
      </c>
      <c r="R1365">
        <f t="shared" si="65"/>
        <v>2013</v>
      </c>
    </row>
    <row r="1366" spans="1:18" ht="28.8" hidden="1" x14ac:dyDescent="0.3">
      <c r="A1366">
        <v>2306</v>
      </c>
      <c r="B1366" s="3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 s="12">
        <v>40978.16815972222</v>
      </c>
      <c r="J1366" s="12">
        <v>40948.16815972222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>
        <f t="shared" si="63"/>
        <v>107</v>
      </c>
      <c r="Q1366">
        <f t="shared" si="64"/>
        <v>51.19</v>
      </c>
      <c r="R1366">
        <f t="shared" si="65"/>
        <v>2012</v>
      </c>
    </row>
    <row r="1367" spans="1:18" ht="28.8" hidden="1" x14ac:dyDescent="0.3">
      <c r="A1367">
        <v>341</v>
      </c>
      <c r="B1367" s="3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 s="12">
        <v>41913.165972222225</v>
      </c>
      <c r="J1367" s="12">
        <v>41894.879606481481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>
        <f t="shared" si="63"/>
        <v>107</v>
      </c>
      <c r="Q1367">
        <f t="shared" si="64"/>
        <v>67.91</v>
      </c>
      <c r="R1367">
        <f t="shared" si="65"/>
        <v>2014</v>
      </c>
    </row>
    <row r="1368" spans="1:18" ht="28.8" x14ac:dyDescent="0.3">
      <c r="A1368">
        <v>3496</v>
      </c>
      <c r="B1368" s="3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 s="12">
        <v>42624.846828703703</v>
      </c>
      <c r="J1368" s="12">
        <v>42584.846828703703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>
        <f t="shared" si="63"/>
        <v>124</v>
      </c>
      <c r="Q1368">
        <f t="shared" si="64"/>
        <v>47.85</v>
      </c>
      <c r="R1368">
        <f t="shared" si="65"/>
        <v>2016</v>
      </c>
    </row>
    <row r="1369" spans="1:18" ht="28.8" x14ac:dyDescent="0.3">
      <c r="A1369">
        <v>3374</v>
      </c>
      <c r="B1369" s="3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 s="12">
        <v>42305.731666666667</v>
      </c>
      <c r="J1369" s="12">
        <v>42275.731666666667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>
        <f t="shared" si="63"/>
        <v>107</v>
      </c>
      <c r="Q1369">
        <f t="shared" si="64"/>
        <v>71.73</v>
      </c>
      <c r="R1369">
        <f t="shared" si="65"/>
        <v>2015</v>
      </c>
    </row>
    <row r="1370" spans="1:18" x14ac:dyDescent="0.3">
      <c r="A1370">
        <v>2968</v>
      </c>
      <c r="B1370" s="3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 s="12">
        <v>42599.165972222225</v>
      </c>
      <c r="J1370" s="12">
        <v>42585.523842592593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>
        <f t="shared" si="63"/>
        <v>106</v>
      </c>
      <c r="Q1370">
        <f t="shared" si="64"/>
        <v>78.94</v>
      </c>
      <c r="R1370">
        <f t="shared" si="65"/>
        <v>2016</v>
      </c>
    </row>
    <row r="1371" spans="1:18" ht="28.8" hidden="1" x14ac:dyDescent="0.3">
      <c r="A1371">
        <v>29</v>
      </c>
      <c r="B1371" s="3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 s="12">
        <v>41842.67324074074</v>
      </c>
      <c r="J1371" s="12">
        <v>41812.67324074074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>
        <f t="shared" si="63"/>
        <v>123</v>
      </c>
      <c r="Q1371">
        <f t="shared" si="64"/>
        <v>31.62</v>
      </c>
      <c r="R1371">
        <f t="shared" si="65"/>
        <v>2014</v>
      </c>
    </row>
    <row r="1372" spans="1:18" ht="28.8" hidden="1" x14ac:dyDescent="0.3">
      <c r="A1372">
        <v>108</v>
      </c>
      <c r="B1372" s="3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2">
        <v>41425.613078703704</v>
      </c>
      <c r="J1372" s="12">
        <v>41365.613078703704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>
        <f t="shared" si="63"/>
        <v>247</v>
      </c>
      <c r="Q1372">
        <f t="shared" si="64"/>
        <v>78.72</v>
      </c>
      <c r="R1372">
        <f t="shared" si="65"/>
        <v>2013</v>
      </c>
    </row>
    <row r="1373" spans="1:18" x14ac:dyDescent="0.3">
      <c r="A1373">
        <v>4035</v>
      </c>
      <c r="B1373" s="3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 s="12">
        <v>41933.882951388885</v>
      </c>
      <c r="J1373" s="12">
        <v>41903.882951388885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>
        <f t="shared" si="63"/>
        <v>37</v>
      </c>
      <c r="Q1373">
        <f t="shared" si="64"/>
        <v>147.4</v>
      </c>
      <c r="R1373">
        <f t="shared" si="65"/>
        <v>2014</v>
      </c>
    </row>
    <row r="1374" spans="1:18" ht="28.8" hidden="1" x14ac:dyDescent="0.3">
      <c r="A1374">
        <v>2554</v>
      </c>
      <c r="B1374" s="3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 s="12">
        <v>42156.165972222225</v>
      </c>
      <c r="J1374" s="12">
        <v>42125.078275462962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>
        <f t="shared" si="63"/>
        <v>123</v>
      </c>
      <c r="Q1374">
        <f t="shared" si="64"/>
        <v>54.99</v>
      </c>
      <c r="R1374">
        <f t="shared" si="65"/>
        <v>2015</v>
      </c>
    </row>
    <row r="1375" spans="1:18" hidden="1" x14ac:dyDescent="0.3">
      <c r="A1375">
        <v>852</v>
      </c>
      <c r="B1375" s="3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 s="12">
        <v>42667.875</v>
      </c>
      <c r="J1375" s="12">
        <v>42656.805497685185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>
        <f t="shared" si="63"/>
        <v>105</v>
      </c>
      <c r="Q1375">
        <f t="shared" si="64"/>
        <v>59.26</v>
      </c>
      <c r="R1375">
        <f t="shared" si="65"/>
        <v>2016</v>
      </c>
    </row>
    <row r="1376" spans="1:18" ht="28.8" x14ac:dyDescent="0.3">
      <c r="A1376">
        <v>530</v>
      </c>
      <c r="B1376" s="3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 s="12">
        <v>42179.083333333328</v>
      </c>
      <c r="J1376" s="12">
        <v>42157.591064814813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>
        <f t="shared" si="63"/>
        <v>108</v>
      </c>
      <c r="Q1376">
        <f t="shared" si="64"/>
        <v>126.55</v>
      </c>
      <c r="R1376">
        <f t="shared" si="65"/>
        <v>2015</v>
      </c>
    </row>
    <row r="1377" spans="1:18" ht="28.8" x14ac:dyDescent="0.3">
      <c r="A1377">
        <v>3333</v>
      </c>
      <c r="B1377" s="3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 s="12">
        <v>42170.676851851851</v>
      </c>
      <c r="J1377" s="12">
        <v>42148.676851851851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>
        <f t="shared" si="63"/>
        <v>105</v>
      </c>
      <c r="Q1377">
        <f t="shared" si="64"/>
        <v>32.97</v>
      </c>
      <c r="R1377">
        <f t="shared" si="65"/>
        <v>2015</v>
      </c>
    </row>
    <row r="1378" spans="1:18" ht="28.8" x14ac:dyDescent="0.3">
      <c r="A1378">
        <v>3821</v>
      </c>
      <c r="B1378" s="3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 s="12">
        <v>42373.180636574078</v>
      </c>
      <c r="J1378" s="12">
        <v>42341.180636574078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>
        <f t="shared" si="63"/>
        <v>105</v>
      </c>
      <c r="Q1378">
        <f t="shared" si="64"/>
        <v>79.540000000000006</v>
      </c>
      <c r="R1378">
        <f t="shared" si="65"/>
        <v>2015</v>
      </c>
    </row>
    <row r="1379" spans="1:18" ht="28.8" x14ac:dyDescent="0.3">
      <c r="A1379">
        <v>3350</v>
      </c>
      <c r="B1379" s="3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 s="12">
        <v>42337.958333333328</v>
      </c>
      <c r="J1379" s="12">
        <v>42302.701516203699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>
        <f t="shared" si="63"/>
        <v>104</v>
      </c>
      <c r="Q1379">
        <f t="shared" si="64"/>
        <v>71.67</v>
      </c>
      <c r="R1379">
        <f t="shared" si="65"/>
        <v>2015</v>
      </c>
    </row>
    <row r="1380" spans="1:18" ht="28.8" hidden="1" x14ac:dyDescent="0.3">
      <c r="A1380">
        <v>2285</v>
      </c>
      <c r="B1380" s="3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 s="12">
        <v>41089.185682870368</v>
      </c>
      <c r="J1380" s="12">
        <v>41059.185682870368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>
        <f t="shared" si="63"/>
        <v>121</v>
      </c>
      <c r="Q1380">
        <f t="shared" si="64"/>
        <v>46.09</v>
      </c>
      <c r="R1380">
        <f t="shared" si="65"/>
        <v>2012</v>
      </c>
    </row>
    <row r="1381" spans="1:18" ht="28.8" hidden="1" x14ac:dyDescent="0.3">
      <c r="A1381">
        <v>354</v>
      </c>
      <c r="B1381" s="3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 s="12">
        <v>42468.786122685182</v>
      </c>
      <c r="J1381" s="12">
        <v>42438.827789351853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>
        <f t="shared" si="63"/>
        <v>104</v>
      </c>
      <c r="Q1381">
        <f t="shared" si="64"/>
        <v>125.45</v>
      </c>
      <c r="R1381">
        <f t="shared" si="65"/>
        <v>2016</v>
      </c>
    </row>
    <row r="1382" spans="1:18" ht="28.8" x14ac:dyDescent="0.3">
      <c r="A1382">
        <v>3488</v>
      </c>
      <c r="B1382" s="3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 s="12">
        <v>42111.666666666672</v>
      </c>
      <c r="J1382" s="12">
        <v>42087.768055555556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>
        <f t="shared" si="63"/>
        <v>121</v>
      </c>
      <c r="Q1382">
        <f t="shared" si="64"/>
        <v>125.38</v>
      </c>
      <c r="R1382">
        <f t="shared" si="65"/>
        <v>2015</v>
      </c>
    </row>
    <row r="1383" spans="1:18" ht="28.8" hidden="1" x14ac:dyDescent="0.3">
      <c r="A1383">
        <v>88</v>
      </c>
      <c r="B1383" s="3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 s="12">
        <v>41812.65892361111</v>
      </c>
      <c r="J1383" s="12">
        <v>41786.65892361111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>
        <f t="shared" si="63"/>
        <v>103</v>
      </c>
      <c r="Q1383">
        <f t="shared" si="64"/>
        <v>60</v>
      </c>
      <c r="R1383">
        <f t="shared" si="65"/>
        <v>2014</v>
      </c>
    </row>
    <row r="1384" spans="1:18" ht="28.8" hidden="1" x14ac:dyDescent="0.3">
      <c r="A1384">
        <v>91</v>
      </c>
      <c r="B1384" s="3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 s="12">
        <v>40680.402361111112</v>
      </c>
      <c r="J1384" s="12">
        <v>40619.402361111112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>
        <f t="shared" si="63"/>
        <v>120</v>
      </c>
      <c r="Q1384">
        <f t="shared" si="64"/>
        <v>78.260000000000005</v>
      </c>
      <c r="R1384">
        <f t="shared" si="65"/>
        <v>2011</v>
      </c>
    </row>
    <row r="1385" spans="1:18" ht="28.8" hidden="1" x14ac:dyDescent="0.3">
      <c r="A1385">
        <v>776</v>
      </c>
      <c r="B1385" s="3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 s="12">
        <v>42288.208333333328</v>
      </c>
      <c r="J1385" s="12">
        <v>42250.685706018514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>
        <f t="shared" si="63"/>
        <v>51</v>
      </c>
      <c r="Q1385">
        <f t="shared" si="64"/>
        <v>63.12</v>
      </c>
      <c r="R1385">
        <f t="shared" si="65"/>
        <v>2015</v>
      </c>
    </row>
    <row r="1386" spans="1:18" ht="28.8" x14ac:dyDescent="0.3">
      <c r="A1386">
        <v>3715</v>
      </c>
      <c r="B1386" s="3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 s="12">
        <v>42094.536111111112</v>
      </c>
      <c r="J1386" s="12">
        <v>42036.995590277773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>
        <f t="shared" si="63"/>
        <v>103</v>
      </c>
      <c r="Q1386">
        <f t="shared" si="64"/>
        <v>132.96</v>
      </c>
      <c r="R1386">
        <f t="shared" si="65"/>
        <v>2015</v>
      </c>
    </row>
    <row r="1387" spans="1:18" hidden="1" x14ac:dyDescent="0.3">
      <c r="A1387">
        <v>822</v>
      </c>
      <c r="B1387" s="3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 s="12">
        <v>41187.947337962964</v>
      </c>
      <c r="J1387" s="12">
        <v>41157.947337962964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>
        <f t="shared" si="63"/>
        <v>119</v>
      </c>
      <c r="Q1387">
        <f t="shared" si="64"/>
        <v>51.81</v>
      </c>
      <c r="R1387">
        <f t="shared" si="65"/>
        <v>2012</v>
      </c>
    </row>
    <row r="1388" spans="1:18" ht="28.8" x14ac:dyDescent="0.3">
      <c r="A1388">
        <v>2813</v>
      </c>
      <c r="B1388" s="3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 s="12">
        <v>42718.742604166662</v>
      </c>
      <c r="J1388" s="12">
        <v>42693.742604166662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>
        <f t="shared" si="63"/>
        <v>128</v>
      </c>
      <c r="Q1388">
        <f t="shared" si="64"/>
        <v>37.21</v>
      </c>
      <c r="R1388">
        <f t="shared" si="65"/>
        <v>2016</v>
      </c>
    </row>
    <row r="1389" spans="1:18" ht="28.8" hidden="1" x14ac:dyDescent="0.3">
      <c r="A1389">
        <v>967</v>
      </c>
      <c r="B1389" s="3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 s="12">
        <v>42482.21266203704</v>
      </c>
      <c r="J1389" s="12">
        <v>42422.254328703704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>
        <f t="shared" si="63"/>
        <v>18</v>
      </c>
      <c r="Q1389">
        <f t="shared" si="64"/>
        <v>43.98</v>
      </c>
      <c r="R1389">
        <f t="shared" si="65"/>
        <v>2016</v>
      </c>
    </row>
    <row r="1390" spans="1:18" ht="28.8" hidden="1" x14ac:dyDescent="0.3">
      <c r="A1390">
        <v>751</v>
      </c>
      <c r="B1390" s="3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 s="12">
        <v>40759.630497685182</v>
      </c>
      <c r="J1390" s="12">
        <v>40713.630497685182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>
        <f t="shared" si="63"/>
        <v>119</v>
      </c>
      <c r="Q1390">
        <f t="shared" si="64"/>
        <v>57.34</v>
      </c>
      <c r="R1390">
        <f t="shared" si="65"/>
        <v>2011</v>
      </c>
    </row>
    <row r="1391" spans="1:18" ht="28.8" hidden="1" x14ac:dyDescent="0.3">
      <c r="A1391">
        <v>687</v>
      </c>
      <c r="B1391" s="3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 s="12">
        <v>42771.750613425931</v>
      </c>
      <c r="J1391" s="12">
        <v>42711.750613425931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>
        <f t="shared" si="63"/>
        <v>4</v>
      </c>
      <c r="Q1391">
        <f t="shared" si="64"/>
        <v>591.66999999999996</v>
      </c>
      <c r="R1391">
        <f t="shared" si="65"/>
        <v>2016</v>
      </c>
    </row>
    <row r="1392" spans="1:18" ht="28.8" x14ac:dyDescent="0.3">
      <c r="A1392">
        <v>3689</v>
      </c>
      <c r="B1392" s="3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 s="12">
        <v>42176.934027777781</v>
      </c>
      <c r="J1392" s="12">
        <v>42147.826840277776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>
        <f t="shared" si="63"/>
        <v>118</v>
      </c>
      <c r="Q1392">
        <f t="shared" si="64"/>
        <v>57.26</v>
      </c>
      <c r="R1392">
        <f t="shared" si="65"/>
        <v>2015</v>
      </c>
    </row>
    <row r="1393" spans="1:18" ht="28.8" hidden="1" x14ac:dyDescent="0.3">
      <c r="A1393">
        <v>2220</v>
      </c>
      <c r="B1393" s="3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 s="12">
        <v>41482.060601851852</v>
      </c>
      <c r="J1393" s="12">
        <v>41452.060601851852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>
        <f t="shared" si="63"/>
        <v>101</v>
      </c>
      <c r="Q1393">
        <f t="shared" si="64"/>
        <v>51.3</v>
      </c>
      <c r="R1393">
        <f t="shared" si="65"/>
        <v>2013</v>
      </c>
    </row>
    <row r="1394" spans="1:18" ht="28.8" x14ac:dyDescent="0.3">
      <c r="A1394">
        <v>3150</v>
      </c>
      <c r="B1394" s="3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 s="12">
        <v>40568.166666666664</v>
      </c>
      <c r="J1394" s="12">
        <v>40478.263923611114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>
        <f t="shared" si="63"/>
        <v>101</v>
      </c>
      <c r="Q1394">
        <f t="shared" si="64"/>
        <v>33.99</v>
      </c>
      <c r="R1394">
        <f t="shared" si="65"/>
        <v>2010</v>
      </c>
    </row>
    <row r="1395" spans="1:18" ht="28.8" hidden="1" x14ac:dyDescent="0.3">
      <c r="A1395">
        <v>2935</v>
      </c>
      <c r="B1395" s="3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 s="12">
        <v>42611.708333333328</v>
      </c>
      <c r="J1395" s="12">
        <v>42553.583425925928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>
        <f t="shared" si="63"/>
        <v>101</v>
      </c>
      <c r="Q1395">
        <f t="shared" si="64"/>
        <v>90.54</v>
      </c>
      <c r="R1395">
        <f t="shared" si="65"/>
        <v>2016</v>
      </c>
    </row>
    <row r="1396" spans="1:18" ht="28.8" x14ac:dyDescent="0.3">
      <c r="A1396">
        <v>3671</v>
      </c>
      <c r="B1396" s="3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 s="12">
        <v>41841.165972222225</v>
      </c>
      <c r="J1396" s="12">
        <v>41820.62809027778</v>
      </c>
      <c r="K1396" t="b">
        <v>0</v>
      </c>
      <c r="L1396">
        <v>40</v>
      </c>
      <c r="M1396" t="b">
        <v>1</v>
      </c>
      <c r="N1396" t="s">
        <v>8281</v>
      </c>
      <c r="O1396" t="s">
        <v>8284</v>
      </c>
      <c r="P1396">
        <f t="shared" si="63"/>
        <v>101</v>
      </c>
      <c r="Q1396">
        <f t="shared" si="64"/>
        <v>88.25</v>
      </c>
      <c r="R1396">
        <f t="shared" si="65"/>
        <v>2014</v>
      </c>
    </row>
    <row r="1397" spans="1:18" ht="28.8" x14ac:dyDescent="0.3">
      <c r="A1397">
        <v>4106</v>
      </c>
      <c r="B1397" s="3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 s="12">
        <v>42096.041666666672</v>
      </c>
      <c r="J1397" s="12">
        <v>42053.049375000002</v>
      </c>
      <c r="K1397" t="b">
        <v>0</v>
      </c>
      <c r="L1397">
        <v>33</v>
      </c>
      <c r="M1397" t="b">
        <v>0</v>
      </c>
      <c r="N1397" t="s">
        <v>8281</v>
      </c>
      <c r="O1397" t="s">
        <v>8284</v>
      </c>
      <c r="P1397">
        <f t="shared" si="63"/>
        <v>71</v>
      </c>
      <c r="Q1397">
        <f t="shared" si="64"/>
        <v>106.97</v>
      </c>
      <c r="R1397">
        <f t="shared" si="65"/>
        <v>2015</v>
      </c>
    </row>
    <row r="1398" spans="1:18" ht="28.8" x14ac:dyDescent="0.3">
      <c r="A1398">
        <v>3382</v>
      </c>
      <c r="B1398" s="3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 s="12">
        <v>42583.957638888889</v>
      </c>
      <c r="J1398" s="12">
        <v>42559.431203703702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>
        <f t="shared" si="63"/>
        <v>101</v>
      </c>
      <c r="Q1398">
        <f t="shared" si="64"/>
        <v>76.650000000000006</v>
      </c>
      <c r="R1398">
        <f t="shared" si="65"/>
        <v>2016</v>
      </c>
    </row>
    <row r="1399" spans="1:18" x14ac:dyDescent="0.3">
      <c r="A1399">
        <v>3151</v>
      </c>
      <c r="B1399" s="3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 s="12">
        <v>41892.83997685185</v>
      </c>
      <c r="J1399" s="12">
        <v>41862.83997685185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>
        <f t="shared" si="63"/>
        <v>100</v>
      </c>
      <c r="Q1399">
        <f t="shared" si="64"/>
        <v>103.35</v>
      </c>
      <c r="R1399">
        <f t="shared" si="65"/>
        <v>2014</v>
      </c>
    </row>
    <row r="1400" spans="1:18" ht="28.8" hidden="1" x14ac:dyDescent="0.3">
      <c r="A1400">
        <v>270</v>
      </c>
      <c r="B1400" s="3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 s="12">
        <v>40688.166666666664</v>
      </c>
      <c r="J1400" s="12">
        <v>40637.866550925923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>
        <f t="shared" si="63"/>
        <v>153</v>
      </c>
      <c r="Q1400">
        <f t="shared" si="64"/>
        <v>57.54</v>
      </c>
      <c r="R1400">
        <f t="shared" si="65"/>
        <v>2011</v>
      </c>
    </row>
    <row r="1401" spans="1:18" ht="28.8" hidden="1" x14ac:dyDescent="0.3">
      <c r="A1401">
        <v>3015</v>
      </c>
      <c r="B1401" s="3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 s="12">
        <v>41801.166666666664</v>
      </c>
      <c r="J1401" s="12">
        <v>41785.72729166667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>
        <f t="shared" si="63"/>
        <v>103</v>
      </c>
      <c r="Q1401">
        <f t="shared" si="64"/>
        <v>87.7</v>
      </c>
      <c r="R1401">
        <f t="shared" si="65"/>
        <v>2014</v>
      </c>
    </row>
    <row r="1402" spans="1:18" ht="28.8" x14ac:dyDescent="0.3">
      <c r="A1402">
        <v>3387</v>
      </c>
      <c r="B1402" s="3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 s="12">
        <v>41987.762592592597</v>
      </c>
      <c r="J1402" s="12">
        <v>41947.762592592589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>
        <f t="shared" si="63"/>
        <v>117</v>
      </c>
      <c r="Q1402">
        <f t="shared" si="64"/>
        <v>100.17</v>
      </c>
      <c r="R1402">
        <f t="shared" si="65"/>
        <v>2014</v>
      </c>
    </row>
    <row r="1403" spans="1:18" hidden="1" x14ac:dyDescent="0.3">
      <c r="A1403">
        <v>8</v>
      </c>
      <c r="B1403" s="3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 s="12">
        <v>42475.875</v>
      </c>
      <c r="J1403" s="12">
        <v>42468.94458333333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>
        <f t="shared" si="63"/>
        <v>100</v>
      </c>
      <c r="Q1403">
        <f t="shared" si="64"/>
        <v>291.79000000000002</v>
      </c>
      <c r="R1403">
        <f t="shared" si="65"/>
        <v>2016</v>
      </c>
    </row>
    <row r="1404" spans="1:18" ht="28.8" hidden="1" x14ac:dyDescent="0.3">
      <c r="A1404">
        <v>101</v>
      </c>
      <c r="B1404" s="3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 s="12">
        <v>41298.776736111111</v>
      </c>
      <c r="J1404" s="12">
        <v>41274.776736111111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>
        <f t="shared" si="63"/>
        <v>100</v>
      </c>
      <c r="Q1404">
        <f t="shared" si="64"/>
        <v>100</v>
      </c>
      <c r="R1404">
        <f t="shared" si="65"/>
        <v>2012</v>
      </c>
    </row>
    <row r="1405" spans="1:18" hidden="1" x14ac:dyDescent="0.3">
      <c r="A1405">
        <v>831</v>
      </c>
      <c r="B1405" s="3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 s="12">
        <v>41026.646921296298</v>
      </c>
      <c r="J1405" s="12">
        <v>40996.646921296298</v>
      </c>
      <c r="K1405" t="b">
        <v>0</v>
      </c>
      <c r="L1405">
        <v>20</v>
      </c>
      <c r="M1405" t="b">
        <v>1</v>
      </c>
      <c r="N1405" t="s">
        <v>8285</v>
      </c>
      <c r="O1405" t="s">
        <v>8289</v>
      </c>
      <c r="P1405">
        <f t="shared" si="63"/>
        <v>233</v>
      </c>
      <c r="Q1405">
        <f t="shared" si="64"/>
        <v>175</v>
      </c>
      <c r="R1405">
        <f t="shared" si="65"/>
        <v>2012</v>
      </c>
    </row>
    <row r="1406" spans="1:18" ht="28.8" hidden="1" x14ac:dyDescent="0.3">
      <c r="A1406">
        <v>1679</v>
      </c>
      <c r="B1406" s="3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 s="12">
        <v>40746.068807870368</v>
      </c>
      <c r="J1406" s="12">
        <v>40723.068807870368</v>
      </c>
      <c r="K1406" t="b">
        <v>0</v>
      </c>
      <c r="L1406">
        <v>56</v>
      </c>
      <c r="M1406" t="b">
        <v>1</v>
      </c>
      <c r="N1406" t="s">
        <v>8285</v>
      </c>
      <c r="O1406" t="s">
        <v>8296</v>
      </c>
      <c r="P1406">
        <f t="shared" si="63"/>
        <v>175</v>
      </c>
      <c r="Q1406">
        <f t="shared" si="64"/>
        <v>62.5</v>
      </c>
      <c r="R1406">
        <f t="shared" si="65"/>
        <v>2011</v>
      </c>
    </row>
    <row r="1407" spans="1:18" ht="28.8" hidden="1" x14ac:dyDescent="0.3">
      <c r="A1407">
        <v>649</v>
      </c>
      <c r="B1407" s="3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 s="12">
        <v>41898.912187499998</v>
      </c>
      <c r="J1407" s="12">
        <v>41877.912187499998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>
        <f t="shared" si="63"/>
        <v>140</v>
      </c>
      <c r="Q1407">
        <f t="shared" si="64"/>
        <v>42.67</v>
      </c>
      <c r="R1407">
        <f t="shared" si="65"/>
        <v>2014</v>
      </c>
    </row>
    <row r="1408" spans="1:18" ht="28.8" x14ac:dyDescent="0.3">
      <c r="A1408">
        <v>3299</v>
      </c>
      <c r="B1408" s="3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 s="12">
        <v>42291.917395833334</v>
      </c>
      <c r="J1408" s="12">
        <v>42261.917395833334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>
        <f t="shared" si="63"/>
        <v>116</v>
      </c>
      <c r="Q1408">
        <f t="shared" si="64"/>
        <v>55.33</v>
      </c>
      <c r="R1408">
        <f t="shared" si="65"/>
        <v>2015</v>
      </c>
    </row>
    <row r="1409" spans="1:18" ht="28.8" x14ac:dyDescent="0.3">
      <c r="A1409">
        <v>3167</v>
      </c>
      <c r="B1409" s="3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 s="12">
        <v>41853.175706018519</v>
      </c>
      <c r="J1409" s="12">
        <v>41839.175706018519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>
        <f t="shared" si="63"/>
        <v>116</v>
      </c>
      <c r="Q1409">
        <f t="shared" si="64"/>
        <v>63.36</v>
      </c>
      <c r="R1409">
        <f t="shared" si="65"/>
        <v>2014</v>
      </c>
    </row>
    <row r="1410" spans="1:18" ht="28.8" x14ac:dyDescent="0.3">
      <c r="A1410">
        <v>3560</v>
      </c>
      <c r="B1410" s="3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 s="12">
        <v>42151.114583333328</v>
      </c>
      <c r="J1410" s="12">
        <v>42115.889652777783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>
        <f t="shared" ref="P1410:P1473" si="66">ROUND(E1410/D1410*100,0)</f>
        <v>108</v>
      </c>
      <c r="Q1410">
        <f t="shared" ref="Q1410:Q1473" si="67">IFERROR(ROUND(E1410/L1410,2),0)</f>
        <v>46.89</v>
      </c>
      <c r="R1410">
        <f t="shared" si="65"/>
        <v>2015</v>
      </c>
    </row>
    <row r="1411" spans="1:18" ht="28.8" hidden="1" x14ac:dyDescent="0.3">
      <c r="A1411">
        <v>2165</v>
      </c>
      <c r="B1411" s="3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 s="12">
        <v>42468.625405092593</v>
      </c>
      <c r="J1411" s="12">
        <v>42438.667071759264</v>
      </c>
      <c r="K1411" t="b">
        <v>0</v>
      </c>
      <c r="L1411">
        <v>117</v>
      </c>
      <c r="M1411" t="b">
        <v>1</v>
      </c>
      <c r="N1411" t="s">
        <v>8285</v>
      </c>
      <c r="O1411" t="s">
        <v>8289</v>
      </c>
      <c r="P1411">
        <f t="shared" si="66"/>
        <v>139</v>
      </c>
      <c r="Q1411">
        <f t="shared" si="67"/>
        <v>29.62</v>
      </c>
      <c r="R1411">
        <f t="shared" ref="R1411:R1474" si="68">YEAR(J1411)</f>
        <v>2016</v>
      </c>
    </row>
    <row r="1412" spans="1:18" hidden="1" x14ac:dyDescent="0.3">
      <c r="A1412">
        <v>2600</v>
      </c>
      <c r="B1412" s="3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 s="12">
        <v>42454.858796296292</v>
      </c>
      <c r="J1412" s="12">
        <v>42394.900462962964</v>
      </c>
      <c r="K1412" t="b">
        <v>0</v>
      </c>
      <c r="L1412">
        <v>30</v>
      </c>
      <c r="M1412" t="b">
        <v>0</v>
      </c>
      <c r="N1412" t="s">
        <v>8277</v>
      </c>
      <c r="O1412" t="s">
        <v>8303</v>
      </c>
      <c r="P1412">
        <f t="shared" si="66"/>
        <v>7</v>
      </c>
      <c r="Q1412">
        <f t="shared" si="67"/>
        <v>115.53</v>
      </c>
      <c r="R1412">
        <f t="shared" si="68"/>
        <v>2016</v>
      </c>
    </row>
    <row r="1413" spans="1:18" ht="28.8" hidden="1" x14ac:dyDescent="0.3">
      <c r="A1413">
        <v>2088</v>
      </c>
      <c r="B1413" s="3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 s="12">
        <v>40432.165972222225</v>
      </c>
      <c r="J1413" s="12">
        <v>40395.714722222219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>
        <f t="shared" si="66"/>
        <v>116</v>
      </c>
      <c r="Q1413">
        <f t="shared" si="67"/>
        <v>46.2</v>
      </c>
      <c r="R1413">
        <f t="shared" si="68"/>
        <v>2010</v>
      </c>
    </row>
    <row r="1414" spans="1:18" ht="57.6" x14ac:dyDescent="0.3">
      <c r="A1414">
        <v>3584</v>
      </c>
      <c r="B1414" s="3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 s="12">
        <v>42198.316481481481</v>
      </c>
      <c r="J1414" s="12">
        <v>42168.316481481481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>
        <f t="shared" si="66"/>
        <v>116</v>
      </c>
      <c r="Q1414">
        <f t="shared" si="67"/>
        <v>30.94</v>
      </c>
      <c r="R1414">
        <f t="shared" si="68"/>
        <v>2015</v>
      </c>
    </row>
    <row r="1415" spans="1:18" hidden="1" x14ac:dyDescent="0.3">
      <c r="A1415">
        <v>1676</v>
      </c>
      <c r="B1415" s="3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 s="12">
        <v>41020.165972222225</v>
      </c>
      <c r="J1415" s="12">
        <v>40973.72623842593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>
        <f t="shared" si="66"/>
        <v>115</v>
      </c>
      <c r="Q1415">
        <f t="shared" si="67"/>
        <v>82.38</v>
      </c>
      <c r="R1415">
        <f t="shared" si="68"/>
        <v>2012</v>
      </c>
    </row>
    <row r="1416" spans="1:18" ht="28.8" hidden="1" x14ac:dyDescent="0.3">
      <c r="A1416">
        <v>1881</v>
      </c>
      <c r="B1416" s="3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 s="12">
        <v>42073.110983796301</v>
      </c>
      <c r="J1416" s="12">
        <v>42043.152650462958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>
        <f t="shared" si="66"/>
        <v>173</v>
      </c>
      <c r="Q1416">
        <f t="shared" si="67"/>
        <v>49.34</v>
      </c>
      <c r="R1416">
        <f t="shared" si="68"/>
        <v>2015</v>
      </c>
    </row>
    <row r="1417" spans="1:18" x14ac:dyDescent="0.3">
      <c r="A1417">
        <v>3720</v>
      </c>
      <c r="B1417" s="3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 s="12">
        <v>42187.993125000001</v>
      </c>
      <c r="J1417" s="12">
        <v>42165.993125000001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>
        <f t="shared" si="66"/>
        <v>105</v>
      </c>
      <c r="Q1417">
        <f t="shared" si="67"/>
        <v>86.23</v>
      </c>
      <c r="R1417">
        <f t="shared" si="68"/>
        <v>2015</v>
      </c>
    </row>
    <row r="1418" spans="1:18" ht="28.8" hidden="1" x14ac:dyDescent="0.3">
      <c r="A1418">
        <v>2702</v>
      </c>
      <c r="B1418" s="3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 s="12">
        <v>42830.760150462964</v>
      </c>
      <c r="J1418" s="12">
        <v>42800.801817129628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>
        <f t="shared" si="66"/>
        <v>34</v>
      </c>
      <c r="Q1418">
        <f t="shared" si="67"/>
        <v>132.35</v>
      </c>
      <c r="R1418">
        <f t="shared" si="68"/>
        <v>2017</v>
      </c>
    </row>
    <row r="1419" spans="1:18" ht="28.8" x14ac:dyDescent="0.3">
      <c r="A1419">
        <v>522</v>
      </c>
      <c r="B1419" s="3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 s="12">
        <v>42449.999131944445</v>
      </c>
      <c r="J1419" s="12">
        <v>42430.040798611109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>
        <f t="shared" si="66"/>
        <v>115</v>
      </c>
      <c r="Q1419">
        <f t="shared" si="67"/>
        <v>110.97</v>
      </c>
      <c r="R1419">
        <f t="shared" si="68"/>
        <v>2016</v>
      </c>
    </row>
    <row r="1420" spans="1:18" ht="43.2" hidden="1" x14ac:dyDescent="0.3">
      <c r="A1420">
        <v>1924</v>
      </c>
      <c r="B1420" s="3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 s="12">
        <v>41654.814583333333</v>
      </c>
      <c r="J1420" s="12">
        <v>41626.761053240742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>
        <f t="shared" si="66"/>
        <v>114</v>
      </c>
      <c r="Q1420">
        <f t="shared" si="67"/>
        <v>104</v>
      </c>
      <c r="R1420">
        <f t="shared" si="68"/>
        <v>2013</v>
      </c>
    </row>
    <row r="1421" spans="1:18" ht="28.8" hidden="1" x14ac:dyDescent="0.3">
      <c r="A1421">
        <v>1604</v>
      </c>
      <c r="B1421" s="3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 s="12">
        <v>40985.80364583333</v>
      </c>
      <c r="J1421" s="12">
        <v>40945.845312500001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>
        <f t="shared" si="66"/>
        <v>122</v>
      </c>
      <c r="Q1421">
        <f t="shared" si="67"/>
        <v>48.84</v>
      </c>
      <c r="R1421">
        <f t="shared" si="68"/>
        <v>2012</v>
      </c>
    </row>
    <row r="1422" spans="1:18" ht="28.8" hidden="1" x14ac:dyDescent="0.3">
      <c r="A1422">
        <v>1331</v>
      </c>
      <c r="B1422" s="3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 s="12">
        <v>42599.50409722222</v>
      </c>
      <c r="J1422" s="12">
        <v>42569.50409722222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>
        <f t="shared" si="66"/>
        <v>1</v>
      </c>
      <c r="Q1422">
        <f t="shared" si="67"/>
        <v>100.5</v>
      </c>
      <c r="R1422">
        <f t="shared" si="68"/>
        <v>2016</v>
      </c>
    </row>
    <row r="1423" spans="1:18" ht="28.8" hidden="1" x14ac:dyDescent="0.3">
      <c r="A1423">
        <v>2677</v>
      </c>
      <c r="B1423" s="3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 s="12">
        <v>41823.029432870368</v>
      </c>
      <c r="J1423" s="12">
        <v>41793.029432870368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>
        <f t="shared" si="66"/>
        <v>18</v>
      </c>
      <c r="Q1423">
        <f t="shared" si="67"/>
        <v>126.48</v>
      </c>
      <c r="R1423">
        <f t="shared" si="68"/>
        <v>2014</v>
      </c>
    </row>
    <row r="1424" spans="1:18" ht="28.8" hidden="1" x14ac:dyDescent="0.3">
      <c r="A1424">
        <v>1568</v>
      </c>
      <c r="B1424" s="3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 s="12">
        <v>41997.062326388885</v>
      </c>
      <c r="J1424" s="12">
        <v>41962.062326388885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>
        <f t="shared" si="66"/>
        <v>14</v>
      </c>
      <c r="Q1424">
        <f t="shared" si="67"/>
        <v>155</v>
      </c>
      <c r="R1424">
        <f t="shared" si="68"/>
        <v>2014</v>
      </c>
    </row>
    <row r="1425" spans="1:18" ht="28.8" hidden="1" x14ac:dyDescent="0.3">
      <c r="A1425">
        <v>1074</v>
      </c>
      <c r="B1425" s="3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 s="12">
        <v>41643.172974537039</v>
      </c>
      <c r="J1425" s="12">
        <v>41613.172974537039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>
        <f t="shared" si="66"/>
        <v>6</v>
      </c>
      <c r="Q1425">
        <f t="shared" si="67"/>
        <v>113.57</v>
      </c>
      <c r="R1425">
        <f t="shared" si="68"/>
        <v>2013</v>
      </c>
    </row>
    <row r="1426" spans="1:18" ht="28.8" x14ac:dyDescent="0.3">
      <c r="A1426">
        <v>2977</v>
      </c>
      <c r="B1426" s="3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 s="12">
        <v>42086.093055555553</v>
      </c>
      <c r="J1426" s="12">
        <v>42026.88118055556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>
        <f t="shared" si="66"/>
        <v>114</v>
      </c>
      <c r="Q1426">
        <f t="shared" si="67"/>
        <v>113.57</v>
      </c>
      <c r="R1426">
        <f t="shared" si="68"/>
        <v>2015</v>
      </c>
    </row>
    <row r="1427" spans="1:18" ht="28.8" x14ac:dyDescent="0.3">
      <c r="A1427">
        <v>2900</v>
      </c>
      <c r="B1427" s="3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 s="12">
        <v>41860.234166666669</v>
      </c>
      <c r="J1427" s="12">
        <v>41830.234166666669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>
        <f t="shared" si="66"/>
        <v>62</v>
      </c>
      <c r="Q1427">
        <f t="shared" si="67"/>
        <v>486.43</v>
      </c>
      <c r="R1427">
        <f t="shared" si="68"/>
        <v>2014</v>
      </c>
    </row>
    <row r="1428" spans="1:18" ht="28.8" hidden="1" x14ac:dyDescent="0.3">
      <c r="A1428">
        <v>98</v>
      </c>
      <c r="B1428" s="3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 s="12">
        <v>41250.979166666664</v>
      </c>
      <c r="J1428" s="12">
        <v>41214.79483796296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>
        <f t="shared" si="66"/>
        <v>106</v>
      </c>
      <c r="Q1428">
        <f t="shared" si="67"/>
        <v>56.67</v>
      </c>
      <c r="R1428">
        <f t="shared" si="68"/>
        <v>2012</v>
      </c>
    </row>
    <row r="1429" spans="1:18" ht="28.8" x14ac:dyDescent="0.3">
      <c r="A1429">
        <v>3611</v>
      </c>
      <c r="B1429" s="3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 s="12">
        <v>42102.370381944449</v>
      </c>
      <c r="J1429" s="12">
        <v>42072.370381944449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>
        <f t="shared" si="66"/>
        <v>136</v>
      </c>
      <c r="Q1429">
        <f t="shared" si="67"/>
        <v>66.67</v>
      </c>
      <c r="R1429">
        <f t="shared" si="68"/>
        <v>2015</v>
      </c>
    </row>
    <row r="1430" spans="1:18" ht="28.8" hidden="1" x14ac:dyDescent="0.3">
      <c r="A1430">
        <v>119</v>
      </c>
      <c r="B1430" s="3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 s="12">
        <v>40768.958333333336</v>
      </c>
      <c r="J1430" s="12">
        <v>40739.069282407407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>
        <f t="shared" si="66"/>
        <v>105</v>
      </c>
      <c r="Q1430">
        <f t="shared" si="67"/>
        <v>91.84</v>
      </c>
      <c r="R1430">
        <f t="shared" si="68"/>
        <v>2011</v>
      </c>
    </row>
    <row r="1431" spans="1:18" ht="28.8" hidden="1" x14ac:dyDescent="0.3">
      <c r="A1431">
        <v>2615</v>
      </c>
      <c r="B1431" s="3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 s="12">
        <v>42490.5</v>
      </c>
      <c r="J1431" s="12">
        <v>42453.49726851852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>
        <f t="shared" si="66"/>
        <v>170</v>
      </c>
      <c r="Q1431">
        <f t="shared" si="67"/>
        <v>47.18</v>
      </c>
      <c r="R1431">
        <f t="shared" si="68"/>
        <v>2016</v>
      </c>
    </row>
    <row r="1432" spans="1:18" ht="28.8" x14ac:dyDescent="0.3">
      <c r="A1432">
        <v>3223</v>
      </c>
      <c r="B1432" s="3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 s="12">
        <v>42236.835370370376</v>
      </c>
      <c r="J1432" s="12">
        <v>42206.835370370376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>
        <f t="shared" si="66"/>
        <v>110</v>
      </c>
      <c r="Q1432">
        <f t="shared" si="67"/>
        <v>45.88</v>
      </c>
      <c r="R1432">
        <f t="shared" si="68"/>
        <v>2015</v>
      </c>
    </row>
    <row r="1433" spans="1:18" ht="28.8" hidden="1" x14ac:dyDescent="0.3">
      <c r="A1433">
        <v>34</v>
      </c>
      <c r="B1433" s="3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 s="12">
        <v>41856.321770833332</v>
      </c>
      <c r="J1433" s="12">
        <v>41841.321770833332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>
        <f t="shared" si="66"/>
        <v>130</v>
      </c>
      <c r="Q1433">
        <f t="shared" si="67"/>
        <v>49.88</v>
      </c>
      <c r="R1433">
        <f t="shared" si="68"/>
        <v>2014</v>
      </c>
    </row>
    <row r="1434" spans="1:18" ht="28.8" hidden="1" x14ac:dyDescent="0.3">
      <c r="A1434">
        <v>2696</v>
      </c>
      <c r="B1434" s="3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 s="12">
        <v>41998.844444444447</v>
      </c>
      <c r="J1434" s="12">
        <v>41964.844444444447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>
        <f t="shared" si="66"/>
        <v>6</v>
      </c>
      <c r="Q1434">
        <f t="shared" si="67"/>
        <v>89.21</v>
      </c>
      <c r="R1434">
        <f t="shared" si="68"/>
        <v>2014</v>
      </c>
    </row>
    <row r="1435" spans="1:18" ht="28.8" hidden="1" x14ac:dyDescent="0.3">
      <c r="A1435">
        <v>2115</v>
      </c>
      <c r="B1435" s="3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 s="12">
        <v>40594.081030092595</v>
      </c>
      <c r="J1435" s="12">
        <v>40564.081030092595</v>
      </c>
      <c r="K1435" t="b">
        <v>0</v>
      </c>
      <c r="L1435">
        <v>36</v>
      </c>
      <c r="M1435" t="b">
        <v>1</v>
      </c>
      <c r="N1435" t="s">
        <v>8285</v>
      </c>
      <c r="O1435" t="s">
        <v>8286</v>
      </c>
      <c r="P1435">
        <f t="shared" si="66"/>
        <v>226</v>
      </c>
      <c r="Q1435">
        <f t="shared" si="67"/>
        <v>94.03</v>
      </c>
      <c r="R1435">
        <f t="shared" si="68"/>
        <v>2011</v>
      </c>
    </row>
    <row r="1436" spans="1:18" ht="28.8" x14ac:dyDescent="0.3">
      <c r="A1436">
        <v>3604</v>
      </c>
      <c r="B1436" s="3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 s="12">
        <v>42489.290972222225</v>
      </c>
      <c r="J1436" s="12">
        <v>42483.015694444446</v>
      </c>
      <c r="K1436" t="b">
        <v>0</v>
      </c>
      <c r="L1436">
        <v>69</v>
      </c>
      <c r="M1436" t="b">
        <v>1</v>
      </c>
      <c r="N1436" t="s">
        <v>8281</v>
      </c>
      <c r="O1436" t="s">
        <v>8284</v>
      </c>
      <c r="P1436">
        <f t="shared" si="66"/>
        <v>113</v>
      </c>
      <c r="Q1436">
        <f t="shared" si="67"/>
        <v>49.06</v>
      </c>
      <c r="R1436">
        <f t="shared" si="68"/>
        <v>2016</v>
      </c>
    </row>
    <row r="1437" spans="1:18" ht="28.8" x14ac:dyDescent="0.3">
      <c r="A1437">
        <v>3680</v>
      </c>
      <c r="B1437" s="3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 s="12">
        <v>42648.454097222217</v>
      </c>
      <c r="J1437" s="12">
        <v>42627.454097222217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>
        <f t="shared" si="66"/>
        <v>113</v>
      </c>
      <c r="Q1437">
        <f t="shared" si="67"/>
        <v>99.5</v>
      </c>
      <c r="R1437">
        <f t="shared" si="68"/>
        <v>2016</v>
      </c>
    </row>
    <row r="1438" spans="1:18" ht="28.8" hidden="1" x14ac:dyDescent="0.3">
      <c r="A1438">
        <v>1882</v>
      </c>
      <c r="B1438" s="3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 s="12">
        <v>41100.991666666669</v>
      </c>
      <c r="J1438" s="12">
        <v>41067.949212962965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>
        <f t="shared" si="66"/>
        <v>101</v>
      </c>
      <c r="Q1438">
        <f t="shared" si="67"/>
        <v>41.73</v>
      </c>
      <c r="R1438">
        <f t="shared" si="68"/>
        <v>2012</v>
      </c>
    </row>
    <row r="1439" spans="1:18" ht="28.8" hidden="1" x14ac:dyDescent="0.3">
      <c r="A1439">
        <v>1821</v>
      </c>
      <c r="B1439" s="3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 s="12">
        <v>40971.319062499999</v>
      </c>
      <c r="J1439" s="12">
        <v>40926.319062499999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>
        <f t="shared" si="66"/>
        <v>135</v>
      </c>
      <c r="Q1439">
        <f t="shared" si="67"/>
        <v>59.16</v>
      </c>
      <c r="R1439">
        <f t="shared" si="68"/>
        <v>2012</v>
      </c>
    </row>
    <row r="1440" spans="1:18" ht="28.8" hidden="1" x14ac:dyDescent="0.3">
      <c r="A1440">
        <v>1474</v>
      </c>
      <c r="B1440" s="3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 s="12">
        <v>41530.727916666663</v>
      </c>
      <c r="J1440" s="12">
        <v>41500.727916666663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>
        <f t="shared" si="66"/>
        <v>112</v>
      </c>
      <c r="Q1440">
        <f t="shared" si="67"/>
        <v>44.32</v>
      </c>
      <c r="R1440">
        <f t="shared" si="68"/>
        <v>2013</v>
      </c>
    </row>
    <row r="1441" spans="1:18" ht="28.8" x14ac:dyDescent="0.3">
      <c r="A1441">
        <v>3526</v>
      </c>
      <c r="B1441" s="3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 s="12">
        <v>42488.249305555553</v>
      </c>
      <c r="J1441" s="12">
        <v>42460.335312499999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>
        <f t="shared" si="66"/>
        <v>102</v>
      </c>
      <c r="Q1441">
        <f t="shared" si="67"/>
        <v>99</v>
      </c>
      <c r="R1441">
        <f t="shared" si="68"/>
        <v>2016</v>
      </c>
    </row>
    <row r="1442" spans="1:18" ht="28.8" x14ac:dyDescent="0.3">
      <c r="A1442">
        <v>2806</v>
      </c>
      <c r="B1442" s="3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 s="12">
        <v>42221.458333333328</v>
      </c>
      <c r="J1442" s="12">
        <v>42185.267245370371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>
        <f t="shared" si="66"/>
        <v>112</v>
      </c>
      <c r="Q1442">
        <f t="shared" si="67"/>
        <v>44.25</v>
      </c>
      <c r="R1442">
        <f t="shared" si="68"/>
        <v>2015</v>
      </c>
    </row>
    <row r="1443" spans="1:18" ht="28.8" hidden="1" x14ac:dyDescent="0.3">
      <c r="A1443">
        <v>2476</v>
      </c>
      <c r="B1443" s="3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 s="12">
        <v>41946.370023148149</v>
      </c>
      <c r="J1443" s="12">
        <v>41913.328356481477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>
        <f t="shared" si="66"/>
        <v>105</v>
      </c>
      <c r="Q1443">
        <f t="shared" si="67"/>
        <v>61.1</v>
      </c>
      <c r="R1443">
        <f t="shared" si="68"/>
        <v>2014</v>
      </c>
    </row>
    <row r="1444" spans="1:18" ht="28.8" hidden="1" x14ac:dyDescent="0.3">
      <c r="A1444">
        <v>378</v>
      </c>
      <c r="B1444" s="3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 s="12">
        <v>42394.994444444441</v>
      </c>
      <c r="J1444" s="12">
        <v>42370.571851851855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>
        <f t="shared" si="66"/>
        <v>112</v>
      </c>
      <c r="Q1444">
        <f t="shared" si="67"/>
        <v>40.4</v>
      </c>
      <c r="R1444">
        <f t="shared" si="68"/>
        <v>2016</v>
      </c>
    </row>
    <row r="1445" spans="1:18" ht="28.8" hidden="1" x14ac:dyDescent="0.3">
      <c r="A1445">
        <v>1358</v>
      </c>
      <c r="B1445" s="3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 s="12">
        <v>40719.570868055554</v>
      </c>
      <c r="J1445" s="12">
        <v>40689.570868055554</v>
      </c>
      <c r="K1445" t="b">
        <v>0</v>
      </c>
      <c r="L1445">
        <v>49</v>
      </c>
      <c r="M1445" t="b">
        <v>1</v>
      </c>
      <c r="N1445" t="s">
        <v>8269</v>
      </c>
      <c r="O1445" t="s">
        <v>8291</v>
      </c>
      <c r="P1445">
        <f t="shared" si="66"/>
        <v>112</v>
      </c>
      <c r="Q1445">
        <f t="shared" si="67"/>
        <v>68.37</v>
      </c>
      <c r="R1445">
        <f t="shared" si="68"/>
        <v>2011</v>
      </c>
    </row>
    <row r="1446" spans="1:18" ht="28.8" x14ac:dyDescent="0.3">
      <c r="A1446">
        <v>3322</v>
      </c>
      <c r="B1446" s="3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 s="12">
        <v>42543.163194444445</v>
      </c>
      <c r="J1446" s="12">
        <v>42521.010370370372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>
        <f t="shared" si="66"/>
        <v>102</v>
      </c>
      <c r="Q1446">
        <f t="shared" si="67"/>
        <v>145.65</v>
      </c>
      <c r="R1446">
        <f t="shared" si="68"/>
        <v>2016</v>
      </c>
    </row>
    <row r="1447" spans="1:18" ht="28.8" x14ac:dyDescent="0.3">
      <c r="A1447">
        <v>3341</v>
      </c>
      <c r="B1447" s="3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 s="12">
        <v>42533.708333333328</v>
      </c>
      <c r="J1447" s="12">
        <v>42510.798854166671</v>
      </c>
      <c r="K1447" t="b">
        <v>0</v>
      </c>
      <c r="L1447">
        <v>28</v>
      </c>
      <c r="M1447" t="b">
        <v>1</v>
      </c>
      <c r="N1447" t="s">
        <v>8281</v>
      </c>
      <c r="O1447" t="s">
        <v>8284</v>
      </c>
      <c r="P1447">
        <f t="shared" si="66"/>
        <v>100</v>
      </c>
      <c r="Q1447">
        <f t="shared" si="67"/>
        <v>119.64</v>
      </c>
      <c r="R1447">
        <f t="shared" si="68"/>
        <v>2016</v>
      </c>
    </row>
    <row r="1448" spans="1:18" ht="28.8" hidden="1" x14ac:dyDescent="0.3">
      <c r="A1448">
        <v>1887</v>
      </c>
      <c r="B1448" s="3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 s="12">
        <v>42341.895833333328</v>
      </c>
      <c r="J1448" s="12">
        <v>42323.800138888888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>
        <f t="shared" si="66"/>
        <v>111</v>
      </c>
      <c r="Q1448">
        <f t="shared" si="67"/>
        <v>416.88</v>
      </c>
      <c r="R1448">
        <f t="shared" si="68"/>
        <v>2015</v>
      </c>
    </row>
    <row r="1449" spans="1:18" ht="28.8" x14ac:dyDescent="0.3">
      <c r="A1449">
        <v>3661</v>
      </c>
      <c r="B1449" s="3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 s="12">
        <v>42470.166666666672</v>
      </c>
      <c r="J1449" s="12">
        <v>42447.896666666667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>
        <f t="shared" si="66"/>
        <v>111</v>
      </c>
      <c r="Q1449">
        <f t="shared" si="67"/>
        <v>92.5</v>
      </c>
      <c r="R1449">
        <f t="shared" si="68"/>
        <v>2016</v>
      </c>
    </row>
    <row r="1450" spans="1:18" ht="28.8" hidden="1" x14ac:dyDescent="0.3">
      <c r="A1450">
        <v>2462</v>
      </c>
      <c r="B1450" s="3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 s="12">
        <v>41109.186296296299</v>
      </c>
      <c r="J1450" s="12">
        <v>41089.186296296299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>
        <f t="shared" si="66"/>
        <v>111</v>
      </c>
      <c r="Q1450">
        <f t="shared" si="67"/>
        <v>28.88</v>
      </c>
      <c r="R1450">
        <f t="shared" si="68"/>
        <v>2012</v>
      </c>
    </row>
    <row r="1451" spans="1:18" x14ac:dyDescent="0.3">
      <c r="A1451">
        <v>2831</v>
      </c>
      <c r="B1451" s="3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 s="12">
        <v>42201.824884259258</v>
      </c>
      <c r="J1451" s="12">
        <v>42171.824884259258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>
        <f t="shared" si="66"/>
        <v>111</v>
      </c>
      <c r="Q1451">
        <f t="shared" si="67"/>
        <v>63.85</v>
      </c>
      <c r="R1451">
        <f t="shared" si="68"/>
        <v>2015</v>
      </c>
    </row>
    <row r="1452" spans="1:18" ht="28.8" hidden="1" x14ac:dyDescent="0.3">
      <c r="A1452">
        <v>2672</v>
      </c>
      <c r="B1452" s="3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 s="12">
        <v>42366.25</v>
      </c>
      <c r="J1452" s="12">
        <v>42344.884143518517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>
        <f t="shared" si="66"/>
        <v>33</v>
      </c>
      <c r="Q1452">
        <f t="shared" si="67"/>
        <v>70.62</v>
      </c>
      <c r="R1452">
        <f t="shared" si="68"/>
        <v>2015</v>
      </c>
    </row>
    <row r="1453" spans="1:18" ht="28.8" x14ac:dyDescent="0.3">
      <c r="A1453">
        <v>3593</v>
      </c>
      <c r="B1453" s="3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 s="12">
        <v>42009.851388888885</v>
      </c>
      <c r="J1453" s="12">
        <v>41974.898599537039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>
        <f t="shared" si="66"/>
        <v>111</v>
      </c>
      <c r="Q1453">
        <f t="shared" si="67"/>
        <v>77.19</v>
      </c>
      <c r="R1453">
        <f t="shared" si="68"/>
        <v>2014</v>
      </c>
    </row>
    <row r="1454" spans="1:18" hidden="1" x14ac:dyDescent="0.3">
      <c r="A1454">
        <v>746</v>
      </c>
      <c r="B1454" s="3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 s="12">
        <v>41175.165972222225</v>
      </c>
      <c r="J1454" s="12">
        <v>41157.042928240742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>
        <f t="shared" si="66"/>
        <v>111</v>
      </c>
      <c r="Q1454">
        <f t="shared" si="67"/>
        <v>34.21</v>
      </c>
      <c r="R1454">
        <f t="shared" si="68"/>
        <v>2012</v>
      </c>
    </row>
    <row r="1455" spans="1:18" hidden="1" x14ac:dyDescent="0.3">
      <c r="A1455">
        <v>1339</v>
      </c>
      <c r="B1455" s="3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 s="12">
        <v>41981.688831018517</v>
      </c>
      <c r="J1455" s="12">
        <v>41936.647164351853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>
        <f t="shared" si="66"/>
        <v>7</v>
      </c>
      <c r="Q1455">
        <f t="shared" si="67"/>
        <v>89.65</v>
      </c>
      <c r="R1455">
        <f t="shared" si="68"/>
        <v>2014</v>
      </c>
    </row>
    <row r="1456" spans="1:18" ht="28.8" x14ac:dyDescent="0.3">
      <c r="A1456">
        <v>3261</v>
      </c>
      <c r="B1456" s="3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 s="12">
        <v>42201.725416666668</v>
      </c>
      <c r="J1456" s="12">
        <v>42171.725416666668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>
        <f t="shared" si="66"/>
        <v>100</v>
      </c>
      <c r="Q1456">
        <f t="shared" si="67"/>
        <v>67.650000000000006</v>
      </c>
      <c r="R1456">
        <f t="shared" si="68"/>
        <v>2015</v>
      </c>
    </row>
    <row r="1457" spans="1:18" ht="28.8" x14ac:dyDescent="0.3">
      <c r="A1457">
        <v>3513</v>
      </c>
      <c r="B1457" s="3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 s="12">
        <v>41794.207638888889</v>
      </c>
      <c r="J1457" s="12">
        <v>41781.096203703702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>
        <f t="shared" si="66"/>
        <v>118</v>
      </c>
      <c r="Q1457">
        <f t="shared" si="67"/>
        <v>75.34</v>
      </c>
      <c r="R1457">
        <f t="shared" si="68"/>
        <v>2014</v>
      </c>
    </row>
    <row r="1458" spans="1:18" ht="28.8" hidden="1" x14ac:dyDescent="0.3">
      <c r="A1458">
        <v>2601</v>
      </c>
      <c r="B1458" s="3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 s="12">
        <v>41165.165972222225</v>
      </c>
      <c r="J1458" s="12">
        <v>41150.902187499996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>
        <f t="shared" si="66"/>
        <v>661</v>
      </c>
      <c r="Q1458">
        <f t="shared" si="67"/>
        <v>21.9</v>
      </c>
      <c r="R1458">
        <f t="shared" si="68"/>
        <v>2012</v>
      </c>
    </row>
    <row r="1459" spans="1:18" ht="28.8" hidden="1" x14ac:dyDescent="0.3">
      <c r="A1459">
        <v>2163</v>
      </c>
      <c r="B1459" s="3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 s="12">
        <v>42163.159722222219</v>
      </c>
      <c r="J1459" s="12">
        <v>42111.899537037039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>
        <f t="shared" si="66"/>
        <v>132</v>
      </c>
      <c r="Q1459">
        <f t="shared" si="67"/>
        <v>75.11</v>
      </c>
      <c r="R1459">
        <f t="shared" si="68"/>
        <v>2015</v>
      </c>
    </row>
    <row r="1460" spans="1:18" ht="28.8" hidden="1" x14ac:dyDescent="0.3">
      <c r="A1460">
        <v>1094</v>
      </c>
      <c r="B1460" s="3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 s="12">
        <v>40825.713344907403</v>
      </c>
      <c r="J1460" s="12">
        <v>40795.713344907403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>
        <f t="shared" si="66"/>
        <v>18</v>
      </c>
      <c r="Q1460">
        <f t="shared" si="67"/>
        <v>122</v>
      </c>
      <c r="R1460">
        <f t="shared" si="68"/>
        <v>2011</v>
      </c>
    </row>
    <row r="1461" spans="1:18" ht="28.8" x14ac:dyDescent="0.3">
      <c r="A1461">
        <v>3621</v>
      </c>
      <c r="B1461" s="3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 s="12">
        <v>42643.875</v>
      </c>
      <c r="J1461" s="12">
        <v>42619.935694444444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>
        <f t="shared" si="66"/>
        <v>110</v>
      </c>
      <c r="Q1461">
        <f t="shared" si="67"/>
        <v>47.03</v>
      </c>
      <c r="R1461">
        <f t="shared" si="68"/>
        <v>2016</v>
      </c>
    </row>
    <row r="1462" spans="1:18" hidden="1" x14ac:dyDescent="0.3">
      <c r="A1462">
        <v>53</v>
      </c>
      <c r="B1462" s="3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 s="12">
        <v>41733.916666666664</v>
      </c>
      <c r="J1462" s="12">
        <v>41719.549131944441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>
        <f t="shared" si="66"/>
        <v>110</v>
      </c>
      <c r="Q1462">
        <f t="shared" si="67"/>
        <v>28.11</v>
      </c>
      <c r="R1462">
        <f t="shared" si="68"/>
        <v>2014</v>
      </c>
    </row>
    <row r="1463" spans="1:18" ht="28.8" x14ac:dyDescent="0.3">
      <c r="A1463">
        <v>2980</v>
      </c>
      <c r="B1463" s="3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 s="12">
        <v>42240.083333333328</v>
      </c>
      <c r="J1463" s="12">
        <v>42219.915856481486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>
        <f t="shared" si="66"/>
        <v>109</v>
      </c>
      <c r="Q1463">
        <f t="shared" si="67"/>
        <v>136.46</v>
      </c>
      <c r="R1463">
        <f t="shared" si="68"/>
        <v>2015</v>
      </c>
    </row>
    <row r="1464" spans="1:18" ht="28.8" x14ac:dyDescent="0.3">
      <c r="A1464">
        <v>3688</v>
      </c>
      <c r="B1464" s="3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 s="12">
        <v>41859.787083333329</v>
      </c>
      <c r="J1464" s="12">
        <v>41829.787083333329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>
        <f t="shared" si="66"/>
        <v>109</v>
      </c>
      <c r="Q1464">
        <f t="shared" si="67"/>
        <v>83.97</v>
      </c>
      <c r="R1464">
        <f t="shared" si="68"/>
        <v>2014</v>
      </c>
    </row>
    <row r="1465" spans="1:18" ht="28.8" x14ac:dyDescent="0.3">
      <c r="A1465">
        <v>3702</v>
      </c>
      <c r="B1465" s="3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 s="12">
        <v>42561.957638888889</v>
      </c>
      <c r="J1465" s="12">
        <v>42524.53800925926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>
        <f t="shared" si="66"/>
        <v>109</v>
      </c>
      <c r="Q1465">
        <f t="shared" si="67"/>
        <v>155.94999999999999</v>
      </c>
      <c r="R1465">
        <f t="shared" si="68"/>
        <v>2016</v>
      </c>
    </row>
    <row r="1466" spans="1:18" ht="28.8" x14ac:dyDescent="0.3">
      <c r="A1466">
        <v>3422</v>
      </c>
      <c r="B1466" s="3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 s="12">
        <v>42352</v>
      </c>
      <c r="J1466" s="12">
        <v>42323.562222222223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>
        <f t="shared" si="66"/>
        <v>109</v>
      </c>
      <c r="Q1466">
        <f t="shared" si="67"/>
        <v>71.150000000000006</v>
      </c>
      <c r="R1466">
        <f t="shared" si="68"/>
        <v>2015</v>
      </c>
    </row>
    <row r="1467" spans="1:18" ht="28.8" x14ac:dyDescent="0.3">
      <c r="A1467">
        <v>3834</v>
      </c>
      <c r="B1467" s="3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 s="12">
        <v>42173.445219907408</v>
      </c>
      <c r="J1467" s="12">
        <v>42143.445219907408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>
        <f t="shared" si="66"/>
        <v>109</v>
      </c>
      <c r="Q1467">
        <f t="shared" si="67"/>
        <v>57.39</v>
      </c>
      <c r="R1467">
        <f t="shared" si="68"/>
        <v>2015</v>
      </c>
    </row>
    <row r="1468" spans="1:18" ht="28.8" x14ac:dyDescent="0.3">
      <c r="A1468">
        <v>3186</v>
      </c>
      <c r="B1468" s="3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 s="12">
        <v>41898.875</v>
      </c>
      <c r="J1468" s="12">
        <v>41868.924050925925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>
        <f t="shared" si="66"/>
        <v>102</v>
      </c>
      <c r="Q1468">
        <f t="shared" si="67"/>
        <v>46.71</v>
      </c>
      <c r="R1468">
        <f t="shared" si="68"/>
        <v>2014</v>
      </c>
    </row>
    <row r="1469" spans="1:18" ht="28.8" hidden="1" x14ac:dyDescent="0.3">
      <c r="A1469">
        <v>2444</v>
      </c>
      <c r="B1469" s="3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 s="12">
        <v>42515.754525462966</v>
      </c>
      <c r="J1469" s="12">
        <v>42485.754525462966</v>
      </c>
      <c r="K1469" t="b">
        <v>0</v>
      </c>
      <c r="L1469">
        <v>61</v>
      </c>
      <c r="M1469" t="b">
        <v>1</v>
      </c>
      <c r="N1469" t="s">
        <v>8277</v>
      </c>
      <c r="O1469" t="s">
        <v>8278</v>
      </c>
      <c r="P1469">
        <f t="shared" si="66"/>
        <v>109</v>
      </c>
      <c r="Q1469">
        <f t="shared" si="67"/>
        <v>53.41</v>
      </c>
      <c r="R1469">
        <f t="shared" si="68"/>
        <v>2016</v>
      </c>
    </row>
    <row r="1470" spans="1:18" ht="28.8" hidden="1" x14ac:dyDescent="0.3">
      <c r="A1470">
        <v>2932</v>
      </c>
      <c r="B1470" s="3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 s="12">
        <v>42056.458333333328</v>
      </c>
      <c r="J1470" s="12">
        <v>42025.164780092593</v>
      </c>
      <c r="K1470" t="b">
        <v>0</v>
      </c>
      <c r="L1470">
        <v>38</v>
      </c>
      <c r="M1470" t="b">
        <v>1</v>
      </c>
      <c r="N1470" t="s">
        <v>8281</v>
      </c>
      <c r="O1470" t="s">
        <v>8293</v>
      </c>
      <c r="P1470">
        <f t="shared" si="66"/>
        <v>105</v>
      </c>
      <c r="Q1470">
        <f t="shared" si="67"/>
        <v>85.74</v>
      </c>
      <c r="R1470">
        <f t="shared" si="68"/>
        <v>2015</v>
      </c>
    </row>
    <row r="1471" spans="1:18" ht="28.8" x14ac:dyDescent="0.3">
      <c r="A1471">
        <v>3410</v>
      </c>
      <c r="B1471" s="3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 s="12">
        <v>42527.291666666672</v>
      </c>
      <c r="J1471" s="12">
        <v>42500.041550925926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>
        <f t="shared" si="66"/>
        <v>109</v>
      </c>
      <c r="Q1471">
        <f t="shared" si="67"/>
        <v>81.38</v>
      </c>
      <c r="R1471">
        <f t="shared" si="68"/>
        <v>2016</v>
      </c>
    </row>
    <row r="1472" spans="1:18" ht="28.8" x14ac:dyDescent="0.3">
      <c r="A1472">
        <v>3583</v>
      </c>
      <c r="B1472" s="3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 s="12">
        <v>42478.384317129632</v>
      </c>
      <c r="J1472" s="12">
        <v>42418.425983796296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>
        <f t="shared" si="66"/>
        <v>109</v>
      </c>
      <c r="Q1472">
        <f t="shared" si="67"/>
        <v>135.63</v>
      </c>
      <c r="R1472">
        <f t="shared" si="68"/>
        <v>2016</v>
      </c>
    </row>
    <row r="1473" spans="1:18" ht="28.8" hidden="1" x14ac:dyDescent="0.3">
      <c r="A1473">
        <v>2084</v>
      </c>
      <c r="B1473" s="3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 s="12">
        <v>41763.290972222225</v>
      </c>
      <c r="J1473" s="12">
        <v>41731.833124999997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>
        <f t="shared" si="66"/>
        <v>108</v>
      </c>
      <c r="Q1473">
        <f t="shared" si="67"/>
        <v>70.650000000000006</v>
      </c>
      <c r="R1473">
        <f t="shared" si="68"/>
        <v>2014</v>
      </c>
    </row>
    <row r="1474" spans="1:18" ht="28.8" hidden="1" x14ac:dyDescent="0.3">
      <c r="A1474">
        <v>2312</v>
      </c>
      <c r="B1474" s="3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 s="12">
        <v>41747.958333333336</v>
      </c>
      <c r="J1474" s="12">
        <v>41716.632847222223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>
        <f t="shared" ref="P1474:P1537" si="69">ROUND(E1474/D1474*100,0)</f>
        <v>108</v>
      </c>
      <c r="Q1474">
        <f t="shared" ref="Q1474:Q1537" si="70">IFERROR(ROUND(E1474/L1474,2),0)</f>
        <v>40.96</v>
      </c>
      <c r="R1474">
        <f t="shared" si="68"/>
        <v>2014</v>
      </c>
    </row>
    <row r="1475" spans="1:18" ht="28.8" hidden="1" x14ac:dyDescent="0.3">
      <c r="A1475">
        <v>2319</v>
      </c>
      <c r="B1475" s="3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 s="12">
        <v>41623.082002314812</v>
      </c>
      <c r="J1475" s="12">
        <v>41593.082002314812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>
        <f t="shared" si="69"/>
        <v>108</v>
      </c>
      <c r="Q1475">
        <f t="shared" si="70"/>
        <v>41.96</v>
      </c>
      <c r="R1475">
        <f t="shared" ref="R1475:R1538" si="71">YEAR(J1475)</f>
        <v>2013</v>
      </c>
    </row>
    <row r="1476" spans="1:18" ht="28.8" hidden="1" x14ac:dyDescent="0.3">
      <c r="A1476">
        <v>797</v>
      </c>
      <c r="B1476" s="3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2">
        <v>41028.166666666664</v>
      </c>
      <c r="J1476" s="12">
        <v>40996.994074074071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>
        <f t="shared" si="69"/>
        <v>108</v>
      </c>
      <c r="Q1476">
        <f t="shared" si="70"/>
        <v>45.44</v>
      </c>
      <c r="R1476">
        <f t="shared" si="71"/>
        <v>2012</v>
      </c>
    </row>
    <row r="1477" spans="1:18" ht="28.8" hidden="1" x14ac:dyDescent="0.3">
      <c r="A1477">
        <v>1212</v>
      </c>
      <c r="B1477" s="3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 s="12">
        <v>42335.041666666672</v>
      </c>
      <c r="J1477" s="12">
        <v>42318.950173611112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>
        <f t="shared" si="69"/>
        <v>129</v>
      </c>
      <c r="Q1477">
        <f t="shared" si="70"/>
        <v>38.869999999999997</v>
      </c>
      <c r="R1477">
        <f t="shared" si="71"/>
        <v>2015</v>
      </c>
    </row>
    <row r="1478" spans="1:18" ht="28.8" hidden="1" x14ac:dyDescent="0.3">
      <c r="A1478">
        <v>3040</v>
      </c>
      <c r="B1478" s="3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 s="12">
        <v>42181.958333333328</v>
      </c>
      <c r="J1478" s="12">
        <v>42177.791909722218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>
        <f t="shared" si="69"/>
        <v>108</v>
      </c>
      <c r="Q1478">
        <f t="shared" si="70"/>
        <v>76.790000000000006</v>
      </c>
      <c r="R1478">
        <f t="shared" si="71"/>
        <v>2015</v>
      </c>
    </row>
    <row r="1479" spans="1:18" hidden="1" x14ac:dyDescent="0.3">
      <c r="A1479">
        <v>2258</v>
      </c>
      <c r="B1479" s="3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 s="12">
        <v>42166.75100694444</v>
      </c>
      <c r="J1479" s="12">
        <v>42136.75100694444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>
        <f t="shared" si="69"/>
        <v>147</v>
      </c>
      <c r="Q1479">
        <f t="shared" si="70"/>
        <v>15.72</v>
      </c>
      <c r="R1479">
        <f t="shared" si="71"/>
        <v>2015</v>
      </c>
    </row>
    <row r="1480" spans="1:18" ht="28.8" hidden="1" x14ac:dyDescent="0.3">
      <c r="A1480">
        <v>740</v>
      </c>
      <c r="B1480" s="3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 s="12">
        <v>42176.146782407406</v>
      </c>
      <c r="J1480" s="12">
        <v>42162.146782407406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>
        <f t="shared" si="69"/>
        <v>107</v>
      </c>
      <c r="Q1480">
        <f t="shared" si="70"/>
        <v>169.58</v>
      </c>
      <c r="R1480">
        <f t="shared" si="71"/>
        <v>2015</v>
      </c>
    </row>
    <row r="1481" spans="1:18" ht="28.8" hidden="1" x14ac:dyDescent="0.3">
      <c r="A1481">
        <v>1848</v>
      </c>
      <c r="B1481" s="3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 s="12">
        <v>40755.290972222225</v>
      </c>
      <c r="J1481" s="12">
        <v>40691.788055555553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>
        <f t="shared" si="69"/>
        <v>107</v>
      </c>
      <c r="Q1481">
        <f t="shared" si="70"/>
        <v>134.21</v>
      </c>
      <c r="R1481">
        <f t="shared" si="71"/>
        <v>2011</v>
      </c>
    </row>
    <row r="1482" spans="1:18" ht="28.8" hidden="1" x14ac:dyDescent="0.3">
      <c r="A1482">
        <v>1003</v>
      </c>
      <c r="B1482" s="3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 s="12">
        <v>42810.667372685188</v>
      </c>
      <c r="J1482" s="12">
        <v>42780.709039351852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>
        <f t="shared" si="69"/>
        <v>16</v>
      </c>
      <c r="Q1482">
        <f t="shared" si="70"/>
        <v>214.07</v>
      </c>
      <c r="R1482">
        <f t="shared" si="71"/>
        <v>2017</v>
      </c>
    </row>
    <row r="1483" spans="1:18" ht="28.8" hidden="1" x14ac:dyDescent="0.3">
      <c r="A1483">
        <v>1188</v>
      </c>
      <c r="B1483" s="3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 s="12">
        <v>42732.700694444444</v>
      </c>
      <c r="J1483" s="12">
        <v>42711.700694444444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>
        <f t="shared" si="69"/>
        <v>161</v>
      </c>
      <c r="Q1483">
        <f t="shared" si="70"/>
        <v>37.78</v>
      </c>
      <c r="R1483">
        <f t="shared" si="71"/>
        <v>2016</v>
      </c>
    </row>
    <row r="1484" spans="1:18" ht="28.8" hidden="1" x14ac:dyDescent="0.3">
      <c r="A1484">
        <v>1929</v>
      </c>
      <c r="B1484" s="3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 s="12">
        <v>40729.021597222221</v>
      </c>
      <c r="J1484" s="12">
        <v>40687.021597222221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>
        <f t="shared" si="69"/>
        <v>100</v>
      </c>
      <c r="Q1484">
        <f t="shared" si="70"/>
        <v>42.8</v>
      </c>
      <c r="R1484">
        <f t="shared" si="71"/>
        <v>2011</v>
      </c>
    </row>
    <row r="1485" spans="1:18" ht="28.8" x14ac:dyDescent="0.3">
      <c r="A1485">
        <v>2971</v>
      </c>
      <c r="B1485" s="3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 s="12">
        <v>41882.658310185187</v>
      </c>
      <c r="J1485" s="12">
        <v>41852.658310185187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>
        <f t="shared" si="69"/>
        <v>100</v>
      </c>
      <c r="Q1485">
        <f t="shared" si="70"/>
        <v>74.53</v>
      </c>
      <c r="R1485">
        <f t="shared" si="71"/>
        <v>2014</v>
      </c>
    </row>
    <row r="1486" spans="1:18" ht="28.8" hidden="1" x14ac:dyDescent="0.3">
      <c r="A1486">
        <v>2488</v>
      </c>
      <c r="B1486" s="3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 s="12">
        <v>40863.674861111111</v>
      </c>
      <c r="J1486" s="12">
        <v>40833.633194444446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>
        <f t="shared" si="69"/>
        <v>107</v>
      </c>
      <c r="Q1486">
        <f t="shared" si="70"/>
        <v>49.25</v>
      </c>
      <c r="R1486">
        <f t="shared" si="71"/>
        <v>2011</v>
      </c>
    </row>
    <row r="1487" spans="1:18" ht="28.8" hidden="1" x14ac:dyDescent="0.3">
      <c r="A1487">
        <v>896</v>
      </c>
      <c r="B1487" s="3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 s="12">
        <v>42244.166666666672</v>
      </c>
      <c r="J1487" s="12">
        <v>42218.872986111113</v>
      </c>
      <c r="K1487" t="b">
        <v>0</v>
      </c>
      <c r="L1487">
        <v>72</v>
      </c>
      <c r="M1487" t="b">
        <v>0</v>
      </c>
      <c r="N1487" t="s">
        <v>8285</v>
      </c>
      <c r="O1487" t="s">
        <v>8286</v>
      </c>
      <c r="P1487">
        <f t="shared" si="69"/>
        <v>40</v>
      </c>
      <c r="Q1487">
        <f t="shared" si="70"/>
        <v>44.44</v>
      </c>
      <c r="R1487">
        <f t="shared" si="71"/>
        <v>2015</v>
      </c>
    </row>
    <row r="1488" spans="1:18" ht="28.8" hidden="1" x14ac:dyDescent="0.3">
      <c r="A1488">
        <v>1179</v>
      </c>
      <c r="B1488" s="3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 s="12">
        <v>42305.720219907409</v>
      </c>
      <c r="J1488" s="12">
        <v>42275.720219907409</v>
      </c>
      <c r="K1488" t="b">
        <v>0</v>
      </c>
      <c r="L1488">
        <v>5</v>
      </c>
      <c r="M1488" t="b">
        <v>0</v>
      </c>
      <c r="N1488" t="s">
        <v>8277</v>
      </c>
      <c r="O1488" t="s">
        <v>8303</v>
      </c>
      <c r="P1488">
        <f t="shared" si="69"/>
        <v>5</v>
      </c>
      <c r="Q1488">
        <f t="shared" si="70"/>
        <v>640</v>
      </c>
      <c r="R1488">
        <f t="shared" si="71"/>
        <v>2015</v>
      </c>
    </row>
    <row r="1489" spans="1:18" ht="28.8" hidden="1" x14ac:dyDescent="0.3">
      <c r="A1489">
        <v>2552</v>
      </c>
      <c r="B1489" s="3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 s="12">
        <v>42799.809965277775</v>
      </c>
      <c r="J1489" s="12">
        <v>42769.809965277775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>
        <f t="shared" si="69"/>
        <v>107</v>
      </c>
      <c r="Q1489">
        <f t="shared" si="70"/>
        <v>177.5</v>
      </c>
      <c r="R1489">
        <f t="shared" si="71"/>
        <v>2017</v>
      </c>
    </row>
    <row r="1490" spans="1:18" ht="28.8" x14ac:dyDescent="0.3">
      <c r="A1490">
        <v>3509</v>
      </c>
      <c r="B1490" s="3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 s="12">
        <v>41964.204861111109</v>
      </c>
      <c r="J1490" s="12">
        <v>41950.859560185185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>
        <f t="shared" si="69"/>
        <v>106</v>
      </c>
      <c r="Q1490">
        <f t="shared" si="70"/>
        <v>96.67</v>
      </c>
      <c r="R1490">
        <f t="shared" si="71"/>
        <v>2014</v>
      </c>
    </row>
    <row r="1491" spans="1:18" ht="28.8" hidden="1" x14ac:dyDescent="0.3">
      <c r="A1491">
        <v>1020</v>
      </c>
      <c r="B1491" s="3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 s="12">
        <v>42157.032638888893</v>
      </c>
      <c r="J1491" s="12">
        <v>42127.069548611107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>
        <f t="shared" si="69"/>
        <v>206</v>
      </c>
      <c r="Q1491">
        <f t="shared" si="70"/>
        <v>106.2</v>
      </c>
      <c r="R1491">
        <f t="shared" si="71"/>
        <v>2015</v>
      </c>
    </row>
    <row r="1492" spans="1:18" ht="28.8" hidden="1" x14ac:dyDescent="0.3">
      <c r="A1492">
        <v>3634</v>
      </c>
      <c r="B1492" s="3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 s="12">
        <v>42749.165972222225</v>
      </c>
      <c r="J1492" s="12">
        <v>42701.166365740741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>
        <f t="shared" si="69"/>
        <v>4</v>
      </c>
      <c r="Q1492">
        <f t="shared" si="70"/>
        <v>176.94</v>
      </c>
      <c r="R1492">
        <f t="shared" si="71"/>
        <v>2016</v>
      </c>
    </row>
    <row r="1493" spans="1:18" ht="28.8" x14ac:dyDescent="0.3">
      <c r="A1493">
        <v>3364</v>
      </c>
      <c r="B1493" s="3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 s="12">
        <v>42444.875</v>
      </c>
      <c r="J1493" s="12">
        <v>42422.977418981478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>
        <f t="shared" si="69"/>
        <v>106</v>
      </c>
      <c r="Q1493">
        <f t="shared" si="70"/>
        <v>44.14</v>
      </c>
      <c r="R1493">
        <f t="shared" si="71"/>
        <v>2016</v>
      </c>
    </row>
    <row r="1494" spans="1:18" ht="28.8" x14ac:dyDescent="0.3">
      <c r="A1494">
        <v>3469</v>
      </c>
      <c r="B1494" s="3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 s="12">
        <v>42488.641724537039</v>
      </c>
      <c r="J1494" s="12">
        <v>42458.641724537039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>
        <f t="shared" si="69"/>
        <v>113</v>
      </c>
      <c r="Q1494">
        <f t="shared" si="70"/>
        <v>50.4</v>
      </c>
      <c r="R1494">
        <f t="shared" si="71"/>
        <v>2016</v>
      </c>
    </row>
    <row r="1495" spans="1:18" ht="43.2" hidden="1" x14ac:dyDescent="0.3">
      <c r="A1495">
        <v>1984</v>
      </c>
      <c r="B1495" s="3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 s="12">
        <v>41973.831956018519</v>
      </c>
      <c r="J1495" s="12">
        <v>41913.790289351848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>
        <f t="shared" si="69"/>
        <v>21</v>
      </c>
      <c r="Q1495">
        <f t="shared" si="70"/>
        <v>453.14</v>
      </c>
      <c r="R1495">
        <f t="shared" si="71"/>
        <v>2014</v>
      </c>
    </row>
    <row r="1496" spans="1:18" ht="28.8" hidden="1" x14ac:dyDescent="0.3">
      <c r="A1496">
        <v>412</v>
      </c>
      <c r="B1496" s="3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 s="12">
        <v>41115.742800925924</v>
      </c>
      <c r="J1496" s="12">
        <v>41099.742800925924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>
        <f t="shared" si="69"/>
        <v>127</v>
      </c>
      <c r="Q1496">
        <f t="shared" si="70"/>
        <v>57.65</v>
      </c>
      <c r="R1496">
        <f t="shared" si="71"/>
        <v>2012</v>
      </c>
    </row>
    <row r="1497" spans="1:18" ht="43.2" hidden="1" x14ac:dyDescent="0.3">
      <c r="A1497">
        <v>2640</v>
      </c>
      <c r="B1497" s="3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 s="12">
        <v>42163.160578703704</v>
      </c>
      <c r="J1497" s="12">
        <v>42103.160578703704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>
        <f t="shared" si="69"/>
        <v>106</v>
      </c>
      <c r="Q1497">
        <f t="shared" si="70"/>
        <v>45.94</v>
      </c>
      <c r="R1497">
        <f t="shared" si="71"/>
        <v>2015</v>
      </c>
    </row>
    <row r="1498" spans="1:18" ht="28.8" x14ac:dyDescent="0.3">
      <c r="A1498">
        <v>2790</v>
      </c>
      <c r="B1498" s="3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 s="12">
        <v>42046.938692129625</v>
      </c>
      <c r="J1498" s="12">
        <v>42016.938692129625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>
        <f t="shared" si="69"/>
        <v>105</v>
      </c>
      <c r="Q1498">
        <f t="shared" si="70"/>
        <v>47.88</v>
      </c>
      <c r="R1498">
        <f t="shared" si="71"/>
        <v>2015</v>
      </c>
    </row>
    <row r="1499" spans="1:18" ht="28.8" hidden="1" x14ac:dyDescent="0.3">
      <c r="A1499">
        <v>2630</v>
      </c>
      <c r="B1499" s="3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 s="12">
        <v>42551.416666666672</v>
      </c>
      <c r="J1499" s="12">
        <v>42524.105462962965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>
        <f t="shared" si="69"/>
        <v>158</v>
      </c>
      <c r="Q1499">
        <f t="shared" si="70"/>
        <v>38.99</v>
      </c>
      <c r="R1499">
        <f t="shared" si="71"/>
        <v>2016</v>
      </c>
    </row>
    <row r="1500" spans="1:18" hidden="1" x14ac:dyDescent="0.3">
      <c r="A1500">
        <v>2655</v>
      </c>
      <c r="B1500" s="3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 s="12">
        <v>42409.833333333328</v>
      </c>
      <c r="J1500" s="12">
        <v>42381.866284722222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>
        <f t="shared" si="69"/>
        <v>21</v>
      </c>
      <c r="Q1500">
        <f t="shared" si="70"/>
        <v>73.37</v>
      </c>
      <c r="R1500">
        <f t="shared" si="71"/>
        <v>2016</v>
      </c>
    </row>
    <row r="1501" spans="1:18" ht="28.8" hidden="1" x14ac:dyDescent="0.3">
      <c r="A1501">
        <v>805</v>
      </c>
      <c r="B1501" s="3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 s="12">
        <v>40740.958333333336</v>
      </c>
      <c r="J1501" s="12">
        <v>40690.823055555556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>
        <f t="shared" si="69"/>
        <v>105</v>
      </c>
      <c r="Q1501">
        <f t="shared" si="70"/>
        <v>58.33</v>
      </c>
      <c r="R1501">
        <f t="shared" si="71"/>
        <v>2011</v>
      </c>
    </row>
    <row r="1502" spans="1:18" ht="57.6" x14ac:dyDescent="0.3">
      <c r="A1502">
        <v>3624</v>
      </c>
      <c r="B1502" s="3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 s="12">
        <v>42605.774189814809</v>
      </c>
      <c r="J1502" s="12">
        <v>42545.774189814809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>
        <f t="shared" si="69"/>
        <v>105</v>
      </c>
      <c r="Q1502">
        <f t="shared" si="70"/>
        <v>80.72</v>
      </c>
      <c r="R1502">
        <f t="shared" si="71"/>
        <v>2016</v>
      </c>
    </row>
    <row r="1503" spans="1:18" ht="28.8" x14ac:dyDescent="0.3">
      <c r="A1503">
        <v>3238</v>
      </c>
      <c r="B1503" s="3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 s="12">
        <v>42186.510393518518</v>
      </c>
      <c r="J1503" s="12">
        <v>42156.510393518518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>
        <f t="shared" si="69"/>
        <v>112</v>
      </c>
      <c r="Q1503">
        <f t="shared" si="70"/>
        <v>39.81</v>
      </c>
      <c r="R1503">
        <f t="shared" si="71"/>
        <v>2015</v>
      </c>
    </row>
    <row r="1504" spans="1:18" ht="28.8" hidden="1" x14ac:dyDescent="0.3">
      <c r="A1504">
        <v>2992</v>
      </c>
      <c r="B1504" s="3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 s="12">
        <v>42652.767476851848</v>
      </c>
      <c r="J1504" s="12">
        <v>42622.767476851848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>
        <f t="shared" si="69"/>
        <v>105</v>
      </c>
      <c r="Q1504">
        <f t="shared" si="70"/>
        <v>48.98</v>
      </c>
      <c r="R1504">
        <f t="shared" si="71"/>
        <v>2016</v>
      </c>
    </row>
    <row r="1505" spans="1:18" ht="28.8" x14ac:dyDescent="0.3">
      <c r="A1505">
        <v>3380</v>
      </c>
      <c r="B1505" s="3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 s="12">
        <v>41972.995115740734</v>
      </c>
      <c r="J1505" s="12">
        <v>41937.95344907407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>
        <f t="shared" si="69"/>
        <v>104</v>
      </c>
      <c r="Q1505">
        <f t="shared" si="70"/>
        <v>111.89</v>
      </c>
      <c r="R1505">
        <f t="shared" si="71"/>
        <v>2014</v>
      </c>
    </row>
    <row r="1506" spans="1:18" hidden="1" x14ac:dyDescent="0.3">
      <c r="A1506">
        <v>1276</v>
      </c>
      <c r="B1506" s="3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 s="12">
        <v>40057.166666666664</v>
      </c>
      <c r="J1506" s="12">
        <v>40007.704247685186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>
        <f t="shared" si="69"/>
        <v>104</v>
      </c>
      <c r="Q1506">
        <f t="shared" si="70"/>
        <v>46.07</v>
      </c>
      <c r="R1506">
        <f t="shared" si="71"/>
        <v>2009</v>
      </c>
    </row>
    <row r="1507" spans="1:18" ht="28.8" hidden="1" x14ac:dyDescent="0.3">
      <c r="A1507">
        <v>1687</v>
      </c>
      <c r="B1507" s="3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 s="12">
        <v>42835.84375</v>
      </c>
      <c r="J1507" s="12">
        <v>42802.046817129631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>
        <f t="shared" si="69"/>
        <v>31</v>
      </c>
      <c r="Q1507">
        <f t="shared" si="70"/>
        <v>80.13</v>
      </c>
      <c r="R1507">
        <f t="shared" si="71"/>
        <v>2017</v>
      </c>
    </row>
    <row r="1508" spans="1:18" hidden="1" x14ac:dyDescent="0.3">
      <c r="A1508">
        <v>1752</v>
      </c>
      <c r="B1508" s="3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 s="12">
        <v>42657.253263888888</v>
      </c>
      <c r="J1508" s="12">
        <v>42627.253263888888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>
        <f t="shared" si="69"/>
        <v>260</v>
      </c>
      <c r="Q1508">
        <f t="shared" si="70"/>
        <v>34.69</v>
      </c>
      <c r="R1508">
        <f t="shared" si="71"/>
        <v>2016</v>
      </c>
    </row>
    <row r="1509" spans="1:18" ht="28.8" x14ac:dyDescent="0.3">
      <c r="A1509">
        <v>3222</v>
      </c>
      <c r="B1509" s="3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 s="12">
        <v>42301.895138888889</v>
      </c>
      <c r="J1509" s="12">
        <v>42270.582141203704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>
        <f t="shared" si="69"/>
        <v>125</v>
      </c>
      <c r="Q1509">
        <f t="shared" si="70"/>
        <v>37.14</v>
      </c>
      <c r="R1509">
        <f t="shared" si="71"/>
        <v>2015</v>
      </c>
    </row>
    <row r="1510" spans="1:18" ht="28.8" x14ac:dyDescent="0.3">
      <c r="A1510">
        <v>3616</v>
      </c>
      <c r="B1510" s="3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 s="12">
        <v>42082.908148148148</v>
      </c>
      <c r="J1510" s="12">
        <v>42052.949814814812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>
        <f t="shared" si="69"/>
        <v>125</v>
      </c>
      <c r="Q1510">
        <f t="shared" si="70"/>
        <v>69.33</v>
      </c>
      <c r="R1510">
        <f t="shared" si="71"/>
        <v>2015</v>
      </c>
    </row>
    <row r="1511" spans="1:18" ht="28.8" x14ac:dyDescent="0.3">
      <c r="A1511">
        <v>3168</v>
      </c>
      <c r="B1511" s="3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 s="12">
        <v>41803.916666666664</v>
      </c>
      <c r="J1511" s="12">
        <v>41772.105937500004</v>
      </c>
      <c r="K1511" t="b">
        <v>1</v>
      </c>
      <c r="L1511">
        <v>61</v>
      </c>
      <c r="M1511" t="b">
        <v>1</v>
      </c>
      <c r="N1511" t="s">
        <v>8281</v>
      </c>
      <c r="O1511" t="s">
        <v>8284</v>
      </c>
      <c r="P1511">
        <f t="shared" si="69"/>
        <v>124</v>
      </c>
      <c r="Q1511">
        <f t="shared" si="70"/>
        <v>50.9</v>
      </c>
      <c r="R1511">
        <f t="shared" si="71"/>
        <v>2014</v>
      </c>
    </row>
    <row r="1512" spans="1:18" ht="28.8" x14ac:dyDescent="0.3">
      <c r="A1512">
        <v>3414</v>
      </c>
      <c r="B1512" s="3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 s="12">
        <v>42705.332638888889</v>
      </c>
      <c r="J1512" s="12">
        <v>42675.832465277781</v>
      </c>
      <c r="K1512" t="b">
        <v>0</v>
      </c>
      <c r="L1512">
        <v>44</v>
      </c>
      <c r="M1512" t="b">
        <v>1</v>
      </c>
      <c r="N1512" t="s">
        <v>8281</v>
      </c>
      <c r="O1512" t="s">
        <v>8284</v>
      </c>
      <c r="P1512">
        <f t="shared" si="69"/>
        <v>104</v>
      </c>
      <c r="Q1512">
        <f t="shared" si="70"/>
        <v>70.569999999999993</v>
      </c>
      <c r="R1512">
        <f t="shared" si="71"/>
        <v>2016</v>
      </c>
    </row>
    <row r="1513" spans="1:18" ht="28.8" hidden="1" x14ac:dyDescent="0.3">
      <c r="A1513">
        <v>114</v>
      </c>
      <c r="B1513" s="3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 s="12">
        <v>40921.27416666667</v>
      </c>
      <c r="J1513" s="12">
        <v>40861.27416666667</v>
      </c>
      <c r="K1513" t="b">
        <v>0</v>
      </c>
      <c r="L1513">
        <v>35</v>
      </c>
      <c r="M1513" t="b">
        <v>1</v>
      </c>
      <c r="N1513" t="s">
        <v>8279</v>
      </c>
      <c r="O1513" t="s">
        <v>8301</v>
      </c>
      <c r="P1513">
        <f t="shared" si="69"/>
        <v>103</v>
      </c>
      <c r="Q1513">
        <f t="shared" si="70"/>
        <v>88.57</v>
      </c>
      <c r="R1513">
        <f t="shared" si="71"/>
        <v>2011</v>
      </c>
    </row>
    <row r="1514" spans="1:18" ht="28.8" hidden="1" x14ac:dyDescent="0.3">
      <c r="A1514">
        <v>1310</v>
      </c>
      <c r="B1514" s="3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 s="12">
        <v>42601.667245370365</v>
      </c>
      <c r="J1514" s="12">
        <v>42556.667245370365</v>
      </c>
      <c r="K1514" t="b">
        <v>0</v>
      </c>
      <c r="L1514">
        <v>24</v>
      </c>
      <c r="M1514" t="b">
        <v>0</v>
      </c>
      <c r="N1514" t="s">
        <v>8266</v>
      </c>
      <c r="O1514" t="s">
        <v>8268</v>
      </c>
      <c r="P1514">
        <f t="shared" si="69"/>
        <v>16</v>
      </c>
      <c r="Q1514">
        <f t="shared" si="70"/>
        <v>129.16999999999999</v>
      </c>
      <c r="R1514">
        <f t="shared" si="71"/>
        <v>2016</v>
      </c>
    </row>
    <row r="1515" spans="1:18" ht="28.8" x14ac:dyDescent="0.3">
      <c r="A1515">
        <v>2825</v>
      </c>
      <c r="B1515" s="3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 s="12">
        <v>42342.792662037042</v>
      </c>
      <c r="J1515" s="12">
        <v>42312.792662037042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>
        <f t="shared" si="69"/>
        <v>103</v>
      </c>
      <c r="Q1515">
        <f t="shared" si="70"/>
        <v>60.78</v>
      </c>
      <c r="R1515">
        <f t="shared" si="71"/>
        <v>2015</v>
      </c>
    </row>
    <row r="1516" spans="1:18" ht="28.8" x14ac:dyDescent="0.3">
      <c r="A1516">
        <v>3696</v>
      </c>
      <c r="B1516" s="3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 s="12">
        <v>42048.617083333331</v>
      </c>
      <c r="J1516" s="12">
        <v>41988.617083333331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>
        <f t="shared" si="69"/>
        <v>155</v>
      </c>
      <c r="Q1516">
        <f t="shared" si="70"/>
        <v>39.74</v>
      </c>
      <c r="R1516">
        <f t="shared" si="71"/>
        <v>2014</v>
      </c>
    </row>
    <row r="1517" spans="1:18" ht="28.8" x14ac:dyDescent="0.3">
      <c r="A1517">
        <v>3667</v>
      </c>
      <c r="B1517" s="3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 s="12">
        <v>42203.970127314817</v>
      </c>
      <c r="J1517" s="12">
        <v>42173.970127314817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>
        <f t="shared" si="69"/>
        <v>103</v>
      </c>
      <c r="Q1517">
        <f t="shared" si="70"/>
        <v>53.36</v>
      </c>
      <c r="R1517">
        <f t="shared" si="71"/>
        <v>2015</v>
      </c>
    </row>
    <row r="1518" spans="1:18" x14ac:dyDescent="0.3">
      <c r="A1518">
        <v>3573</v>
      </c>
      <c r="B1518" s="3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 s="12">
        <v>41951.417199074072</v>
      </c>
      <c r="J1518" s="12">
        <v>41921.375532407408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>
        <f t="shared" si="69"/>
        <v>103</v>
      </c>
      <c r="Q1518">
        <f t="shared" si="70"/>
        <v>39.54</v>
      </c>
      <c r="R1518">
        <f t="shared" si="71"/>
        <v>2014</v>
      </c>
    </row>
    <row r="1519" spans="1:18" x14ac:dyDescent="0.3">
      <c r="A1519">
        <v>3595</v>
      </c>
      <c r="B1519" s="3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 s="12">
        <v>42076.290972222225</v>
      </c>
      <c r="J1519" s="12">
        <v>42050.008368055554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>
        <f t="shared" si="69"/>
        <v>119</v>
      </c>
      <c r="Q1519">
        <f t="shared" si="70"/>
        <v>49.69</v>
      </c>
      <c r="R1519">
        <f t="shared" si="71"/>
        <v>2015</v>
      </c>
    </row>
    <row r="1520" spans="1:18" ht="28.8" x14ac:dyDescent="0.3">
      <c r="A1520">
        <v>3515</v>
      </c>
      <c r="B1520" s="3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 s="12">
        <v>42155.772812499999</v>
      </c>
      <c r="J1520" s="12">
        <v>42125.772812499999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>
        <f t="shared" si="69"/>
        <v>103</v>
      </c>
      <c r="Q1520">
        <f t="shared" si="70"/>
        <v>66.959999999999994</v>
      </c>
      <c r="R1520">
        <f t="shared" si="71"/>
        <v>2015</v>
      </c>
    </row>
    <row r="1521" spans="1:18" ht="28.8" x14ac:dyDescent="0.3">
      <c r="A1521">
        <v>3625</v>
      </c>
      <c r="B1521" s="3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 s="12">
        <v>42187.652511574073</v>
      </c>
      <c r="J1521" s="12">
        <v>42157.652511574073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>
        <f t="shared" si="69"/>
        <v>103</v>
      </c>
      <c r="Q1521">
        <f t="shared" si="70"/>
        <v>39.49</v>
      </c>
      <c r="R1521">
        <f t="shared" si="71"/>
        <v>2015</v>
      </c>
    </row>
    <row r="1522" spans="1:18" ht="28.8" hidden="1" x14ac:dyDescent="0.3">
      <c r="A1522">
        <v>1355</v>
      </c>
      <c r="B1522" s="3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 s="12">
        <v>41243.416666666664</v>
      </c>
      <c r="J1522" s="12">
        <v>41213.254687499997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>
        <f t="shared" si="69"/>
        <v>123</v>
      </c>
      <c r="Q1522">
        <f t="shared" si="70"/>
        <v>25.35</v>
      </c>
      <c r="R1522">
        <f t="shared" si="71"/>
        <v>2012</v>
      </c>
    </row>
    <row r="1523" spans="1:18" ht="28.8" hidden="1" x14ac:dyDescent="0.3">
      <c r="A1523">
        <v>2181</v>
      </c>
      <c r="B1523" s="3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 s="12">
        <v>42787.005243055552</v>
      </c>
      <c r="J1523" s="12">
        <v>42773.005243055552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>
        <f t="shared" si="69"/>
        <v>153</v>
      </c>
      <c r="Q1523">
        <f t="shared" si="70"/>
        <v>57.77</v>
      </c>
      <c r="R1523">
        <f t="shared" si="71"/>
        <v>2017</v>
      </c>
    </row>
    <row r="1524" spans="1:18" ht="28.8" x14ac:dyDescent="0.3">
      <c r="A1524">
        <v>3659</v>
      </c>
      <c r="B1524" s="3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 s="12">
        <v>42082.610416666663</v>
      </c>
      <c r="J1524" s="12">
        <v>42055.277199074073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>
        <f t="shared" si="69"/>
        <v>102</v>
      </c>
      <c r="Q1524">
        <f t="shared" si="70"/>
        <v>235.46</v>
      </c>
      <c r="R1524">
        <f t="shared" si="71"/>
        <v>2015</v>
      </c>
    </row>
    <row r="1525" spans="1:18" ht="28.8" hidden="1" x14ac:dyDescent="0.3">
      <c r="A1525">
        <v>1664</v>
      </c>
      <c r="B1525" s="3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 s="12">
        <v>40984.165972222225</v>
      </c>
      <c r="J1525" s="12">
        <v>40939.761782407404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>
        <f t="shared" si="69"/>
        <v>122</v>
      </c>
      <c r="Q1525">
        <f t="shared" si="70"/>
        <v>34.380000000000003</v>
      </c>
      <c r="R1525">
        <f t="shared" si="71"/>
        <v>2012</v>
      </c>
    </row>
    <row r="1526" spans="1:18" ht="28.8" hidden="1" x14ac:dyDescent="0.3">
      <c r="A1526">
        <v>1014</v>
      </c>
      <c r="B1526" s="3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 s="12">
        <v>42005.002488425926</v>
      </c>
      <c r="J1526" s="12">
        <v>41955.002488425926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>
        <f t="shared" si="69"/>
        <v>31</v>
      </c>
      <c r="Q1526">
        <f t="shared" si="70"/>
        <v>191.25</v>
      </c>
      <c r="R1526">
        <f t="shared" si="71"/>
        <v>2014</v>
      </c>
    </row>
    <row r="1527" spans="1:18" x14ac:dyDescent="0.3">
      <c r="A1527">
        <v>3354</v>
      </c>
      <c r="B1527" s="3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 s="12">
        <v>42306.167361111111</v>
      </c>
      <c r="J1527" s="12">
        <v>42270.7269212963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>
        <f t="shared" si="69"/>
        <v>102</v>
      </c>
      <c r="Q1527">
        <f t="shared" si="70"/>
        <v>55.6</v>
      </c>
      <c r="R1527">
        <f t="shared" si="71"/>
        <v>2015</v>
      </c>
    </row>
    <row r="1528" spans="1:18" ht="28.8" hidden="1" x14ac:dyDescent="0.3">
      <c r="A1528">
        <v>1390</v>
      </c>
      <c r="B1528" s="3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 s="12">
        <v>42121.716666666667</v>
      </c>
      <c r="J1528" s="12">
        <v>42087.803310185183</v>
      </c>
      <c r="K1528" t="b">
        <v>0</v>
      </c>
      <c r="L1528">
        <v>19</v>
      </c>
      <c r="M1528" t="b">
        <v>1</v>
      </c>
      <c r="N1528" t="s">
        <v>8285</v>
      </c>
      <c r="O1528" t="s">
        <v>8289</v>
      </c>
      <c r="P1528">
        <f t="shared" si="69"/>
        <v>109</v>
      </c>
      <c r="Q1528">
        <f t="shared" si="70"/>
        <v>160.79</v>
      </c>
      <c r="R1528">
        <f t="shared" si="71"/>
        <v>2015</v>
      </c>
    </row>
    <row r="1529" spans="1:18" ht="28.8" x14ac:dyDescent="0.3">
      <c r="A1529">
        <v>2802</v>
      </c>
      <c r="B1529" s="3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 s="12">
        <v>42222.64707175926</v>
      </c>
      <c r="J1529" s="12">
        <v>42192.64707175926</v>
      </c>
      <c r="K1529" t="b">
        <v>0</v>
      </c>
      <c r="L1529">
        <v>90</v>
      </c>
      <c r="M1529" t="b">
        <v>1</v>
      </c>
      <c r="N1529" t="s">
        <v>8281</v>
      </c>
      <c r="O1529" t="s">
        <v>8284</v>
      </c>
      <c r="P1529">
        <f t="shared" si="69"/>
        <v>102</v>
      </c>
      <c r="Q1529">
        <f t="shared" si="70"/>
        <v>33.94</v>
      </c>
      <c r="R1529">
        <f t="shared" si="71"/>
        <v>2015</v>
      </c>
    </row>
    <row r="1530" spans="1:18" ht="28.8" x14ac:dyDescent="0.3">
      <c r="A1530">
        <v>3284</v>
      </c>
      <c r="B1530" s="3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2">
        <v>42398.249305555553</v>
      </c>
      <c r="J1530" s="12">
        <v>42380.884872685187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>
        <f t="shared" si="69"/>
        <v>102</v>
      </c>
      <c r="Q1530">
        <f t="shared" si="70"/>
        <v>203.2</v>
      </c>
      <c r="R1530">
        <f t="shared" si="71"/>
        <v>2016</v>
      </c>
    </row>
    <row r="1531" spans="1:18" ht="28.8" x14ac:dyDescent="0.3">
      <c r="A1531">
        <v>3672</v>
      </c>
      <c r="B1531" s="3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 s="12">
        <v>41908.946574074071</v>
      </c>
      <c r="J1531" s="12">
        <v>41878.946574074071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>
        <f t="shared" si="69"/>
        <v>102</v>
      </c>
      <c r="Q1531">
        <f t="shared" si="70"/>
        <v>53.44</v>
      </c>
      <c r="R1531">
        <f t="shared" si="71"/>
        <v>2014</v>
      </c>
    </row>
    <row r="1532" spans="1:18" hidden="1" x14ac:dyDescent="0.3">
      <c r="A1532">
        <v>837</v>
      </c>
      <c r="B1532" s="3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 s="12">
        <v>41760.998402777775</v>
      </c>
      <c r="J1532" s="12">
        <v>41730.998402777775</v>
      </c>
      <c r="K1532" t="b">
        <v>0</v>
      </c>
      <c r="L1532">
        <v>62</v>
      </c>
      <c r="M1532" t="b">
        <v>1</v>
      </c>
      <c r="N1532" t="s">
        <v>8285</v>
      </c>
      <c r="O1532" t="s">
        <v>8289</v>
      </c>
      <c r="P1532">
        <f t="shared" si="69"/>
        <v>122</v>
      </c>
      <c r="Q1532">
        <f t="shared" si="70"/>
        <v>49.11</v>
      </c>
      <c r="R1532">
        <f t="shared" si="71"/>
        <v>2014</v>
      </c>
    </row>
    <row r="1533" spans="1:18" ht="28.8" x14ac:dyDescent="0.3">
      <c r="A1533">
        <v>3506</v>
      </c>
      <c r="B1533" s="3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 s="12">
        <v>41874.734259259261</v>
      </c>
      <c r="J1533" s="12">
        <v>41829.734259259261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>
        <f t="shared" si="69"/>
        <v>102</v>
      </c>
      <c r="Q1533">
        <f t="shared" si="70"/>
        <v>105</v>
      </c>
      <c r="R1533">
        <f t="shared" si="71"/>
        <v>2014</v>
      </c>
    </row>
    <row r="1534" spans="1:18" ht="28.8" x14ac:dyDescent="0.3">
      <c r="A1534">
        <v>4067</v>
      </c>
      <c r="B1534" s="3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 s="12">
        <v>42275.117476851854</v>
      </c>
      <c r="J1534" s="12">
        <v>42235.117476851854</v>
      </c>
      <c r="K1534" t="b">
        <v>0</v>
      </c>
      <c r="L1534">
        <v>17</v>
      </c>
      <c r="M1534" t="b">
        <v>0</v>
      </c>
      <c r="N1534" t="s">
        <v>8281</v>
      </c>
      <c r="O1534" t="s">
        <v>8284</v>
      </c>
      <c r="P1534">
        <f t="shared" si="69"/>
        <v>61</v>
      </c>
      <c r="Q1534">
        <f t="shared" si="70"/>
        <v>179.12</v>
      </c>
      <c r="R1534">
        <f t="shared" si="71"/>
        <v>2015</v>
      </c>
    </row>
    <row r="1535" spans="1:18" hidden="1" x14ac:dyDescent="0.3">
      <c r="A1535">
        <v>405</v>
      </c>
      <c r="B1535" s="3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 s="12">
        <v>41704.08494212963</v>
      </c>
      <c r="J1535" s="12">
        <v>41674.08494212963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>
        <f t="shared" si="69"/>
        <v>108</v>
      </c>
      <c r="Q1535">
        <f t="shared" si="70"/>
        <v>55.2</v>
      </c>
      <c r="R1535">
        <f t="shared" si="71"/>
        <v>2014</v>
      </c>
    </row>
    <row r="1536" spans="1:18" ht="28.8" hidden="1" x14ac:dyDescent="0.3">
      <c r="A1536">
        <v>337</v>
      </c>
      <c r="B1536" s="3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 s="12">
        <v>42077.086898148147</v>
      </c>
      <c r="J1536" s="12">
        <v>42047.128564814819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>
        <f t="shared" si="69"/>
        <v>101</v>
      </c>
      <c r="Q1536">
        <f t="shared" si="70"/>
        <v>97.9</v>
      </c>
      <c r="R1536">
        <f t="shared" si="71"/>
        <v>2015</v>
      </c>
    </row>
    <row r="1537" spans="1:18" x14ac:dyDescent="0.3">
      <c r="A1537">
        <v>2789</v>
      </c>
      <c r="B1537" s="3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 s="12">
        <v>42075.166666666672</v>
      </c>
      <c r="J1537" s="12">
        <v>42056.013124999998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>
        <f t="shared" si="69"/>
        <v>101</v>
      </c>
      <c r="Q1537">
        <f t="shared" si="70"/>
        <v>126.46</v>
      </c>
      <c r="R1537">
        <f t="shared" si="71"/>
        <v>2015</v>
      </c>
    </row>
    <row r="1538" spans="1:18" ht="28.8" hidden="1" x14ac:dyDescent="0.3">
      <c r="A1538">
        <v>3003</v>
      </c>
      <c r="B1538" s="3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 s="12">
        <v>42430.249305555553</v>
      </c>
      <c r="J1538" s="12">
        <v>42398.849259259259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>
        <f t="shared" ref="P1538:P1601" si="72">ROUND(E1538/D1538*100,0)</f>
        <v>101</v>
      </c>
      <c r="Q1538">
        <f t="shared" ref="Q1538:Q1601" si="73">IFERROR(ROUND(E1538/L1538,2),0)</f>
        <v>178.53</v>
      </c>
      <c r="R1538">
        <f t="shared" si="71"/>
        <v>2016</v>
      </c>
    </row>
    <row r="1539" spans="1:18" ht="28.8" hidden="1" x14ac:dyDescent="0.3">
      <c r="A1539">
        <v>3008</v>
      </c>
      <c r="B1539" s="3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 s="12">
        <v>42390.212025462963</v>
      </c>
      <c r="J1539" s="12">
        <v>42360.212025462963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>
        <f t="shared" si="72"/>
        <v>101</v>
      </c>
      <c r="Q1539">
        <f t="shared" si="73"/>
        <v>116.73</v>
      </c>
      <c r="R1539">
        <f t="shared" ref="R1539:R1602" si="74">YEAR(J1539)</f>
        <v>2015</v>
      </c>
    </row>
    <row r="1540" spans="1:18" ht="28.8" x14ac:dyDescent="0.3">
      <c r="A1540">
        <v>3174</v>
      </c>
      <c r="B1540" s="3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 s="12">
        <v>41876.864675925928</v>
      </c>
      <c r="J1540" s="12">
        <v>41862.864675925928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>
        <f t="shared" si="72"/>
        <v>101</v>
      </c>
      <c r="Q1540">
        <f t="shared" si="73"/>
        <v>131.91</v>
      </c>
      <c r="R1540">
        <f t="shared" si="74"/>
        <v>2014</v>
      </c>
    </row>
    <row r="1541" spans="1:18" ht="28.8" hidden="1" x14ac:dyDescent="0.3">
      <c r="A1541">
        <v>210</v>
      </c>
      <c r="B1541" s="3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 s="12">
        <v>42278.208333333328</v>
      </c>
      <c r="J1541" s="12">
        <v>42249.064722222218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>
        <f t="shared" si="72"/>
        <v>25</v>
      </c>
      <c r="Q1541">
        <f t="shared" si="73"/>
        <v>91.82</v>
      </c>
      <c r="R1541">
        <f t="shared" si="74"/>
        <v>2015</v>
      </c>
    </row>
    <row r="1542" spans="1:18" ht="28.8" x14ac:dyDescent="0.3">
      <c r="A1542">
        <v>3437</v>
      </c>
      <c r="B1542" s="3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 s="12">
        <v>42235.710879629631</v>
      </c>
      <c r="J1542" s="12">
        <v>42205.710879629631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>
        <f t="shared" si="72"/>
        <v>101</v>
      </c>
      <c r="Q1542">
        <f t="shared" si="73"/>
        <v>84.17</v>
      </c>
      <c r="R1542">
        <f t="shared" si="74"/>
        <v>2015</v>
      </c>
    </row>
    <row r="1543" spans="1:18" x14ac:dyDescent="0.3">
      <c r="A1543">
        <v>3467</v>
      </c>
      <c r="B1543" s="3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 s="12">
        <v>42083.630000000005</v>
      </c>
      <c r="J1543" s="12">
        <v>42053.671666666662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>
        <f t="shared" si="72"/>
        <v>101</v>
      </c>
      <c r="Q1543">
        <f t="shared" si="73"/>
        <v>64.47</v>
      </c>
      <c r="R1543">
        <f t="shared" si="74"/>
        <v>2015</v>
      </c>
    </row>
    <row r="1544" spans="1:18" ht="28.8" hidden="1" x14ac:dyDescent="0.3">
      <c r="A1544">
        <v>2283</v>
      </c>
      <c r="B1544" s="3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 s="12">
        <v>41038.083379629628</v>
      </c>
      <c r="J1544" s="12">
        <v>40978.125046296293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>
        <f t="shared" si="72"/>
        <v>101</v>
      </c>
      <c r="Q1544">
        <f t="shared" si="73"/>
        <v>63.03</v>
      </c>
      <c r="R1544">
        <f t="shared" si="74"/>
        <v>2012</v>
      </c>
    </row>
    <row r="1545" spans="1:18" ht="28.8" hidden="1" x14ac:dyDescent="0.3">
      <c r="A1545">
        <v>1847</v>
      </c>
      <c r="B1545" s="3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 s="12">
        <v>42115.236481481479</v>
      </c>
      <c r="J1545" s="12">
        <v>42094.236481481479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>
        <f t="shared" si="72"/>
        <v>121</v>
      </c>
      <c r="Q1545">
        <f t="shared" si="73"/>
        <v>79.53</v>
      </c>
      <c r="R1545">
        <f t="shared" si="74"/>
        <v>2015</v>
      </c>
    </row>
    <row r="1546" spans="1:18" hidden="1" x14ac:dyDescent="0.3">
      <c r="A1546">
        <v>659</v>
      </c>
      <c r="B1546" s="3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 s="12">
        <v>42239.593692129631</v>
      </c>
      <c r="J1546" s="12">
        <v>42209.593692129631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>
        <f t="shared" si="72"/>
        <v>101</v>
      </c>
      <c r="Q1546">
        <f t="shared" si="73"/>
        <v>143.66999999999999</v>
      </c>
      <c r="R1546">
        <f t="shared" si="74"/>
        <v>2015</v>
      </c>
    </row>
    <row r="1547" spans="1:18" ht="28.8" x14ac:dyDescent="0.3">
      <c r="A1547">
        <v>3240</v>
      </c>
      <c r="B1547" s="3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 s="12">
        <v>42782.958333333328</v>
      </c>
      <c r="J1547" s="12">
        <v>42754.693842592591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>
        <f t="shared" si="72"/>
        <v>101</v>
      </c>
      <c r="Q1547">
        <f t="shared" si="73"/>
        <v>88.74</v>
      </c>
      <c r="R1547">
        <f t="shared" si="74"/>
        <v>2017</v>
      </c>
    </row>
    <row r="1548" spans="1:18" ht="28.8" hidden="1" x14ac:dyDescent="0.3">
      <c r="A1548">
        <v>406</v>
      </c>
      <c r="B1548" s="3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 s="12">
        <v>40672.249305555553</v>
      </c>
      <c r="J1548" s="12">
        <v>40638.162465277775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>
        <f t="shared" si="72"/>
        <v>108</v>
      </c>
      <c r="Q1548">
        <f t="shared" si="73"/>
        <v>86.16</v>
      </c>
      <c r="R1548">
        <f t="shared" si="74"/>
        <v>2011</v>
      </c>
    </row>
    <row r="1549" spans="1:18" ht="28.8" hidden="1" x14ac:dyDescent="0.3">
      <c r="A1549">
        <v>10</v>
      </c>
      <c r="B1549" s="3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 s="12">
        <v>41815.068043981482</v>
      </c>
      <c r="J1549" s="12">
        <v>41780.068043981482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>
        <f t="shared" si="72"/>
        <v>101</v>
      </c>
      <c r="Q1549">
        <f t="shared" si="73"/>
        <v>158.68</v>
      </c>
      <c r="R1549">
        <f t="shared" si="74"/>
        <v>2014</v>
      </c>
    </row>
    <row r="1550" spans="1:18" ht="28.8" hidden="1" x14ac:dyDescent="0.3">
      <c r="A1550">
        <v>3785</v>
      </c>
      <c r="B1550" s="3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 s="12">
        <v>42584.418749999997</v>
      </c>
      <c r="J1550" s="12">
        <v>42548.63853009259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>
        <f t="shared" si="72"/>
        <v>151</v>
      </c>
      <c r="Q1550">
        <f t="shared" si="73"/>
        <v>100.5</v>
      </c>
      <c r="R1550">
        <f t="shared" si="74"/>
        <v>2016</v>
      </c>
    </row>
    <row r="1551" spans="1:18" ht="28.8" hidden="1" x14ac:dyDescent="0.3">
      <c r="A1551">
        <v>652</v>
      </c>
      <c r="B1551" s="3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 s="12">
        <v>42705.732060185182</v>
      </c>
      <c r="J1551" s="12">
        <v>42675.690393518518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>
        <f t="shared" si="72"/>
        <v>100</v>
      </c>
      <c r="Q1551">
        <f t="shared" si="73"/>
        <v>107.64</v>
      </c>
      <c r="R1551">
        <f t="shared" si="74"/>
        <v>2016</v>
      </c>
    </row>
    <row r="1552" spans="1:18" ht="28.8" hidden="1" x14ac:dyDescent="0.3">
      <c r="A1552">
        <v>733</v>
      </c>
      <c r="B1552" s="3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 s="12">
        <v>41628.420046296298</v>
      </c>
      <c r="J1552" s="12">
        <v>41598.420046296298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>
        <f t="shared" si="72"/>
        <v>120</v>
      </c>
      <c r="Q1552">
        <f t="shared" si="73"/>
        <v>17.82</v>
      </c>
      <c r="R1552">
        <f t="shared" si="74"/>
        <v>2013</v>
      </c>
    </row>
    <row r="1553" spans="1:18" hidden="1" x14ac:dyDescent="0.3">
      <c r="A1553">
        <v>2089</v>
      </c>
      <c r="B1553" s="3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 s="12">
        <v>41488.076319444444</v>
      </c>
      <c r="J1553" s="12">
        <v>41453.076319444444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>
        <f t="shared" si="72"/>
        <v>120</v>
      </c>
      <c r="Q1553">
        <f t="shared" si="73"/>
        <v>48.55</v>
      </c>
      <c r="R1553">
        <f t="shared" si="74"/>
        <v>2013</v>
      </c>
    </row>
    <row r="1554" spans="1:18" ht="28.8" x14ac:dyDescent="0.3">
      <c r="A1554">
        <v>3609</v>
      </c>
      <c r="B1554" s="3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 s="12">
        <v>42459.950057870374</v>
      </c>
      <c r="J1554" s="12">
        <v>42429.991724537031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>
        <f t="shared" si="72"/>
        <v>153</v>
      </c>
      <c r="Q1554">
        <f t="shared" si="73"/>
        <v>143.1</v>
      </c>
      <c r="R1554">
        <f t="shared" si="74"/>
        <v>2016</v>
      </c>
    </row>
    <row r="1555" spans="1:18" ht="28.8" hidden="1" x14ac:dyDescent="0.3">
      <c r="A1555">
        <v>2560</v>
      </c>
      <c r="B1555" s="3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 s="12">
        <v>42069.951087962967</v>
      </c>
      <c r="J1555" s="12">
        <v>42039.951087962967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>
        <f t="shared" si="72"/>
        <v>100</v>
      </c>
      <c r="Q1555">
        <f t="shared" si="73"/>
        <v>143</v>
      </c>
      <c r="R1555">
        <f t="shared" si="74"/>
        <v>2015</v>
      </c>
    </row>
    <row r="1556" spans="1:18" hidden="1" x14ac:dyDescent="0.3">
      <c r="A1556">
        <v>1824</v>
      </c>
      <c r="B1556" s="3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 s="12">
        <v>41647.088888888888</v>
      </c>
      <c r="J1556" s="12">
        <v>41626.916284722225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>
        <f t="shared" si="72"/>
        <v>100</v>
      </c>
      <c r="Q1556">
        <f t="shared" si="73"/>
        <v>75.05</v>
      </c>
      <c r="R1556">
        <f t="shared" si="74"/>
        <v>2013</v>
      </c>
    </row>
    <row r="1557" spans="1:18" ht="28.8" x14ac:dyDescent="0.3">
      <c r="A1557">
        <v>4048</v>
      </c>
      <c r="B1557" s="3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 s="12">
        <v>42471.467442129629</v>
      </c>
      <c r="J1557" s="12">
        <v>42436.509108796294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>
        <f t="shared" si="72"/>
        <v>18</v>
      </c>
      <c r="Q1557">
        <f t="shared" si="73"/>
        <v>32.979999999999997</v>
      </c>
      <c r="R1557">
        <f t="shared" si="74"/>
        <v>2016</v>
      </c>
    </row>
    <row r="1558" spans="1:18" ht="28.8" hidden="1" x14ac:dyDescent="0.3">
      <c r="A1558">
        <v>166</v>
      </c>
      <c r="B1558" s="3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 s="12">
        <v>42751.075949074075</v>
      </c>
      <c r="J1558" s="12">
        <v>42721.075949074075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>
        <f t="shared" si="72"/>
        <v>60</v>
      </c>
      <c r="Q1558">
        <f t="shared" si="73"/>
        <v>3000</v>
      </c>
      <c r="R1558">
        <f t="shared" si="74"/>
        <v>2016</v>
      </c>
    </row>
    <row r="1559" spans="1:18" ht="28.8" hidden="1" x14ac:dyDescent="0.3">
      <c r="A1559">
        <v>1857</v>
      </c>
      <c r="B1559" s="3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 s="12">
        <v>41894.76866898148</v>
      </c>
      <c r="J1559" s="12">
        <v>41864.76866898148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>
        <f t="shared" si="72"/>
        <v>100</v>
      </c>
      <c r="Q1559">
        <f t="shared" si="73"/>
        <v>136.36000000000001</v>
      </c>
      <c r="R1559">
        <f t="shared" si="74"/>
        <v>2014</v>
      </c>
    </row>
    <row r="1560" spans="1:18" ht="28.8" hidden="1" x14ac:dyDescent="0.3">
      <c r="A1560">
        <v>2097</v>
      </c>
      <c r="B1560" s="3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 s="12">
        <v>40878.626562500001</v>
      </c>
      <c r="J1560" s="12">
        <v>40818.58489583333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>
        <f t="shared" si="72"/>
        <v>100</v>
      </c>
      <c r="Q1560">
        <f t="shared" si="73"/>
        <v>78.95</v>
      </c>
      <c r="R1560">
        <f t="shared" si="74"/>
        <v>2011</v>
      </c>
    </row>
    <row r="1561" spans="1:18" x14ac:dyDescent="0.3">
      <c r="A1561">
        <v>2830</v>
      </c>
      <c r="B1561" s="3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 s="12">
        <v>41771.165972222225</v>
      </c>
      <c r="J1561" s="12">
        <v>41758.839675925927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>
        <f t="shared" si="72"/>
        <v>100</v>
      </c>
      <c r="Q1561">
        <f t="shared" si="73"/>
        <v>272.73</v>
      </c>
      <c r="R1561">
        <f t="shared" si="74"/>
        <v>2014</v>
      </c>
    </row>
    <row r="1562" spans="1:18" ht="28.8" x14ac:dyDescent="0.3">
      <c r="A1562">
        <v>3375</v>
      </c>
      <c r="B1562" s="3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 s="12">
        <v>41777.610798611109</v>
      </c>
      <c r="J1562" s="12">
        <v>41765.610798611109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>
        <f t="shared" si="72"/>
        <v>100</v>
      </c>
      <c r="Q1562">
        <f t="shared" si="73"/>
        <v>176.47</v>
      </c>
      <c r="R1562">
        <f t="shared" si="74"/>
        <v>2014</v>
      </c>
    </row>
    <row r="1563" spans="1:18" ht="28.8" x14ac:dyDescent="0.3">
      <c r="A1563">
        <v>3412</v>
      </c>
      <c r="B1563" s="3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 s="12">
        <v>41909.959050925929</v>
      </c>
      <c r="J1563" s="12">
        <v>41879.959050925929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>
        <f t="shared" si="72"/>
        <v>100</v>
      </c>
      <c r="Q1563">
        <f t="shared" si="73"/>
        <v>115.38</v>
      </c>
      <c r="R1563">
        <f t="shared" si="74"/>
        <v>2014</v>
      </c>
    </row>
    <row r="1564" spans="1:18" x14ac:dyDescent="0.3">
      <c r="A1564">
        <v>3623</v>
      </c>
      <c r="B1564" s="3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 s="12">
        <v>41846.291666666664</v>
      </c>
      <c r="J1564" s="12">
        <v>41828.736921296295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>
        <f t="shared" si="72"/>
        <v>120</v>
      </c>
      <c r="Q1564">
        <f t="shared" si="73"/>
        <v>88.24</v>
      </c>
      <c r="R1564">
        <f t="shared" si="74"/>
        <v>2014</v>
      </c>
    </row>
    <row r="1565" spans="1:18" ht="28.8" hidden="1" x14ac:dyDescent="0.3">
      <c r="A1565">
        <v>3754</v>
      </c>
      <c r="B1565" s="3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 s="12">
        <v>41846.207638888889</v>
      </c>
      <c r="J1565" s="12">
        <v>41808.881215277775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>
        <f t="shared" si="72"/>
        <v>120</v>
      </c>
      <c r="Q1565">
        <f t="shared" si="73"/>
        <v>111.11</v>
      </c>
      <c r="R1565">
        <f t="shared" si="74"/>
        <v>2014</v>
      </c>
    </row>
    <row r="1566" spans="1:18" ht="28.8" hidden="1" x14ac:dyDescent="0.3">
      <c r="A1566">
        <v>3780</v>
      </c>
      <c r="B1566" s="3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 s="12">
        <v>42198.837499999994</v>
      </c>
      <c r="J1566" s="12">
        <v>42166.219733796301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>
        <f t="shared" si="72"/>
        <v>120</v>
      </c>
      <c r="Q1566">
        <f t="shared" si="73"/>
        <v>100</v>
      </c>
      <c r="R1566">
        <f t="shared" si="74"/>
        <v>2015</v>
      </c>
    </row>
    <row r="1567" spans="1:18" ht="28.8" hidden="1" x14ac:dyDescent="0.3">
      <c r="A1567">
        <v>498</v>
      </c>
      <c r="B1567" s="3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 s="12">
        <v>40900.762141203704</v>
      </c>
      <c r="J1567" s="12">
        <v>40858.762141203704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>
        <f t="shared" si="72"/>
        <v>5</v>
      </c>
      <c r="Q1567">
        <f t="shared" si="73"/>
        <v>136.09</v>
      </c>
      <c r="R1567">
        <f t="shared" si="74"/>
        <v>2011</v>
      </c>
    </row>
    <row r="1568" spans="1:18" ht="28.8" x14ac:dyDescent="0.3">
      <c r="A1568">
        <v>3911</v>
      </c>
      <c r="B1568" s="3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 s="12">
        <v>41969.853900462964</v>
      </c>
      <c r="J1568" s="12">
        <v>41939.8122337963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>
        <f t="shared" si="72"/>
        <v>37</v>
      </c>
      <c r="Q1568">
        <f t="shared" si="73"/>
        <v>83.14</v>
      </c>
      <c r="R1568">
        <f t="shared" si="74"/>
        <v>2014</v>
      </c>
    </row>
    <row r="1569" spans="1:18" ht="28.8" hidden="1" x14ac:dyDescent="0.3">
      <c r="A1569">
        <v>2274</v>
      </c>
      <c r="B1569" s="3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 s="12">
        <v>41693.500659722224</v>
      </c>
      <c r="J1569" s="12">
        <v>41663.500659722224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>
        <f t="shared" si="72"/>
        <v>120</v>
      </c>
      <c r="Q1569">
        <f t="shared" si="73"/>
        <v>30.2</v>
      </c>
      <c r="R1569">
        <f t="shared" si="74"/>
        <v>2014</v>
      </c>
    </row>
    <row r="1570" spans="1:18" ht="28.8" hidden="1" x14ac:dyDescent="0.3">
      <c r="A1570">
        <v>1104</v>
      </c>
      <c r="B1570" s="3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 s="12">
        <v>41801.40996527778</v>
      </c>
      <c r="J1570" s="12">
        <v>41771.40996527778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>
        <f t="shared" si="72"/>
        <v>5</v>
      </c>
      <c r="Q1570">
        <f t="shared" si="73"/>
        <v>80.3</v>
      </c>
      <c r="R1570">
        <f t="shared" si="74"/>
        <v>2014</v>
      </c>
    </row>
    <row r="1571" spans="1:18" ht="28.8" hidden="1" x14ac:dyDescent="0.3">
      <c r="A1571">
        <v>1912</v>
      </c>
      <c r="B1571" s="3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 s="12">
        <v>42159.226388888885</v>
      </c>
      <c r="J1571" s="12">
        <v>42129.226388888885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>
        <f t="shared" si="72"/>
        <v>59</v>
      </c>
      <c r="Q1571">
        <f t="shared" si="73"/>
        <v>70.599999999999994</v>
      </c>
      <c r="R1571">
        <f t="shared" si="74"/>
        <v>2015</v>
      </c>
    </row>
    <row r="1572" spans="1:18" ht="28.8" hidden="1" x14ac:dyDescent="0.3">
      <c r="A1572">
        <v>1002</v>
      </c>
      <c r="B1572" s="3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 s="12">
        <v>42355.249305555553</v>
      </c>
      <c r="J1572" s="12">
        <v>42325.684189814812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>
        <f t="shared" si="72"/>
        <v>30</v>
      </c>
      <c r="Q1572">
        <f t="shared" si="73"/>
        <v>134.55000000000001</v>
      </c>
      <c r="R1572">
        <f t="shared" si="74"/>
        <v>2015</v>
      </c>
    </row>
    <row r="1573" spans="1:18" ht="28.8" x14ac:dyDescent="0.3">
      <c r="A1573">
        <v>3401</v>
      </c>
      <c r="B1573" s="3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 s="12">
        <v>42223.723912037036</v>
      </c>
      <c r="J1573" s="12">
        <v>42193.723912037036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>
        <f t="shared" si="72"/>
        <v>102</v>
      </c>
      <c r="Q1573">
        <f t="shared" si="73"/>
        <v>44.76</v>
      </c>
      <c r="R1573">
        <f t="shared" si="74"/>
        <v>2015</v>
      </c>
    </row>
    <row r="1574" spans="1:18" x14ac:dyDescent="0.3">
      <c r="A1574">
        <v>2786</v>
      </c>
      <c r="B1574" s="3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 s="12">
        <v>41829.569212962961</v>
      </c>
      <c r="J1574" s="12">
        <v>41815.569212962961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>
        <f t="shared" si="72"/>
        <v>118</v>
      </c>
      <c r="Q1574">
        <f t="shared" si="73"/>
        <v>39.81</v>
      </c>
      <c r="R1574">
        <f t="shared" si="74"/>
        <v>2014</v>
      </c>
    </row>
    <row r="1575" spans="1:18" ht="28.8" hidden="1" x14ac:dyDescent="0.3">
      <c r="A1575">
        <v>1191</v>
      </c>
      <c r="B1575" s="3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 s="12">
        <v>42449.562037037031</v>
      </c>
      <c r="J1575" s="12">
        <v>42419.603703703702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>
        <f t="shared" si="72"/>
        <v>109</v>
      </c>
      <c r="Q1575">
        <f t="shared" si="73"/>
        <v>89.24</v>
      </c>
      <c r="R1575">
        <f t="shared" si="74"/>
        <v>2016</v>
      </c>
    </row>
    <row r="1576" spans="1:18" ht="28.8" x14ac:dyDescent="0.3">
      <c r="A1576">
        <v>3177</v>
      </c>
      <c r="B1576" s="3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 s="12">
        <v>41811.666770833333</v>
      </c>
      <c r="J1576" s="12">
        <v>41781.666770833333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>
        <f t="shared" si="72"/>
        <v>117</v>
      </c>
      <c r="Q1576">
        <f t="shared" si="73"/>
        <v>57.55</v>
      </c>
      <c r="R1576">
        <f t="shared" si="74"/>
        <v>2014</v>
      </c>
    </row>
    <row r="1577" spans="1:18" ht="28.8" hidden="1" x14ac:dyDescent="0.3">
      <c r="A1577">
        <v>2166</v>
      </c>
      <c r="B1577" s="3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 s="12">
        <v>41978.879837962959</v>
      </c>
      <c r="J1577" s="12">
        <v>41933.838171296295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>
        <f t="shared" si="72"/>
        <v>147</v>
      </c>
      <c r="Q1577">
        <f t="shared" si="73"/>
        <v>91.63</v>
      </c>
      <c r="R1577">
        <f t="shared" si="74"/>
        <v>2014</v>
      </c>
    </row>
    <row r="1578" spans="1:18" ht="28.8" hidden="1" x14ac:dyDescent="0.3">
      <c r="A1578">
        <v>1926</v>
      </c>
      <c r="B1578" s="3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 s="12">
        <v>40484.018055555556</v>
      </c>
      <c r="J1578" s="12">
        <v>40456.954351851848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>
        <f t="shared" si="72"/>
        <v>195</v>
      </c>
      <c r="Q1578">
        <f t="shared" si="73"/>
        <v>27.39</v>
      </c>
      <c r="R1578">
        <f t="shared" si="74"/>
        <v>2010</v>
      </c>
    </row>
    <row r="1579" spans="1:18" ht="28.8" x14ac:dyDescent="0.3">
      <c r="A1579">
        <v>3419</v>
      </c>
      <c r="B1579" s="3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 s="12">
        <v>42466.895833333328</v>
      </c>
      <c r="J1579" s="12">
        <v>42448.821585648147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>
        <f t="shared" si="72"/>
        <v>107</v>
      </c>
      <c r="Q1579">
        <f t="shared" si="73"/>
        <v>63.7</v>
      </c>
      <c r="R1579">
        <f t="shared" si="74"/>
        <v>2016</v>
      </c>
    </row>
    <row r="1580" spans="1:18" hidden="1" x14ac:dyDescent="0.3">
      <c r="A1580">
        <v>306</v>
      </c>
      <c r="B1580" s="3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 s="12">
        <v>41353.795520833337</v>
      </c>
      <c r="J1580" s="12">
        <v>41333.837187500001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>
        <f t="shared" si="72"/>
        <v>293</v>
      </c>
      <c r="Q1580">
        <f t="shared" si="73"/>
        <v>36.61</v>
      </c>
      <c r="R1580">
        <f t="shared" si="74"/>
        <v>2013</v>
      </c>
    </row>
    <row r="1581" spans="1:18" ht="28.8" x14ac:dyDescent="0.3">
      <c r="A1581">
        <v>3705</v>
      </c>
      <c r="B1581" s="3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 s="12">
        <v>41813.75</v>
      </c>
      <c r="J1581" s="12">
        <v>41792.542986111112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>
        <f t="shared" si="72"/>
        <v>103</v>
      </c>
      <c r="Q1581">
        <f t="shared" si="73"/>
        <v>83.57</v>
      </c>
      <c r="R1581">
        <f t="shared" si="74"/>
        <v>2014</v>
      </c>
    </row>
    <row r="1582" spans="1:18" x14ac:dyDescent="0.3">
      <c r="A1582">
        <v>2833</v>
      </c>
      <c r="B1582" s="3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 s="12">
        <v>42288.083333333328</v>
      </c>
      <c r="J1582" s="12">
        <v>42268.127696759257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>
        <f t="shared" si="72"/>
        <v>108</v>
      </c>
      <c r="Q1582">
        <f t="shared" si="73"/>
        <v>83.51</v>
      </c>
      <c r="R1582">
        <f t="shared" si="74"/>
        <v>2015</v>
      </c>
    </row>
    <row r="1583" spans="1:18" ht="28.8" hidden="1" x14ac:dyDescent="0.3">
      <c r="A1583">
        <v>838</v>
      </c>
      <c r="B1583" s="3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 s="12">
        <v>40925.897974537038</v>
      </c>
      <c r="J1583" s="12">
        <v>40895.897974537038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>
        <f t="shared" si="72"/>
        <v>145</v>
      </c>
      <c r="Q1583">
        <f t="shared" si="73"/>
        <v>47.67</v>
      </c>
      <c r="R1583">
        <f t="shared" si="74"/>
        <v>2011</v>
      </c>
    </row>
    <row r="1584" spans="1:18" ht="28.8" hidden="1" x14ac:dyDescent="0.3">
      <c r="A1584">
        <v>976</v>
      </c>
      <c r="B1584" s="3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 s="12">
        <v>42230.058993055558</v>
      </c>
      <c r="J1584" s="12">
        <v>42185.058993055558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>
        <f t="shared" si="72"/>
        <v>2</v>
      </c>
      <c r="Q1584">
        <f t="shared" si="73"/>
        <v>160.5</v>
      </c>
      <c r="R1584">
        <f t="shared" si="74"/>
        <v>2015</v>
      </c>
    </row>
    <row r="1585" spans="1:18" ht="28.8" hidden="1" x14ac:dyDescent="0.3">
      <c r="A1585">
        <v>2020</v>
      </c>
      <c r="B1585" s="3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 s="12">
        <v>41773.961111111108</v>
      </c>
      <c r="J1585" s="12">
        <v>41737.097499999996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>
        <f t="shared" si="72"/>
        <v>192</v>
      </c>
      <c r="Q1585">
        <f t="shared" si="73"/>
        <v>23.65</v>
      </c>
      <c r="R1585">
        <f t="shared" si="74"/>
        <v>2014</v>
      </c>
    </row>
    <row r="1586" spans="1:18" ht="28.8" hidden="1" x14ac:dyDescent="0.3">
      <c r="A1586">
        <v>1648</v>
      </c>
      <c r="B1586" s="3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 s="12">
        <v>40622.662986111114</v>
      </c>
      <c r="J1586" s="12">
        <v>40592.704652777778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>
        <f t="shared" si="72"/>
        <v>125</v>
      </c>
      <c r="Q1586">
        <f t="shared" si="73"/>
        <v>32.01</v>
      </c>
      <c r="R1586">
        <f t="shared" si="74"/>
        <v>2011</v>
      </c>
    </row>
    <row r="1587" spans="1:18" ht="28.8" x14ac:dyDescent="0.3">
      <c r="A1587">
        <v>3726</v>
      </c>
      <c r="B1587" s="3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 s="12">
        <v>42489.875</v>
      </c>
      <c r="J1587" s="12">
        <v>42462.140868055561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>
        <f t="shared" si="72"/>
        <v>339</v>
      </c>
      <c r="Q1587">
        <f t="shared" si="73"/>
        <v>62.59</v>
      </c>
      <c r="R1587">
        <f t="shared" si="74"/>
        <v>2016</v>
      </c>
    </row>
    <row r="1588" spans="1:18" x14ac:dyDescent="0.3">
      <c r="A1588">
        <v>3252</v>
      </c>
      <c r="B1588" s="3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 s="12">
        <v>42620.472685185188</v>
      </c>
      <c r="J1588" s="12">
        <v>42590.472685185188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>
        <f t="shared" si="72"/>
        <v>128</v>
      </c>
      <c r="Q1588">
        <f t="shared" si="73"/>
        <v>57.52</v>
      </c>
      <c r="R1588">
        <f t="shared" si="74"/>
        <v>2016</v>
      </c>
    </row>
    <row r="1589" spans="1:18" ht="28.8" hidden="1" x14ac:dyDescent="0.3">
      <c r="A1589">
        <v>1166</v>
      </c>
      <c r="B1589" s="3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 s="12">
        <v>42181.166666666672</v>
      </c>
      <c r="J1589" s="12">
        <v>42150.485439814816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>
        <f t="shared" si="72"/>
        <v>19</v>
      </c>
      <c r="Q1589">
        <f t="shared" si="73"/>
        <v>358.88</v>
      </c>
      <c r="R1589">
        <f t="shared" si="74"/>
        <v>2015</v>
      </c>
    </row>
    <row r="1590" spans="1:18" ht="28.8" x14ac:dyDescent="0.3">
      <c r="A1590">
        <v>3582</v>
      </c>
      <c r="B1590" s="3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 s="12">
        <v>42465.095856481479</v>
      </c>
      <c r="J1590" s="12">
        <v>42451.095856481479</v>
      </c>
      <c r="K1590" t="b">
        <v>0</v>
      </c>
      <c r="L1590">
        <v>49</v>
      </c>
      <c r="M1590" t="b">
        <v>1</v>
      </c>
      <c r="N1590" t="s">
        <v>8281</v>
      </c>
      <c r="O1590" t="s">
        <v>8284</v>
      </c>
      <c r="P1590">
        <f t="shared" si="72"/>
        <v>287</v>
      </c>
      <c r="Q1590">
        <f t="shared" si="73"/>
        <v>58.57</v>
      </c>
      <c r="R1590">
        <f t="shared" si="74"/>
        <v>2016</v>
      </c>
    </row>
    <row r="1591" spans="1:18" ht="28.8" x14ac:dyDescent="0.3">
      <c r="A1591">
        <v>2832</v>
      </c>
      <c r="B1591" s="3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 s="12">
        <v>41966.916666666672</v>
      </c>
      <c r="J1591" s="12">
        <v>41938.709421296298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>
        <f t="shared" si="72"/>
        <v>115</v>
      </c>
      <c r="Q1591">
        <f t="shared" si="73"/>
        <v>30.19</v>
      </c>
      <c r="R1591">
        <f t="shared" si="74"/>
        <v>2014</v>
      </c>
    </row>
    <row r="1592" spans="1:18" ht="28.8" hidden="1" x14ac:dyDescent="0.3">
      <c r="A1592">
        <v>3777</v>
      </c>
      <c r="B1592" s="3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 s="12">
        <v>41909.166666666664</v>
      </c>
      <c r="J1592" s="12">
        <v>41887.111354166671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>
        <f t="shared" si="72"/>
        <v>143</v>
      </c>
      <c r="Q1592">
        <f t="shared" si="73"/>
        <v>48.54</v>
      </c>
      <c r="R1592">
        <f t="shared" si="74"/>
        <v>2014</v>
      </c>
    </row>
    <row r="1593" spans="1:18" ht="28.8" x14ac:dyDescent="0.3">
      <c r="A1593">
        <v>3230</v>
      </c>
      <c r="B1593" s="3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 s="12">
        <v>41913.165972222225</v>
      </c>
      <c r="J1593" s="12">
        <v>41898.168125000004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>
        <f t="shared" si="72"/>
        <v>110</v>
      </c>
      <c r="Q1593">
        <f t="shared" si="73"/>
        <v>77.22</v>
      </c>
      <c r="R1593">
        <f t="shared" si="74"/>
        <v>2014</v>
      </c>
    </row>
    <row r="1594" spans="1:18" ht="28.8" x14ac:dyDescent="0.3">
      <c r="A1594">
        <v>3484</v>
      </c>
      <c r="B1594" s="3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 s="12">
        <v>42536.760405092587</v>
      </c>
      <c r="J1594" s="12">
        <v>42506.760405092587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>
        <f t="shared" si="72"/>
        <v>114</v>
      </c>
      <c r="Q1594">
        <f t="shared" si="73"/>
        <v>64.91</v>
      </c>
      <c r="R1594">
        <f t="shared" si="74"/>
        <v>2016</v>
      </c>
    </row>
    <row r="1595" spans="1:18" ht="28.8" hidden="1" x14ac:dyDescent="0.3">
      <c r="A1595">
        <v>1016</v>
      </c>
      <c r="B1595" s="3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 s="12">
        <v>42467.065462962957</v>
      </c>
      <c r="J1595" s="12">
        <v>42422.107129629629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>
        <f t="shared" si="72"/>
        <v>3</v>
      </c>
      <c r="Q1595">
        <f t="shared" si="73"/>
        <v>74.790000000000006</v>
      </c>
      <c r="R1595">
        <f t="shared" si="74"/>
        <v>2016</v>
      </c>
    </row>
    <row r="1596" spans="1:18" ht="28.8" hidden="1" x14ac:dyDescent="0.3">
      <c r="A1596">
        <v>1374</v>
      </c>
      <c r="B1596" s="3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 s="12">
        <v>42454.12023148148</v>
      </c>
      <c r="J1596" s="12">
        <v>42424.161898148144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>
        <f t="shared" si="72"/>
        <v>189</v>
      </c>
      <c r="Q1596">
        <f t="shared" si="73"/>
        <v>43.06</v>
      </c>
      <c r="R1596">
        <f t="shared" si="74"/>
        <v>2016</v>
      </c>
    </row>
    <row r="1597" spans="1:18" ht="28.8" hidden="1" x14ac:dyDescent="0.3">
      <c r="A1597">
        <v>1392</v>
      </c>
      <c r="B1597" s="3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 s="12">
        <v>42432.154930555553</v>
      </c>
      <c r="J1597" s="12">
        <v>42401.154930555553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>
        <f t="shared" si="72"/>
        <v>114</v>
      </c>
      <c r="Q1597">
        <f t="shared" si="73"/>
        <v>27.32</v>
      </c>
      <c r="R1597">
        <f t="shared" si="74"/>
        <v>2016</v>
      </c>
    </row>
    <row r="1598" spans="1:18" ht="28.8" hidden="1" x14ac:dyDescent="0.3">
      <c r="A1598">
        <v>2671</v>
      </c>
      <c r="B1598" s="3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 s="12">
        <v>41992.818055555559</v>
      </c>
      <c r="J1598" s="12">
        <v>41962.749027777783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>
        <f t="shared" si="72"/>
        <v>11</v>
      </c>
      <c r="Q1598">
        <f t="shared" si="73"/>
        <v>33.76</v>
      </c>
      <c r="R1598">
        <f t="shared" si="74"/>
        <v>2014</v>
      </c>
    </row>
    <row r="1599" spans="1:18" ht="28.8" hidden="1" x14ac:dyDescent="0.3">
      <c r="A1599">
        <v>803</v>
      </c>
      <c r="B1599" s="3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 s="12">
        <v>40692.041666666664</v>
      </c>
      <c r="J1599" s="12">
        <v>40665.949976851851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>
        <f t="shared" si="72"/>
        <v>123</v>
      </c>
      <c r="Q1599">
        <f t="shared" si="73"/>
        <v>74.61</v>
      </c>
      <c r="R1599">
        <f t="shared" si="74"/>
        <v>2011</v>
      </c>
    </row>
    <row r="1600" spans="1:18" ht="28.8" hidden="1" x14ac:dyDescent="0.3">
      <c r="A1600">
        <v>402</v>
      </c>
      <c r="B1600" s="3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 s="12">
        <v>42313.58121527778</v>
      </c>
      <c r="J1600" s="12">
        <v>42292.539548611108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>
        <f t="shared" si="72"/>
        <v>142</v>
      </c>
      <c r="Q1600">
        <f t="shared" si="73"/>
        <v>65.88</v>
      </c>
      <c r="R1600">
        <f t="shared" si="74"/>
        <v>2015</v>
      </c>
    </row>
    <row r="1601" spans="1:18" ht="28.8" hidden="1" x14ac:dyDescent="0.3">
      <c r="A1601">
        <v>1650</v>
      </c>
      <c r="B1601" s="3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 s="12">
        <v>41556.435613425929</v>
      </c>
      <c r="J1601" s="12">
        <v>41526.435613425929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>
        <f t="shared" si="72"/>
        <v>142</v>
      </c>
      <c r="Q1601">
        <f t="shared" si="73"/>
        <v>88.47</v>
      </c>
      <c r="R1601">
        <f t="shared" si="74"/>
        <v>2013</v>
      </c>
    </row>
    <row r="1602" spans="1:18" ht="28.8" hidden="1" x14ac:dyDescent="0.3">
      <c r="A1602">
        <v>793</v>
      </c>
      <c r="B1602" s="3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 s="12">
        <v>41458.207638888889</v>
      </c>
      <c r="J1602" s="12">
        <v>41442.741249999999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>
        <f t="shared" ref="P1602:P1665" si="75">ROUND(E1602/D1602*100,0)</f>
        <v>103</v>
      </c>
      <c r="Q1602">
        <f t="shared" ref="Q1602:Q1665" si="76">IFERROR(ROUND(E1602/L1602,2),0)</f>
        <v>88.33</v>
      </c>
      <c r="R1602">
        <f t="shared" si="74"/>
        <v>2013</v>
      </c>
    </row>
    <row r="1603" spans="1:18" ht="28.8" x14ac:dyDescent="0.3">
      <c r="A1603">
        <v>4036</v>
      </c>
      <c r="B1603" s="3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 s="12">
        <v>41821.9375</v>
      </c>
      <c r="J1603" s="12">
        <v>41804.937083333331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>
        <f t="shared" si="75"/>
        <v>47</v>
      </c>
      <c r="Q1603">
        <f t="shared" si="76"/>
        <v>166.06</v>
      </c>
      <c r="R1603">
        <f t="shared" ref="R1603:R1666" si="77">YEAR(J1603)</f>
        <v>2014</v>
      </c>
    </row>
    <row r="1604" spans="1:18" ht="28.8" x14ac:dyDescent="0.3">
      <c r="A1604">
        <v>3263</v>
      </c>
      <c r="B1604" s="3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 s="12">
        <v>42307.875</v>
      </c>
      <c r="J1604" s="12">
        <v>42284.516064814816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>
        <f t="shared" si="75"/>
        <v>112</v>
      </c>
      <c r="Q1604">
        <f t="shared" si="76"/>
        <v>41.24</v>
      </c>
      <c r="R1604">
        <f t="shared" si="77"/>
        <v>2015</v>
      </c>
    </row>
    <row r="1605" spans="1:18" ht="28.8" x14ac:dyDescent="0.3">
      <c r="A1605">
        <v>3457</v>
      </c>
      <c r="B1605" s="3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2">
        <v>42047.249305555553</v>
      </c>
      <c r="J1605" s="12">
        <v>42016.706678240742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>
        <f t="shared" si="75"/>
        <v>140</v>
      </c>
      <c r="Q1605">
        <f t="shared" si="76"/>
        <v>50.98</v>
      </c>
      <c r="R1605">
        <f t="shared" si="77"/>
        <v>2015</v>
      </c>
    </row>
    <row r="1606" spans="1:18" ht="28.8" hidden="1" x14ac:dyDescent="0.3">
      <c r="A1606">
        <v>2626</v>
      </c>
      <c r="B1606" s="3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 s="12">
        <v>42158.628113425926</v>
      </c>
      <c r="J1606" s="12">
        <v>42128.628113425926</v>
      </c>
      <c r="K1606" t="b">
        <v>0</v>
      </c>
      <c r="L1606">
        <v>50</v>
      </c>
      <c r="M1606" t="b">
        <v>1</v>
      </c>
      <c r="N1606" t="s">
        <v>8266</v>
      </c>
      <c r="O1606" t="s">
        <v>8273</v>
      </c>
      <c r="P1606">
        <f t="shared" si="75"/>
        <v>112</v>
      </c>
      <c r="Q1606">
        <f t="shared" si="76"/>
        <v>56</v>
      </c>
      <c r="R1606">
        <f t="shared" si="77"/>
        <v>2015</v>
      </c>
    </row>
    <row r="1607" spans="1:18" ht="28.8" x14ac:dyDescent="0.3">
      <c r="A1607">
        <v>2880</v>
      </c>
      <c r="B1607" s="3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 s="12">
        <v>42236.711805555555</v>
      </c>
      <c r="J1607" s="12">
        <v>42192.905694444446</v>
      </c>
      <c r="K1607" t="b">
        <v>0</v>
      </c>
      <c r="L1607">
        <v>29</v>
      </c>
      <c r="M1607" t="b">
        <v>0</v>
      </c>
      <c r="N1607" t="s">
        <v>8281</v>
      </c>
      <c r="O1607" t="s">
        <v>8284</v>
      </c>
      <c r="P1607">
        <f t="shared" si="75"/>
        <v>23</v>
      </c>
      <c r="Q1607">
        <f t="shared" si="76"/>
        <v>96.55</v>
      </c>
      <c r="R1607">
        <f t="shared" si="77"/>
        <v>2015</v>
      </c>
    </row>
    <row r="1608" spans="1:18" ht="28.8" hidden="1" x14ac:dyDescent="0.3">
      <c r="A1608">
        <v>1669</v>
      </c>
      <c r="B1608" s="3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 s="12">
        <v>42521.885138888887</v>
      </c>
      <c r="J1608" s="12">
        <v>42461.885138888887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>
        <f t="shared" si="75"/>
        <v>140</v>
      </c>
      <c r="Q1608">
        <f t="shared" si="76"/>
        <v>53.75</v>
      </c>
      <c r="R1608">
        <f t="shared" si="77"/>
        <v>2016</v>
      </c>
    </row>
    <row r="1609" spans="1:18" ht="28.8" hidden="1" x14ac:dyDescent="0.3">
      <c r="A1609">
        <v>1864</v>
      </c>
      <c r="B1609" s="3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 s="12">
        <v>41763.716435185182</v>
      </c>
      <c r="J1609" s="12">
        <v>41733.716435185182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>
        <f t="shared" si="75"/>
        <v>43</v>
      </c>
      <c r="Q1609">
        <f t="shared" si="76"/>
        <v>58.08</v>
      </c>
      <c r="R1609">
        <f t="shared" si="77"/>
        <v>2014</v>
      </c>
    </row>
    <row r="1610" spans="1:18" ht="28.8" x14ac:dyDescent="0.3">
      <c r="A1610">
        <v>3337</v>
      </c>
      <c r="B1610" s="3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 s="12">
        <v>41922.875</v>
      </c>
      <c r="J1610" s="12">
        <v>41901.282025462962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>
        <f t="shared" si="75"/>
        <v>110</v>
      </c>
      <c r="Q1610">
        <f t="shared" si="76"/>
        <v>81.03</v>
      </c>
      <c r="R1610">
        <f t="shared" si="77"/>
        <v>2014</v>
      </c>
    </row>
    <row r="1611" spans="1:18" ht="28.8" hidden="1" x14ac:dyDescent="0.3">
      <c r="A1611">
        <v>38</v>
      </c>
      <c r="B1611" s="3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 s="12">
        <v>41405.057222222218</v>
      </c>
      <c r="J1611" s="12">
        <v>41375.057222222218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>
        <f t="shared" si="75"/>
        <v>110</v>
      </c>
      <c r="Q1611">
        <f t="shared" si="76"/>
        <v>41.68</v>
      </c>
      <c r="R1611">
        <f t="shared" si="77"/>
        <v>2013</v>
      </c>
    </row>
    <row r="1612" spans="1:18" ht="28.8" x14ac:dyDescent="0.3">
      <c r="A1612">
        <v>3530</v>
      </c>
      <c r="B1612" s="3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 s="12">
        <v>42470.833333333328</v>
      </c>
      <c r="J1612" s="12">
        <v>42442.623344907406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>
        <f t="shared" si="75"/>
        <v>100</v>
      </c>
      <c r="Q1612">
        <f t="shared" si="76"/>
        <v>125</v>
      </c>
      <c r="R1612">
        <f t="shared" si="77"/>
        <v>2016</v>
      </c>
    </row>
    <row r="1613" spans="1:18" ht="28.8" hidden="1" x14ac:dyDescent="0.3">
      <c r="A1613">
        <v>519</v>
      </c>
      <c r="B1613" s="3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 s="12">
        <v>41248.391446759262</v>
      </c>
      <c r="J1613" s="12">
        <v>41218.391446759262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>
        <f t="shared" si="75"/>
        <v>23</v>
      </c>
      <c r="Q1613">
        <f t="shared" si="76"/>
        <v>39.229999999999997</v>
      </c>
      <c r="R1613">
        <f t="shared" si="77"/>
        <v>2012</v>
      </c>
    </row>
    <row r="1614" spans="1:18" ht="28.8" x14ac:dyDescent="0.3">
      <c r="A1614">
        <v>3311</v>
      </c>
      <c r="B1614" s="3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 s="12">
        <v>42294.29178240741</v>
      </c>
      <c r="J1614" s="12">
        <v>42264.29178240741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>
        <f t="shared" si="75"/>
        <v>110</v>
      </c>
      <c r="Q1614">
        <f t="shared" si="76"/>
        <v>61.02</v>
      </c>
      <c r="R1614">
        <f t="shared" si="77"/>
        <v>2015</v>
      </c>
    </row>
    <row r="1615" spans="1:18" ht="28.8" hidden="1" x14ac:dyDescent="0.3">
      <c r="A1615">
        <v>720</v>
      </c>
      <c r="B1615" s="3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 s="12">
        <v>40937.649201388893</v>
      </c>
      <c r="J1615" s="12">
        <v>40909.649201388893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>
        <f t="shared" si="75"/>
        <v>144</v>
      </c>
      <c r="Q1615">
        <f t="shared" si="76"/>
        <v>66.709999999999994</v>
      </c>
      <c r="R1615">
        <f t="shared" si="77"/>
        <v>2012</v>
      </c>
    </row>
    <row r="1616" spans="1:18" ht="28.8" hidden="1" x14ac:dyDescent="0.3">
      <c r="A1616">
        <v>1900</v>
      </c>
      <c r="B1616" s="3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 s="12">
        <v>41188.415972222225</v>
      </c>
      <c r="J1616" s="12">
        <v>41160.871886574074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>
        <f t="shared" si="75"/>
        <v>109</v>
      </c>
      <c r="Q1616">
        <f t="shared" si="76"/>
        <v>50.63</v>
      </c>
      <c r="R1616">
        <f t="shared" si="77"/>
        <v>2012</v>
      </c>
    </row>
    <row r="1617" spans="1:18" ht="28.8" hidden="1" x14ac:dyDescent="0.3">
      <c r="A1617">
        <v>1402</v>
      </c>
      <c r="B1617" s="3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 s="12">
        <v>42125.011701388896</v>
      </c>
      <c r="J1617" s="12">
        <v>42065.053368055553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>
        <f t="shared" si="75"/>
        <v>109</v>
      </c>
      <c r="Q1617">
        <f t="shared" si="76"/>
        <v>24.15</v>
      </c>
      <c r="R1617">
        <f t="shared" si="77"/>
        <v>2015</v>
      </c>
    </row>
    <row r="1618" spans="1:18" ht="28.8" hidden="1" x14ac:dyDescent="0.3">
      <c r="A1618">
        <v>3202</v>
      </c>
      <c r="B1618" s="3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 s="12">
        <v>42352.249305555553</v>
      </c>
      <c r="J1618" s="12">
        <v>42293.853541666671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>
        <f t="shared" si="75"/>
        <v>55</v>
      </c>
      <c r="Q1618">
        <f t="shared" si="76"/>
        <v>109.04</v>
      </c>
      <c r="R1618">
        <f t="shared" si="77"/>
        <v>2015</v>
      </c>
    </row>
    <row r="1619" spans="1:18" ht="57.6" hidden="1" x14ac:dyDescent="0.3">
      <c r="A1619">
        <v>587</v>
      </c>
      <c r="B1619" s="3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 s="12">
        <v>42110.757326388892</v>
      </c>
      <c r="J1619" s="12">
        <v>42080.757326388892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>
        <f t="shared" si="75"/>
        <v>9</v>
      </c>
      <c r="Q1619">
        <f t="shared" si="76"/>
        <v>389.29</v>
      </c>
      <c r="R1619">
        <f t="shared" si="77"/>
        <v>2015</v>
      </c>
    </row>
    <row r="1620" spans="1:18" x14ac:dyDescent="0.3">
      <c r="A1620">
        <v>3183</v>
      </c>
      <c r="B1620" s="3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 s="12">
        <v>41509.79478009259</v>
      </c>
      <c r="J1620" s="12">
        <v>41491.79478009259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>
        <f t="shared" si="75"/>
        <v>109</v>
      </c>
      <c r="Q1620">
        <f t="shared" si="76"/>
        <v>40.07</v>
      </c>
      <c r="R1620">
        <f t="shared" si="77"/>
        <v>2013</v>
      </c>
    </row>
    <row r="1621" spans="1:18" hidden="1" x14ac:dyDescent="0.3">
      <c r="A1621">
        <v>2147</v>
      </c>
      <c r="B1621" s="3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 s="12">
        <v>41959.337361111116</v>
      </c>
      <c r="J1621" s="12">
        <v>41927.295694444445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>
        <f t="shared" si="75"/>
        <v>1</v>
      </c>
      <c r="Q1621">
        <f t="shared" si="76"/>
        <v>49.38</v>
      </c>
      <c r="R1621">
        <f t="shared" si="77"/>
        <v>2014</v>
      </c>
    </row>
    <row r="1622" spans="1:18" ht="28.8" hidden="1" x14ac:dyDescent="0.3">
      <c r="A1622">
        <v>2456</v>
      </c>
      <c r="B1622" s="3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 s="12">
        <v>42791.961099537039</v>
      </c>
      <c r="J1622" s="12">
        <v>42761.961099537039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>
        <f t="shared" si="75"/>
        <v>181</v>
      </c>
      <c r="Q1622">
        <f t="shared" si="76"/>
        <v>40.49</v>
      </c>
      <c r="R1622">
        <f t="shared" si="77"/>
        <v>2017</v>
      </c>
    </row>
    <row r="1623" spans="1:18" ht="28.8" hidden="1" x14ac:dyDescent="0.3">
      <c r="A1623">
        <v>1935</v>
      </c>
      <c r="B1623" s="3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 s="12">
        <v>41811.207638888889</v>
      </c>
      <c r="J1623" s="12">
        <v>41773.932534722226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>
        <f t="shared" si="75"/>
        <v>108</v>
      </c>
      <c r="Q1623">
        <f t="shared" si="76"/>
        <v>54.2</v>
      </c>
      <c r="R1623">
        <f t="shared" si="77"/>
        <v>2014</v>
      </c>
    </row>
    <row r="1624" spans="1:18" ht="28.8" hidden="1" x14ac:dyDescent="0.3">
      <c r="A1624">
        <v>1601</v>
      </c>
      <c r="B1624" s="3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 s="12">
        <v>40668.092974537038</v>
      </c>
      <c r="J1624" s="12">
        <v>40638.092974537038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>
        <f t="shared" si="75"/>
        <v>108</v>
      </c>
      <c r="Q1624">
        <f t="shared" si="76"/>
        <v>48.33</v>
      </c>
      <c r="R1624">
        <f t="shared" si="77"/>
        <v>2011</v>
      </c>
    </row>
    <row r="1625" spans="1:18" ht="28.8" x14ac:dyDescent="0.3">
      <c r="A1625">
        <v>2810</v>
      </c>
      <c r="B1625" s="3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 s="12">
        <v>41791.165972222225</v>
      </c>
      <c r="J1625" s="12">
        <v>41759.13962962963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>
        <f t="shared" si="75"/>
        <v>108</v>
      </c>
      <c r="Q1625">
        <f t="shared" si="76"/>
        <v>47.46</v>
      </c>
      <c r="R1625">
        <f t="shared" si="77"/>
        <v>2014</v>
      </c>
    </row>
    <row r="1626" spans="1:18" ht="28.8" hidden="1" x14ac:dyDescent="0.3">
      <c r="A1626">
        <v>864</v>
      </c>
      <c r="B1626" s="3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 s="12">
        <v>41563.415972222225</v>
      </c>
      <c r="J1626" s="12">
        <v>41541.106921296298</v>
      </c>
      <c r="K1626" t="b">
        <v>0</v>
      </c>
      <c r="L1626">
        <v>79</v>
      </c>
      <c r="M1626" t="b">
        <v>0</v>
      </c>
      <c r="N1626" t="s">
        <v>8285</v>
      </c>
      <c r="O1626" t="s">
        <v>8308</v>
      </c>
      <c r="P1626">
        <f t="shared" si="75"/>
        <v>42</v>
      </c>
      <c r="Q1626">
        <f t="shared" si="76"/>
        <v>34.18</v>
      </c>
      <c r="R1626">
        <f t="shared" si="77"/>
        <v>2013</v>
      </c>
    </row>
    <row r="1627" spans="1:18" ht="28.8" hidden="1" x14ac:dyDescent="0.3">
      <c r="A1627">
        <v>2934</v>
      </c>
      <c r="B1627" s="3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 s="12">
        <v>41805.636157407411</v>
      </c>
      <c r="J1627" s="12">
        <v>41775.636157407411</v>
      </c>
      <c r="K1627" t="b">
        <v>0</v>
      </c>
      <c r="L1627">
        <v>37</v>
      </c>
      <c r="M1627" t="b">
        <v>1</v>
      </c>
      <c r="N1627" t="s">
        <v>8281</v>
      </c>
      <c r="O1627" t="s">
        <v>8293</v>
      </c>
      <c r="P1627">
        <f t="shared" si="75"/>
        <v>108</v>
      </c>
      <c r="Q1627">
        <f t="shared" si="76"/>
        <v>72.97</v>
      </c>
      <c r="R1627">
        <f t="shared" si="77"/>
        <v>2014</v>
      </c>
    </row>
    <row r="1628" spans="1:18" ht="28.8" x14ac:dyDescent="0.3">
      <c r="A1628">
        <v>3139</v>
      </c>
      <c r="B1628" s="3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 s="12">
        <v>42819.189583333333</v>
      </c>
      <c r="J1628" s="12">
        <v>42785.270370370374</v>
      </c>
      <c r="K1628" t="b">
        <v>0</v>
      </c>
      <c r="L1628">
        <v>6</v>
      </c>
      <c r="M1628" t="b">
        <v>0</v>
      </c>
      <c r="N1628" t="s">
        <v>8281</v>
      </c>
      <c r="O1628" t="s">
        <v>8284</v>
      </c>
      <c r="P1628">
        <f t="shared" si="75"/>
        <v>5</v>
      </c>
      <c r="Q1628">
        <f t="shared" si="76"/>
        <v>450</v>
      </c>
      <c r="R1628">
        <f t="shared" si="77"/>
        <v>2017</v>
      </c>
    </row>
    <row r="1629" spans="1:18" ht="28.8" hidden="1" x14ac:dyDescent="0.3">
      <c r="A1629">
        <v>1199</v>
      </c>
      <c r="B1629" s="3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 s="12">
        <v>42193.770833333328</v>
      </c>
      <c r="J1629" s="12">
        <v>42161.770833333328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>
        <f t="shared" si="75"/>
        <v>101</v>
      </c>
      <c r="Q1629">
        <f t="shared" si="76"/>
        <v>299.22000000000003</v>
      </c>
      <c r="R1629">
        <f t="shared" si="77"/>
        <v>2015</v>
      </c>
    </row>
    <row r="1630" spans="1:18" ht="28.8" hidden="1" x14ac:dyDescent="0.3">
      <c r="A1630">
        <v>1673</v>
      </c>
      <c r="B1630" s="3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 s="12">
        <v>42069.878379629634</v>
      </c>
      <c r="J1630" s="12">
        <v>42039.878379629634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>
        <f t="shared" si="75"/>
        <v>128</v>
      </c>
      <c r="Q1630">
        <f t="shared" si="76"/>
        <v>45.59</v>
      </c>
      <c r="R1630">
        <f t="shared" si="77"/>
        <v>2015</v>
      </c>
    </row>
    <row r="1631" spans="1:18" ht="28.8" x14ac:dyDescent="0.3">
      <c r="A1631">
        <v>3503</v>
      </c>
      <c r="B1631" s="3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 s="12">
        <v>42575.478333333333</v>
      </c>
      <c r="J1631" s="12">
        <v>42545.478333333333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>
        <f t="shared" si="75"/>
        <v>108</v>
      </c>
      <c r="Q1631">
        <f t="shared" si="76"/>
        <v>70.760000000000005</v>
      </c>
      <c r="R1631">
        <f t="shared" si="77"/>
        <v>2016</v>
      </c>
    </row>
    <row r="1632" spans="1:18" ht="28.8" hidden="1" x14ac:dyDescent="0.3">
      <c r="A1632">
        <v>820</v>
      </c>
      <c r="B1632" s="3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 s="12">
        <v>41799.208333333336</v>
      </c>
      <c r="J1632" s="12">
        <v>41768.841921296298</v>
      </c>
      <c r="K1632" t="b">
        <v>0</v>
      </c>
      <c r="L1632">
        <v>38</v>
      </c>
      <c r="M1632" t="b">
        <v>1</v>
      </c>
      <c r="N1632" t="s">
        <v>8285</v>
      </c>
      <c r="O1632" t="s">
        <v>8289</v>
      </c>
      <c r="P1632">
        <f t="shared" si="75"/>
        <v>134</v>
      </c>
      <c r="Q1632">
        <f t="shared" si="76"/>
        <v>70.55</v>
      </c>
      <c r="R1632">
        <f t="shared" si="77"/>
        <v>2014</v>
      </c>
    </row>
    <row r="1633" spans="1:18" ht="28.8" hidden="1" x14ac:dyDescent="0.3">
      <c r="A1633">
        <v>2940</v>
      </c>
      <c r="B1633" s="3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 s="12">
        <v>42022.773356481484</v>
      </c>
      <c r="J1633" s="12">
        <v>41982.773356481484</v>
      </c>
      <c r="K1633" t="b">
        <v>0</v>
      </c>
      <c r="L1633">
        <v>33</v>
      </c>
      <c r="M1633" t="b">
        <v>1</v>
      </c>
      <c r="N1633" t="s">
        <v>8281</v>
      </c>
      <c r="O1633" t="s">
        <v>8293</v>
      </c>
      <c r="P1633">
        <f t="shared" si="75"/>
        <v>107</v>
      </c>
      <c r="Q1633">
        <f t="shared" si="76"/>
        <v>81.239999999999995</v>
      </c>
      <c r="R1633">
        <f t="shared" si="77"/>
        <v>2014</v>
      </c>
    </row>
    <row r="1634" spans="1:18" ht="28.8" hidden="1" x14ac:dyDescent="0.3">
      <c r="A1634">
        <v>1901</v>
      </c>
      <c r="B1634" s="3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 s="12">
        <v>42146.541666666672</v>
      </c>
      <c r="J1634" s="12">
        <v>42116.54315972222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>
        <f t="shared" si="75"/>
        <v>3</v>
      </c>
      <c r="Q1634">
        <f t="shared" si="76"/>
        <v>106.8</v>
      </c>
      <c r="R1634">
        <f t="shared" si="77"/>
        <v>2015</v>
      </c>
    </row>
    <row r="1635" spans="1:18" ht="28.8" x14ac:dyDescent="0.3">
      <c r="A1635">
        <v>3615</v>
      </c>
      <c r="B1635" s="3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 s="12">
        <v>42348.593703703707</v>
      </c>
      <c r="J1635" s="12">
        <v>42318.593703703707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>
        <f t="shared" si="75"/>
        <v>107</v>
      </c>
      <c r="Q1635">
        <f t="shared" si="76"/>
        <v>37.08</v>
      </c>
      <c r="R1635">
        <f t="shared" si="77"/>
        <v>2015</v>
      </c>
    </row>
    <row r="1636" spans="1:18" ht="28.8" x14ac:dyDescent="0.3">
      <c r="A1636">
        <v>3164</v>
      </c>
      <c r="B1636" s="3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 s="12">
        <v>41799.80572916667</v>
      </c>
      <c r="J1636" s="12">
        <v>41766.80572916667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>
        <f t="shared" si="75"/>
        <v>107</v>
      </c>
      <c r="Q1636">
        <f t="shared" si="76"/>
        <v>37.590000000000003</v>
      </c>
      <c r="R1636">
        <f t="shared" si="77"/>
        <v>2014</v>
      </c>
    </row>
    <row r="1637" spans="1:18" ht="28.8" x14ac:dyDescent="0.3">
      <c r="A1637">
        <v>2829</v>
      </c>
      <c r="B1637" s="3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 s="12">
        <v>42523.434236111112</v>
      </c>
      <c r="J1637" s="12">
        <v>42495.434236111112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>
        <f t="shared" si="75"/>
        <v>107</v>
      </c>
      <c r="Q1637">
        <f t="shared" si="76"/>
        <v>35.04</v>
      </c>
      <c r="R1637">
        <f t="shared" si="77"/>
        <v>2016</v>
      </c>
    </row>
    <row r="1638" spans="1:18" ht="28.8" hidden="1" x14ac:dyDescent="0.3">
      <c r="A1638">
        <v>2275</v>
      </c>
      <c r="B1638" s="3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 s="12">
        <v>41995.616655092599</v>
      </c>
      <c r="J1638" s="12">
        <v>41965.616655092599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>
        <f t="shared" si="75"/>
        <v>408</v>
      </c>
      <c r="Q1638">
        <f t="shared" si="76"/>
        <v>33.549999999999997</v>
      </c>
      <c r="R1638">
        <f t="shared" si="77"/>
        <v>2014</v>
      </c>
    </row>
    <row r="1639" spans="1:18" ht="28.8" x14ac:dyDescent="0.3">
      <c r="A1639">
        <v>3823</v>
      </c>
      <c r="B1639" s="3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 s="12">
        <v>42205.165972222225</v>
      </c>
      <c r="J1639" s="12">
        <v>42170.910231481481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>
        <f t="shared" si="75"/>
        <v>106</v>
      </c>
      <c r="Q1639">
        <f t="shared" si="76"/>
        <v>64.63</v>
      </c>
      <c r="R1639">
        <f t="shared" si="77"/>
        <v>2015</v>
      </c>
    </row>
    <row r="1640" spans="1:18" ht="28.8" x14ac:dyDescent="0.3">
      <c r="A1640">
        <v>3247</v>
      </c>
      <c r="B1640" s="3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 s="12">
        <v>42197.434166666666</v>
      </c>
      <c r="J1640" s="12">
        <v>42167.434166666666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>
        <f t="shared" si="75"/>
        <v>106</v>
      </c>
      <c r="Q1640">
        <f t="shared" si="76"/>
        <v>46.43</v>
      </c>
      <c r="R1640">
        <f t="shared" si="77"/>
        <v>2015</v>
      </c>
    </row>
    <row r="1641" spans="1:18" ht="28.8" hidden="1" x14ac:dyDescent="0.3">
      <c r="A1641">
        <v>1214</v>
      </c>
      <c r="B1641" s="3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 s="12">
        <v>42164.840335648143</v>
      </c>
      <c r="J1641" s="12">
        <v>42104.840335648143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>
        <f t="shared" si="75"/>
        <v>132</v>
      </c>
      <c r="Q1641">
        <f t="shared" si="76"/>
        <v>105.44</v>
      </c>
      <c r="R1641">
        <f t="shared" si="77"/>
        <v>2015</v>
      </c>
    </row>
    <row r="1642" spans="1:18" ht="28.8" x14ac:dyDescent="0.3">
      <c r="A1642">
        <v>3328</v>
      </c>
      <c r="B1642" s="3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 s="12">
        <v>41825.041666666664</v>
      </c>
      <c r="J1642" s="12">
        <v>41822.57503472222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>
        <f t="shared" si="75"/>
        <v>146</v>
      </c>
      <c r="Q1642">
        <f t="shared" si="76"/>
        <v>292.77999999999997</v>
      </c>
      <c r="R1642">
        <f t="shared" si="77"/>
        <v>2014</v>
      </c>
    </row>
    <row r="1643" spans="1:18" ht="28.8" hidden="1" x14ac:dyDescent="0.3">
      <c r="A1643">
        <v>1928</v>
      </c>
      <c r="B1643" s="3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 s="12">
        <v>41401.648078703707</v>
      </c>
      <c r="J1643" s="12">
        <v>41371.648078703707</v>
      </c>
      <c r="K1643" t="b">
        <v>0</v>
      </c>
      <c r="L1643">
        <v>34</v>
      </c>
      <c r="M1643" t="b">
        <v>1</v>
      </c>
      <c r="N1643" t="s">
        <v>8285</v>
      </c>
      <c r="O1643" t="s">
        <v>8286</v>
      </c>
      <c r="P1643">
        <f t="shared" si="75"/>
        <v>103</v>
      </c>
      <c r="Q1643">
        <f t="shared" si="76"/>
        <v>77.349999999999994</v>
      </c>
      <c r="R1643">
        <f t="shared" si="77"/>
        <v>2013</v>
      </c>
    </row>
    <row r="1644" spans="1:18" ht="28.8" hidden="1" x14ac:dyDescent="0.3">
      <c r="A1644">
        <v>2366</v>
      </c>
      <c r="B1644" s="3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 s="12">
        <v>42298.531631944439</v>
      </c>
      <c r="J1644" s="12">
        <v>42268.531631944439</v>
      </c>
      <c r="K1644" t="b">
        <v>0</v>
      </c>
      <c r="L1644">
        <v>27</v>
      </c>
      <c r="M1644" t="b">
        <v>0</v>
      </c>
      <c r="N1644" t="s">
        <v>8266</v>
      </c>
      <c r="O1644" t="s">
        <v>8300</v>
      </c>
      <c r="P1644">
        <f t="shared" si="75"/>
        <v>11</v>
      </c>
      <c r="Q1644">
        <f t="shared" si="76"/>
        <v>97.41</v>
      </c>
      <c r="R1644">
        <f t="shared" si="77"/>
        <v>2015</v>
      </c>
    </row>
    <row r="1645" spans="1:18" ht="28.8" x14ac:dyDescent="0.3">
      <c r="A1645">
        <v>3306</v>
      </c>
      <c r="B1645" s="3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 s="12">
        <v>42531.125</v>
      </c>
      <c r="J1645" s="12">
        <v>42493.219236111108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>
        <f t="shared" si="75"/>
        <v>175</v>
      </c>
      <c r="Q1645">
        <f t="shared" si="76"/>
        <v>48.7</v>
      </c>
      <c r="R1645">
        <f t="shared" si="77"/>
        <v>2016</v>
      </c>
    </row>
    <row r="1646" spans="1:18" ht="28.8" x14ac:dyDescent="0.3">
      <c r="A1646">
        <v>3550</v>
      </c>
      <c r="B1646" s="3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 s="12">
        <v>42492.893495370372</v>
      </c>
      <c r="J1646" s="12">
        <v>42462.893495370372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>
        <f t="shared" si="75"/>
        <v>105</v>
      </c>
      <c r="Q1646">
        <f t="shared" si="76"/>
        <v>40.94</v>
      </c>
      <c r="R1646">
        <f t="shared" si="77"/>
        <v>2016</v>
      </c>
    </row>
    <row r="1647" spans="1:18" hidden="1" x14ac:dyDescent="0.3">
      <c r="A1647">
        <v>2475</v>
      </c>
      <c r="B1647" s="3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 s="12">
        <v>40369.916666666664</v>
      </c>
      <c r="J1647" s="12">
        <v>40310.287673611114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>
        <f t="shared" si="75"/>
        <v>105</v>
      </c>
      <c r="Q1647">
        <f t="shared" si="76"/>
        <v>32.32</v>
      </c>
      <c r="R1647">
        <f t="shared" si="77"/>
        <v>2010</v>
      </c>
    </row>
    <row r="1648" spans="1:18" ht="28.8" x14ac:dyDescent="0.3">
      <c r="A1648">
        <v>3654</v>
      </c>
      <c r="B1648" s="3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 s="12">
        <v>42463.708333333328</v>
      </c>
      <c r="J1648" s="12">
        <v>42440.416504629626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>
        <f t="shared" si="75"/>
        <v>174</v>
      </c>
      <c r="Q1648">
        <f t="shared" si="76"/>
        <v>68.84</v>
      </c>
      <c r="R1648">
        <f t="shared" si="77"/>
        <v>2016</v>
      </c>
    </row>
    <row r="1649" spans="1:18" ht="28.8" hidden="1" x14ac:dyDescent="0.3">
      <c r="A1649">
        <v>87</v>
      </c>
      <c r="B1649" s="3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 s="12">
        <v>40332.070138888892</v>
      </c>
      <c r="J1649" s="12">
        <v>40322.53938657407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>
        <f t="shared" si="75"/>
        <v>105</v>
      </c>
      <c r="Q1649">
        <f t="shared" si="76"/>
        <v>104.6</v>
      </c>
      <c r="R1649">
        <f t="shared" si="77"/>
        <v>2010</v>
      </c>
    </row>
    <row r="1650" spans="1:18" ht="28.8" hidden="1" x14ac:dyDescent="0.3">
      <c r="A1650">
        <v>851</v>
      </c>
      <c r="B1650" s="3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 s="12">
        <v>42582.822916666672</v>
      </c>
      <c r="J1650" s="12">
        <v>42522.880243055552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>
        <f t="shared" si="75"/>
        <v>130</v>
      </c>
      <c r="Q1650">
        <f t="shared" si="76"/>
        <v>37.270000000000003</v>
      </c>
      <c r="R1650">
        <f t="shared" si="77"/>
        <v>2016</v>
      </c>
    </row>
    <row r="1651" spans="1:18" ht="28.8" hidden="1" x14ac:dyDescent="0.3">
      <c r="A1651">
        <v>842</v>
      </c>
      <c r="B1651" s="3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 s="12">
        <v>41561.165972222225</v>
      </c>
      <c r="J1651" s="12">
        <v>41526.592395833337</v>
      </c>
      <c r="K1651" t="b">
        <v>1</v>
      </c>
      <c r="L1651">
        <v>39</v>
      </c>
      <c r="M1651" t="b">
        <v>1</v>
      </c>
      <c r="N1651" t="s">
        <v>8285</v>
      </c>
      <c r="O1651" t="s">
        <v>8294</v>
      </c>
      <c r="P1651">
        <f t="shared" si="75"/>
        <v>104</v>
      </c>
      <c r="Q1651">
        <f t="shared" si="76"/>
        <v>66.87</v>
      </c>
      <c r="R1651">
        <f t="shared" si="77"/>
        <v>2013</v>
      </c>
    </row>
    <row r="1652" spans="1:18" ht="28.8" hidden="1" x14ac:dyDescent="0.3">
      <c r="A1652">
        <v>3199</v>
      </c>
      <c r="B1652" s="3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 s="12">
        <v>41888.875</v>
      </c>
      <c r="J1652" s="12">
        <v>41858.761782407404</v>
      </c>
      <c r="K1652" t="b">
        <v>0</v>
      </c>
      <c r="L1652">
        <v>53</v>
      </c>
      <c r="M1652" t="b">
        <v>0</v>
      </c>
      <c r="N1652" t="s">
        <v>8281</v>
      </c>
      <c r="O1652" t="s">
        <v>8293</v>
      </c>
      <c r="P1652">
        <f t="shared" si="75"/>
        <v>52</v>
      </c>
      <c r="Q1652">
        <f t="shared" si="76"/>
        <v>49.21</v>
      </c>
      <c r="R1652">
        <f t="shared" si="77"/>
        <v>2014</v>
      </c>
    </row>
    <row r="1653" spans="1:18" ht="28.8" hidden="1" x14ac:dyDescent="0.3">
      <c r="A1653">
        <v>975</v>
      </c>
      <c r="B1653" s="3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 s="12">
        <v>42549.696585648147</v>
      </c>
      <c r="J1653" s="12">
        <v>42489.696585648147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>
        <f t="shared" si="75"/>
        <v>3</v>
      </c>
      <c r="Q1653">
        <f t="shared" si="76"/>
        <v>108.63</v>
      </c>
      <c r="R1653">
        <f t="shared" si="77"/>
        <v>2016</v>
      </c>
    </row>
    <row r="1654" spans="1:18" hidden="1" x14ac:dyDescent="0.3">
      <c r="A1654">
        <v>1259</v>
      </c>
      <c r="B1654" s="3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 s="12">
        <v>41799.165972222225</v>
      </c>
      <c r="J1654" s="12">
        <v>41766.970648148148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>
        <f t="shared" si="75"/>
        <v>104</v>
      </c>
      <c r="Q1654">
        <f t="shared" si="76"/>
        <v>27.15</v>
      </c>
      <c r="R1654">
        <f t="shared" si="77"/>
        <v>2014</v>
      </c>
    </row>
    <row r="1655" spans="1:18" ht="28.8" x14ac:dyDescent="0.3">
      <c r="A1655">
        <v>3438</v>
      </c>
      <c r="B1655" s="3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 s="12">
        <v>42126.875</v>
      </c>
      <c r="J1655" s="12">
        <v>42100.927858796291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>
        <f t="shared" si="75"/>
        <v>104</v>
      </c>
      <c r="Q1655">
        <f t="shared" si="76"/>
        <v>186.07</v>
      </c>
      <c r="R1655">
        <f t="shared" si="77"/>
        <v>2015</v>
      </c>
    </row>
    <row r="1656" spans="1:18" ht="28.8" hidden="1" x14ac:dyDescent="0.3">
      <c r="A1656">
        <v>1893</v>
      </c>
      <c r="B1656" s="3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 s="12">
        <v>40649.165972222225</v>
      </c>
      <c r="J1656" s="12">
        <v>40632.94195601852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>
        <f t="shared" si="75"/>
        <v>104</v>
      </c>
      <c r="Q1656">
        <f t="shared" si="76"/>
        <v>57.78</v>
      </c>
      <c r="R1656">
        <f t="shared" si="77"/>
        <v>2011</v>
      </c>
    </row>
    <row r="1657" spans="1:18" ht="28.8" x14ac:dyDescent="0.3">
      <c r="A1657">
        <v>2840</v>
      </c>
      <c r="B1657" s="3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 s="12">
        <v>42081.708333333328</v>
      </c>
      <c r="J1657" s="12">
        <v>42060.035636574074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>
        <f t="shared" si="75"/>
        <v>104</v>
      </c>
      <c r="Q1657">
        <f t="shared" si="76"/>
        <v>19.7</v>
      </c>
      <c r="R1657">
        <f t="shared" si="77"/>
        <v>2015</v>
      </c>
    </row>
    <row r="1658" spans="1:18" ht="28.8" x14ac:dyDescent="0.3">
      <c r="A1658">
        <v>3365</v>
      </c>
      <c r="B1658" s="3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 s="12">
        <v>42351.101759259262</v>
      </c>
      <c r="J1658" s="12">
        <v>42321.101759259262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>
        <f t="shared" si="75"/>
        <v>104</v>
      </c>
      <c r="Q1658">
        <f t="shared" si="76"/>
        <v>866.67</v>
      </c>
      <c r="R1658">
        <f t="shared" si="77"/>
        <v>2015</v>
      </c>
    </row>
    <row r="1659" spans="1:18" hidden="1" x14ac:dyDescent="0.3">
      <c r="A1659">
        <v>1360</v>
      </c>
      <c r="B1659" s="3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 s="12">
        <v>41123.900694444441</v>
      </c>
      <c r="J1659" s="12">
        <v>41095.900694444441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>
        <f t="shared" si="75"/>
        <v>173</v>
      </c>
      <c r="Q1659">
        <f t="shared" si="76"/>
        <v>32.07</v>
      </c>
      <c r="R1659">
        <f t="shared" si="77"/>
        <v>2012</v>
      </c>
    </row>
    <row r="1660" spans="1:18" ht="28.8" hidden="1" x14ac:dyDescent="0.3">
      <c r="A1660">
        <v>376</v>
      </c>
      <c r="B1660" s="3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 s="12">
        <v>42607.452731481477</v>
      </c>
      <c r="J1660" s="12">
        <v>42576.452731481477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>
        <f t="shared" si="75"/>
        <v>106</v>
      </c>
      <c r="Q1660">
        <f t="shared" si="76"/>
        <v>54.08</v>
      </c>
      <c r="R1660">
        <f t="shared" si="77"/>
        <v>2016</v>
      </c>
    </row>
    <row r="1661" spans="1:18" ht="72" x14ac:dyDescent="0.3">
      <c r="A1661">
        <v>3505</v>
      </c>
      <c r="B1661" s="3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 s="12">
        <v>41772.166666666664</v>
      </c>
      <c r="J1661" s="12">
        <v>41760.935706018521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>
        <f t="shared" si="75"/>
        <v>104</v>
      </c>
      <c r="Q1661">
        <f t="shared" si="76"/>
        <v>66.510000000000005</v>
      </c>
      <c r="R1661">
        <f t="shared" si="77"/>
        <v>2014</v>
      </c>
    </row>
    <row r="1662" spans="1:18" ht="28.8" hidden="1" x14ac:dyDescent="0.3">
      <c r="A1662">
        <v>2540</v>
      </c>
      <c r="B1662" s="3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 s="12">
        <v>40845.675011574072</v>
      </c>
      <c r="J1662" s="12">
        <v>40785.675011574072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>
        <f t="shared" si="75"/>
        <v>103</v>
      </c>
      <c r="Q1662">
        <f t="shared" si="76"/>
        <v>95.74</v>
      </c>
      <c r="R1662">
        <f t="shared" si="77"/>
        <v>2011</v>
      </c>
    </row>
    <row r="1663" spans="1:18" ht="28.8" x14ac:dyDescent="0.3">
      <c r="A1663">
        <v>3278</v>
      </c>
      <c r="B1663" s="3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 s="12">
        <v>42154.848414351851</v>
      </c>
      <c r="J1663" s="12">
        <v>42124.848414351851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>
        <f t="shared" si="75"/>
        <v>103</v>
      </c>
      <c r="Q1663">
        <f t="shared" si="76"/>
        <v>76.03</v>
      </c>
      <c r="R1663">
        <f t="shared" si="77"/>
        <v>2015</v>
      </c>
    </row>
    <row r="1664" spans="1:18" ht="28.8" hidden="1" x14ac:dyDescent="0.3">
      <c r="A1664">
        <v>1507</v>
      </c>
      <c r="B1664" s="3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 s="12">
        <v>40313.340277777781</v>
      </c>
      <c r="J1664" s="12">
        <v>40254.450335648151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>
        <f t="shared" si="75"/>
        <v>215</v>
      </c>
      <c r="Q1664">
        <f t="shared" si="76"/>
        <v>78.180000000000007</v>
      </c>
      <c r="R1664">
        <f t="shared" si="77"/>
        <v>2010</v>
      </c>
    </row>
    <row r="1665" spans="1:18" ht="28.8" x14ac:dyDescent="0.3">
      <c r="A1665">
        <v>3178</v>
      </c>
      <c r="B1665" s="3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 s="12">
        <v>41836.605034722219</v>
      </c>
      <c r="J1665" s="12">
        <v>41806.605034722219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>
        <f t="shared" si="75"/>
        <v>172</v>
      </c>
      <c r="Q1665">
        <f t="shared" si="76"/>
        <v>33.03</v>
      </c>
      <c r="R1665">
        <f t="shared" si="77"/>
        <v>2014</v>
      </c>
    </row>
    <row r="1666" spans="1:18" x14ac:dyDescent="0.3">
      <c r="A1666">
        <v>3264</v>
      </c>
      <c r="B1666" s="3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2">
        <v>42032.916666666672</v>
      </c>
      <c r="J1666" s="12">
        <v>42016.800208333334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>
        <f t="shared" ref="P1666:P1729" si="78">ROUND(E1666/D1666*100,0)</f>
        <v>103</v>
      </c>
      <c r="Q1666">
        <f t="shared" ref="Q1666:Q1729" si="79">IFERROR(ROUND(E1666/L1666,2),0)</f>
        <v>52.55</v>
      </c>
      <c r="R1666">
        <f t="shared" si="77"/>
        <v>2015</v>
      </c>
    </row>
    <row r="1667" spans="1:18" ht="28.8" hidden="1" x14ac:dyDescent="0.3">
      <c r="A1667">
        <v>2933</v>
      </c>
      <c r="B1667" s="3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 s="12">
        <v>42525.956631944442</v>
      </c>
      <c r="J1667" s="12">
        <v>42495.956631944442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>
        <f t="shared" si="78"/>
        <v>103</v>
      </c>
      <c r="Q1667">
        <f t="shared" si="79"/>
        <v>47.57</v>
      </c>
      <c r="R1667">
        <f t="shared" ref="R1667:R1730" si="80">YEAR(J1667)</f>
        <v>2016</v>
      </c>
    </row>
    <row r="1668" spans="1:18" ht="28.8" x14ac:dyDescent="0.3">
      <c r="A1668">
        <v>3538</v>
      </c>
      <c r="B1668" s="3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 s="12">
        <v>42599.420601851853</v>
      </c>
      <c r="J1668" s="12">
        <v>42571.420601851853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>
        <f t="shared" si="78"/>
        <v>128</v>
      </c>
      <c r="Q1668">
        <f t="shared" si="79"/>
        <v>30.95</v>
      </c>
      <c r="R1668">
        <f t="shared" si="80"/>
        <v>2016</v>
      </c>
    </row>
    <row r="1669" spans="1:18" ht="28.8" hidden="1" x14ac:dyDescent="0.3">
      <c r="A1669">
        <v>2315</v>
      </c>
      <c r="B1669" s="3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 s="12">
        <v>41034.72619212963</v>
      </c>
      <c r="J1669" s="12">
        <v>41004.72619212963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>
        <f t="shared" si="78"/>
        <v>103</v>
      </c>
      <c r="Q1669">
        <f t="shared" si="79"/>
        <v>40.08</v>
      </c>
      <c r="R1669">
        <f t="shared" si="80"/>
        <v>2012</v>
      </c>
    </row>
    <row r="1670" spans="1:18" ht="28.8" x14ac:dyDescent="0.3">
      <c r="A1670">
        <v>3441</v>
      </c>
      <c r="B1670" s="3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 s="12">
        <v>42321.845138888893</v>
      </c>
      <c r="J1670" s="12">
        <v>42294.429641203707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>
        <f t="shared" si="78"/>
        <v>103</v>
      </c>
      <c r="Q1670">
        <f t="shared" si="79"/>
        <v>59.65</v>
      </c>
      <c r="R1670">
        <f t="shared" si="80"/>
        <v>2015</v>
      </c>
    </row>
    <row r="1671" spans="1:18" ht="28.8" x14ac:dyDescent="0.3">
      <c r="A1671">
        <v>3597</v>
      </c>
      <c r="B1671" s="3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 s="12">
        <v>42432.249305555553</v>
      </c>
      <c r="J1671" s="12">
        <v>42417.585532407407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>
        <f t="shared" si="78"/>
        <v>103</v>
      </c>
      <c r="Q1671">
        <f t="shared" si="79"/>
        <v>77.73</v>
      </c>
      <c r="R1671">
        <f t="shared" si="80"/>
        <v>2016</v>
      </c>
    </row>
    <row r="1672" spans="1:18" ht="28.8" x14ac:dyDescent="0.3">
      <c r="A1672">
        <v>2809</v>
      </c>
      <c r="B1672" s="3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 s="12">
        <v>42459.610416666663</v>
      </c>
      <c r="J1672" s="12">
        <v>42451.496817129635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>
        <f t="shared" si="78"/>
        <v>102</v>
      </c>
      <c r="Q1672">
        <f t="shared" si="79"/>
        <v>121.9</v>
      </c>
      <c r="R1672">
        <f t="shared" si="80"/>
        <v>2016</v>
      </c>
    </row>
    <row r="1673" spans="1:18" ht="28.8" x14ac:dyDescent="0.3">
      <c r="A1673">
        <v>3268</v>
      </c>
      <c r="B1673" s="3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 s="12">
        <v>42606.90425925926</v>
      </c>
      <c r="J1673" s="12">
        <v>42590.90425925926</v>
      </c>
      <c r="K1673" t="b">
        <v>1</v>
      </c>
      <c r="L1673">
        <v>42</v>
      </c>
      <c r="M1673" t="b">
        <v>1</v>
      </c>
      <c r="N1673" t="s">
        <v>8281</v>
      </c>
      <c r="O1673" t="s">
        <v>8284</v>
      </c>
      <c r="P1673">
        <f t="shared" si="78"/>
        <v>128</v>
      </c>
      <c r="Q1673">
        <f t="shared" si="79"/>
        <v>60.95</v>
      </c>
      <c r="R1673">
        <f t="shared" si="80"/>
        <v>2016</v>
      </c>
    </row>
    <row r="1674" spans="1:18" ht="100.8" x14ac:dyDescent="0.3">
      <c r="A1674">
        <v>3561</v>
      </c>
      <c r="B1674" s="3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 s="12">
        <v>42221.774999999994</v>
      </c>
      <c r="J1674" s="12">
        <v>42203.680300925931</v>
      </c>
      <c r="K1674" t="b">
        <v>0</v>
      </c>
      <c r="L1674">
        <v>54</v>
      </c>
      <c r="M1674" t="b">
        <v>1</v>
      </c>
      <c r="N1674" t="s">
        <v>8281</v>
      </c>
      <c r="O1674" t="s">
        <v>8284</v>
      </c>
      <c r="P1674">
        <f t="shared" si="78"/>
        <v>102</v>
      </c>
      <c r="Q1674">
        <f t="shared" si="79"/>
        <v>47.41</v>
      </c>
      <c r="R1674">
        <f t="shared" si="80"/>
        <v>2015</v>
      </c>
    </row>
    <row r="1675" spans="1:18" ht="28.8" x14ac:dyDescent="0.3">
      <c r="A1675">
        <v>3603</v>
      </c>
      <c r="B1675" s="3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 s="12">
        <v>42313.906018518523</v>
      </c>
      <c r="J1675" s="12">
        <v>42283.864351851851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>
        <f t="shared" si="78"/>
        <v>171</v>
      </c>
      <c r="Q1675">
        <f t="shared" si="79"/>
        <v>44.91</v>
      </c>
      <c r="R1675">
        <f t="shared" si="80"/>
        <v>2015</v>
      </c>
    </row>
    <row r="1676" spans="1:18" ht="28.8" hidden="1" x14ac:dyDescent="0.3">
      <c r="A1676">
        <v>1347</v>
      </c>
      <c r="B1676" s="3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 s="12">
        <v>42070.638020833328</v>
      </c>
      <c r="J1676" s="12">
        <v>42040.638020833328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>
        <f t="shared" si="78"/>
        <v>102</v>
      </c>
      <c r="Q1676">
        <f t="shared" si="79"/>
        <v>82.42</v>
      </c>
      <c r="R1676">
        <f t="shared" si="80"/>
        <v>2015</v>
      </c>
    </row>
    <row r="1677" spans="1:18" ht="28.8" x14ac:dyDescent="0.3">
      <c r="A1677">
        <v>3487</v>
      </c>
      <c r="B1677" s="3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 s="12">
        <v>42179.940416666665</v>
      </c>
      <c r="J1677" s="12">
        <v>42149.940416666665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>
        <f t="shared" si="78"/>
        <v>128</v>
      </c>
      <c r="Q1677">
        <f t="shared" si="79"/>
        <v>38.71</v>
      </c>
      <c r="R1677">
        <f t="shared" si="80"/>
        <v>2015</v>
      </c>
    </row>
    <row r="1678" spans="1:18" hidden="1" x14ac:dyDescent="0.3">
      <c r="A1678">
        <v>758</v>
      </c>
      <c r="B1678" s="3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 s="12">
        <v>40459.836435185185</v>
      </c>
      <c r="J1678" s="12">
        <v>40429.836435185185</v>
      </c>
      <c r="K1678" t="b">
        <v>0</v>
      </c>
      <c r="L1678">
        <v>19</v>
      </c>
      <c r="M1678" t="b">
        <v>1</v>
      </c>
      <c r="N1678" t="s">
        <v>8269</v>
      </c>
      <c r="O1678" t="s">
        <v>8291</v>
      </c>
      <c r="P1678">
        <f t="shared" si="78"/>
        <v>102</v>
      </c>
      <c r="Q1678">
        <f t="shared" si="79"/>
        <v>134.21</v>
      </c>
      <c r="R1678">
        <f t="shared" si="80"/>
        <v>2010</v>
      </c>
    </row>
    <row r="1679" spans="1:18" ht="28.8" hidden="1" x14ac:dyDescent="0.3">
      <c r="A1679">
        <v>986</v>
      </c>
      <c r="B1679" s="3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 s="12">
        <v>42379</v>
      </c>
      <c r="J1679" s="12">
        <v>42324.767361111109</v>
      </c>
      <c r="K1679" t="b">
        <v>0</v>
      </c>
      <c r="L1679">
        <v>23</v>
      </c>
      <c r="M1679" t="b">
        <v>0</v>
      </c>
      <c r="N1679" t="s">
        <v>8266</v>
      </c>
      <c r="O1679" t="s">
        <v>8268</v>
      </c>
      <c r="P1679">
        <f t="shared" si="78"/>
        <v>13</v>
      </c>
      <c r="Q1679">
        <f t="shared" si="79"/>
        <v>110.87</v>
      </c>
      <c r="R1679">
        <f t="shared" si="80"/>
        <v>2015</v>
      </c>
    </row>
    <row r="1680" spans="1:18" ht="28.8" hidden="1" x14ac:dyDescent="0.3">
      <c r="A1680">
        <v>3207</v>
      </c>
      <c r="B1680" s="3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 s="12">
        <v>42117.236192129625</v>
      </c>
      <c r="J1680" s="12">
        <v>42057.277858796297</v>
      </c>
      <c r="K1680" t="b">
        <v>0</v>
      </c>
      <c r="L1680">
        <v>36</v>
      </c>
      <c r="M1680" t="b">
        <v>0</v>
      </c>
      <c r="N1680" t="s">
        <v>8281</v>
      </c>
      <c r="O1680" t="s">
        <v>8293</v>
      </c>
      <c r="P1680">
        <f t="shared" si="78"/>
        <v>46</v>
      </c>
      <c r="Q1680">
        <f t="shared" si="79"/>
        <v>70.83</v>
      </c>
      <c r="R1680">
        <f t="shared" si="80"/>
        <v>2015</v>
      </c>
    </row>
    <row r="1681" spans="1:18" ht="28.8" x14ac:dyDescent="0.3">
      <c r="A1681">
        <v>1295</v>
      </c>
      <c r="B1681" s="3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 s="12">
        <v>42214.708333333328</v>
      </c>
      <c r="J1681" s="12">
        <v>42184.572881944448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>
        <f t="shared" si="78"/>
        <v>102</v>
      </c>
      <c r="Q1681">
        <f t="shared" si="79"/>
        <v>39.83</v>
      </c>
      <c r="R1681">
        <f t="shared" si="80"/>
        <v>2015</v>
      </c>
    </row>
    <row r="1682" spans="1:18" ht="28.8" hidden="1" x14ac:dyDescent="0.3">
      <c r="A1682">
        <v>755</v>
      </c>
      <c r="B1682" s="3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 s="12">
        <v>41414.02847222222</v>
      </c>
      <c r="J1682" s="12">
        <v>41383.605057870373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>
        <f t="shared" si="78"/>
        <v>102</v>
      </c>
      <c r="Q1682">
        <f t="shared" si="79"/>
        <v>37.47</v>
      </c>
      <c r="R1682">
        <f t="shared" si="80"/>
        <v>2013</v>
      </c>
    </row>
    <row r="1683" spans="1:18" ht="28.8" x14ac:dyDescent="0.3">
      <c r="A1683">
        <v>3592</v>
      </c>
      <c r="B1683" s="3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 s="12">
        <v>42046.207638888889</v>
      </c>
      <c r="J1683" s="12">
        <v>41988.829942129625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>
        <f t="shared" si="78"/>
        <v>127</v>
      </c>
      <c r="Q1683">
        <f t="shared" si="79"/>
        <v>72.709999999999994</v>
      </c>
      <c r="R1683">
        <f t="shared" si="80"/>
        <v>2014</v>
      </c>
    </row>
    <row r="1684" spans="1:18" ht="28.8" hidden="1" x14ac:dyDescent="0.3">
      <c r="A1684">
        <v>860</v>
      </c>
      <c r="B1684" s="3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 s="12">
        <v>41600.524456018517</v>
      </c>
      <c r="J1684" s="12">
        <v>41570.482789351852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>
        <f t="shared" si="78"/>
        <v>18</v>
      </c>
      <c r="Q1684">
        <f t="shared" si="79"/>
        <v>52.92</v>
      </c>
      <c r="R1684">
        <f t="shared" si="80"/>
        <v>2013</v>
      </c>
    </row>
    <row r="1685" spans="1:18" ht="28.8" hidden="1" x14ac:dyDescent="0.3">
      <c r="A1685">
        <v>1241</v>
      </c>
      <c r="B1685" s="3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 s="12">
        <v>41946.249305555553</v>
      </c>
      <c r="J1685" s="12">
        <v>41923.837731481479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>
        <f t="shared" si="78"/>
        <v>51</v>
      </c>
      <c r="Q1685">
        <f t="shared" si="79"/>
        <v>74.62</v>
      </c>
      <c r="R1685">
        <f t="shared" si="80"/>
        <v>2014</v>
      </c>
    </row>
    <row r="1686" spans="1:18" ht="28.8" hidden="1" x14ac:dyDescent="0.3">
      <c r="A1686">
        <v>726</v>
      </c>
      <c r="B1686" s="3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 s="12">
        <v>41376.042673611111</v>
      </c>
      <c r="J1686" s="12">
        <v>41346.042673611111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>
        <f t="shared" si="78"/>
        <v>101</v>
      </c>
      <c r="Q1686">
        <f t="shared" si="79"/>
        <v>72.430000000000007</v>
      </c>
      <c r="R1686">
        <f t="shared" si="80"/>
        <v>2013</v>
      </c>
    </row>
    <row r="1687" spans="1:18" hidden="1" x14ac:dyDescent="0.3">
      <c r="A1687">
        <v>1641</v>
      </c>
      <c r="B1687" s="3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 s="12">
        <v>41992.596574074079</v>
      </c>
      <c r="J1687" s="12">
        <v>41962.596574074079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>
        <f t="shared" si="78"/>
        <v>101</v>
      </c>
      <c r="Q1687">
        <f t="shared" si="79"/>
        <v>97.5</v>
      </c>
      <c r="R1687">
        <f t="shared" si="80"/>
        <v>2014</v>
      </c>
    </row>
    <row r="1688" spans="1:18" ht="28.8" hidden="1" x14ac:dyDescent="0.3">
      <c r="A1688">
        <v>2986</v>
      </c>
      <c r="B1688" s="3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 s="12">
        <v>42491.458402777775</v>
      </c>
      <c r="J1688" s="12">
        <v>42431.500069444446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>
        <f t="shared" si="78"/>
        <v>106</v>
      </c>
      <c r="Q1688">
        <f t="shared" si="79"/>
        <v>45.21</v>
      </c>
      <c r="R1688">
        <f t="shared" si="80"/>
        <v>2016</v>
      </c>
    </row>
    <row r="1689" spans="1:18" ht="28.8" hidden="1" x14ac:dyDescent="0.3">
      <c r="A1689">
        <v>1697</v>
      </c>
      <c r="B1689" s="3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 s="12">
        <v>42834.991296296299</v>
      </c>
      <c r="J1689" s="12">
        <v>42805.032962962956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>
        <f t="shared" si="78"/>
        <v>20</v>
      </c>
      <c r="Q1689">
        <f t="shared" si="79"/>
        <v>114.82</v>
      </c>
      <c r="R1689">
        <f t="shared" si="80"/>
        <v>2017</v>
      </c>
    </row>
    <row r="1690" spans="1:18" ht="28.8" x14ac:dyDescent="0.3">
      <c r="A1690">
        <v>3320</v>
      </c>
      <c r="B1690" s="3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 s="12">
        <v>42543.045798611114</v>
      </c>
      <c r="J1690" s="12">
        <v>42513.045798611114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>
        <f t="shared" si="78"/>
        <v>101</v>
      </c>
      <c r="Q1690">
        <f t="shared" si="79"/>
        <v>66.45</v>
      </c>
      <c r="R1690">
        <f t="shared" si="80"/>
        <v>2016</v>
      </c>
    </row>
    <row r="1691" spans="1:18" ht="28.8" x14ac:dyDescent="0.3">
      <c r="A1691">
        <v>3890</v>
      </c>
      <c r="B1691" s="3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 s="12">
        <v>42231.758611111116</v>
      </c>
      <c r="J1691" s="12">
        <v>42171.758611111116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>
        <f t="shared" si="78"/>
        <v>17</v>
      </c>
      <c r="Q1691">
        <f t="shared" si="79"/>
        <v>315.5</v>
      </c>
      <c r="R1691">
        <f t="shared" si="80"/>
        <v>2015</v>
      </c>
    </row>
    <row r="1692" spans="1:18" ht="28.8" hidden="1" x14ac:dyDescent="0.3">
      <c r="A1692">
        <v>765</v>
      </c>
      <c r="B1692" s="3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 s="12">
        <v>41931.542638888888</v>
      </c>
      <c r="J1692" s="12">
        <v>41901.542638888888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>
        <f t="shared" si="78"/>
        <v>36</v>
      </c>
      <c r="Q1692">
        <f t="shared" si="79"/>
        <v>57.3</v>
      </c>
      <c r="R1692">
        <f t="shared" si="80"/>
        <v>2014</v>
      </c>
    </row>
    <row r="1693" spans="1:18" hidden="1" x14ac:dyDescent="0.3">
      <c r="A1693">
        <v>3778</v>
      </c>
      <c r="B1693" s="3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 s="12">
        <v>42049.819212962961</v>
      </c>
      <c r="J1693" s="12">
        <v>41989.819212962961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>
        <f t="shared" si="78"/>
        <v>105</v>
      </c>
      <c r="Q1693">
        <f t="shared" si="79"/>
        <v>70.03</v>
      </c>
      <c r="R1693">
        <f t="shared" si="80"/>
        <v>2014</v>
      </c>
    </row>
    <row r="1694" spans="1:18" ht="28.8" x14ac:dyDescent="0.3">
      <c r="A1694">
        <v>3614</v>
      </c>
      <c r="B1694" s="3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 s="12">
        <v>42174.041851851856</v>
      </c>
      <c r="J1694" s="12">
        <v>42144.041851851856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>
        <f t="shared" si="78"/>
        <v>101</v>
      </c>
      <c r="Q1694">
        <f t="shared" si="79"/>
        <v>35.49</v>
      </c>
      <c r="R1694">
        <f t="shared" si="80"/>
        <v>2015</v>
      </c>
    </row>
    <row r="1695" spans="1:18" ht="28.8" x14ac:dyDescent="0.3">
      <c r="A1695">
        <v>3699</v>
      </c>
      <c r="B1695" s="3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 s="12">
        <v>41927.602037037039</v>
      </c>
      <c r="J1695" s="12">
        <v>41897.602037037039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>
        <f t="shared" si="78"/>
        <v>101</v>
      </c>
      <c r="Q1695">
        <f t="shared" si="79"/>
        <v>63</v>
      </c>
      <c r="R1695">
        <f t="shared" si="80"/>
        <v>2014</v>
      </c>
    </row>
    <row r="1696" spans="1:18" x14ac:dyDescent="0.3">
      <c r="A1696">
        <v>3318</v>
      </c>
      <c r="B1696" s="3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 s="12">
        <v>42471.104166666672</v>
      </c>
      <c r="J1696" s="12">
        <v>42431.302002314813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>
        <f t="shared" si="78"/>
        <v>126</v>
      </c>
      <c r="Q1696">
        <f t="shared" si="79"/>
        <v>78.5</v>
      </c>
      <c r="R1696">
        <f t="shared" si="80"/>
        <v>2016</v>
      </c>
    </row>
    <row r="1697" spans="1:18" hidden="1" x14ac:dyDescent="0.3">
      <c r="A1697">
        <v>792</v>
      </c>
      <c r="B1697" s="3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 s="12">
        <v>41585.915312500001</v>
      </c>
      <c r="J1697" s="12">
        <v>41555.873645833337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>
        <f t="shared" si="78"/>
        <v>100</v>
      </c>
      <c r="Q1697">
        <f t="shared" si="79"/>
        <v>41.85</v>
      </c>
      <c r="R1697">
        <f t="shared" si="80"/>
        <v>2013</v>
      </c>
    </row>
    <row r="1698" spans="1:18" ht="28.8" hidden="1" x14ac:dyDescent="0.3">
      <c r="A1698">
        <v>1357</v>
      </c>
      <c r="B1698" s="3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 s="12">
        <v>41334.249305555553</v>
      </c>
      <c r="J1698" s="12">
        <v>41304.962233796294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>
        <f t="shared" si="78"/>
        <v>125</v>
      </c>
      <c r="Q1698">
        <f t="shared" si="79"/>
        <v>38.549999999999997</v>
      </c>
      <c r="R1698">
        <f t="shared" si="80"/>
        <v>2013</v>
      </c>
    </row>
    <row r="1699" spans="1:18" ht="28.8" hidden="1" x14ac:dyDescent="0.3">
      <c r="A1699">
        <v>1635</v>
      </c>
      <c r="B1699" s="3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 s="12">
        <v>42562.868761574078</v>
      </c>
      <c r="J1699" s="12">
        <v>42502.868761574078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>
        <f t="shared" si="78"/>
        <v>125</v>
      </c>
      <c r="Q1699">
        <f t="shared" si="79"/>
        <v>67.73</v>
      </c>
      <c r="R1699">
        <f t="shared" si="80"/>
        <v>2016</v>
      </c>
    </row>
    <row r="1700" spans="1:18" ht="28.8" hidden="1" x14ac:dyDescent="0.3">
      <c r="A1700">
        <v>1842</v>
      </c>
      <c r="B1700" s="3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 s="12">
        <v>42065.249305555553</v>
      </c>
      <c r="J1700" s="12">
        <v>42031.631724537037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>
        <f t="shared" si="78"/>
        <v>125</v>
      </c>
      <c r="Q1700">
        <f t="shared" si="79"/>
        <v>119.29</v>
      </c>
      <c r="R1700">
        <f t="shared" si="80"/>
        <v>2015</v>
      </c>
    </row>
    <row r="1701" spans="1:18" ht="43.2" hidden="1" x14ac:dyDescent="0.3">
      <c r="A1701">
        <v>2177</v>
      </c>
      <c r="B1701" s="3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 s="12">
        <v>42527.250775462962</v>
      </c>
      <c r="J1701" s="12">
        <v>42502.250775462962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>
        <f t="shared" si="78"/>
        <v>100</v>
      </c>
      <c r="Q1701">
        <f t="shared" si="79"/>
        <v>65.87</v>
      </c>
      <c r="R1701">
        <f t="shared" si="80"/>
        <v>2016</v>
      </c>
    </row>
    <row r="1702" spans="1:18" ht="28.8" hidden="1" x14ac:dyDescent="0.3">
      <c r="A1702">
        <v>2246</v>
      </c>
      <c r="B1702" s="3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 s="12">
        <v>42251.79178240741</v>
      </c>
      <c r="J1702" s="12">
        <v>42221.79178240741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>
        <f t="shared" si="78"/>
        <v>100</v>
      </c>
      <c r="Q1702">
        <f t="shared" si="79"/>
        <v>43.91</v>
      </c>
      <c r="R1702">
        <f t="shared" si="80"/>
        <v>2015</v>
      </c>
    </row>
    <row r="1703" spans="1:18" ht="28.8" hidden="1" x14ac:dyDescent="0.3">
      <c r="A1703">
        <v>2420</v>
      </c>
      <c r="B1703" s="3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 s="12">
        <v>41953.070543981477</v>
      </c>
      <c r="J1703" s="12">
        <v>41893.028877314813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>
        <f t="shared" si="78"/>
        <v>15</v>
      </c>
      <c r="Q1703">
        <f t="shared" si="79"/>
        <v>69.47</v>
      </c>
      <c r="R1703">
        <f t="shared" si="80"/>
        <v>2014</v>
      </c>
    </row>
    <row r="1704" spans="1:18" ht="28.8" x14ac:dyDescent="0.3">
      <c r="A1704">
        <v>3312</v>
      </c>
      <c r="B1704" s="3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 s="12">
        <v>42685.916666666672</v>
      </c>
      <c r="J1704" s="12">
        <v>42664.809560185182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>
        <f t="shared" si="78"/>
        <v>100</v>
      </c>
      <c r="Q1704">
        <f t="shared" si="79"/>
        <v>61</v>
      </c>
      <c r="R1704">
        <f t="shared" si="80"/>
        <v>2016</v>
      </c>
    </row>
    <row r="1705" spans="1:18" ht="28.8" hidden="1" x14ac:dyDescent="0.3">
      <c r="A1705">
        <v>1829</v>
      </c>
      <c r="B1705" s="3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 s="12">
        <v>40564.916666666664</v>
      </c>
      <c r="J1705" s="12">
        <v>40516.087627314817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>
        <f t="shared" si="78"/>
        <v>167</v>
      </c>
      <c r="Q1705">
        <f t="shared" si="79"/>
        <v>75.77</v>
      </c>
      <c r="R1705">
        <f t="shared" si="80"/>
        <v>2010</v>
      </c>
    </row>
    <row r="1706" spans="1:18" ht="28.8" x14ac:dyDescent="0.3">
      <c r="A1706">
        <v>1302</v>
      </c>
      <c r="B1706" s="3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 s="12">
        <v>42705.099664351852</v>
      </c>
      <c r="J1706" s="12">
        <v>42675.057997685188</v>
      </c>
      <c r="K1706" t="b">
        <v>0</v>
      </c>
      <c r="L1706">
        <v>50</v>
      </c>
      <c r="M1706" t="b">
        <v>1</v>
      </c>
      <c r="N1706" t="s">
        <v>8281</v>
      </c>
      <c r="O1706" t="s">
        <v>8284</v>
      </c>
      <c r="P1706">
        <f t="shared" si="78"/>
        <v>100</v>
      </c>
      <c r="Q1706">
        <f t="shared" si="79"/>
        <v>50</v>
      </c>
      <c r="R1706">
        <f t="shared" si="80"/>
        <v>2016</v>
      </c>
    </row>
    <row r="1707" spans="1:18" ht="28.8" hidden="1" x14ac:dyDescent="0.3">
      <c r="A1707">
        <v>2095</v>
      </c>
      <c r="B1707" s="3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 s="12">
        <v>40818.733483796292</v>
      </c>
      <c r="J1707" s="12">
        <v>40758.733483796292</v>
      </c>
      <c r="K1707" t="b">
        <v>0</v>
      </c>
      <c r="L1707">
        <v>22</v>
      </c>
      <c r="M1707" t="b">
        <v>1</v>
      </c>
      <c r="N1707" t="s">
        <v>8285</v>
      </c>
      <c r="O1707" t="s">
        <v>8286</v>
      </c>
      <c r="P1707">
        <f t="shared" si="78"/>
        <v>100</v>
      </c>
      <c r="Q1707">
        <f t="shared" si="79"/>
        <v>113.64</v>
      </c>
      <c r="R1707">
        <f t="shared" si="80"/>
        <v>2011</v>
      </c>
    </row>
    <row r="1708" spans="1:18" ht="28.8" hidden="1" x14ac:dyDescent="0.3">
      <c r="A1708">
        <v>2466</v>
      </c>
      <c r="B1708" s="3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 s="12">
        <v>41403.102465277778</v>
      </c>
      <c r="J1708" s="12">
        <v>41373.102465277778</v>
      </c>
      <c r="K1708" t="b">
        <v>0</v>
      </c>
      <c r="L1708">
        <v>52</v>
      </c>
      <c r="M1708" t="b">
        <v>1</v>
      </c>
      <c r="N1708" t="s">
        <v>8285</v>
      </c>
      <c r="O1708" t="s">
        <v>8286</v>
      </c>
      <c r="P1708">
        <f t="shared" si="78"/>
        <v>100</v>
      </c>
      <c r="Q1708">
        <f t="shared" si="79"/>
        <v>48.08</v>
      </c>
      <c r="R1708">
        <f t="shared" si="80"/>
        <v>2013</v>
      </c>
    </row>
    <row r="1709" spans="1:18" x14ac:dyDescent="0.3">
      <c r="A1709">
        <v>3287</v>
      </c>
      <c r="B1709" s="3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 s="12">
        <v>42336.750324074077</v>
      </c>
      <c r="J1709" s="12">
        <v>42311.750324074077</v>
      </c>
      <c r="K1709" t="b">
        <v>0</v>
      </c>
      <c r="L1709">
        <v>34</v>
      </c>
      <c r="M1709" t="b">
        <v>1</v>
      </c>
      <c r="N1709" t="s">
        <v>8281</v>
      </c>
      <c r="O1709" t="s">
        <v>8284</v>
      </c>
      <c r="P1709">
        <f t="shared" si="78"/>
        <v>100</v>
      </c>
      <c r="Q1709">
        <f t="shared" si="79"/>
        <v>73.53</v>
      </c>
      <c r="R1709">
        <f t="shared" si="80"/>
        <v>2015</v>
      </c>
    </row>
    <row r="1710" spans="1:18" ht="28.8" x14ac:dyDescent="0.3">
      <c r="A1710">
        <v>3516</v>
      </c>
      <c r="B1710" s="3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 s="12">
        <v>41890.125</v>
      </c>
      <c r="J1710" s="12">
        <v>41856.010069444441</v>
      </c>
      <c r="K1710" t="b">
        <v>0</v>
      </c>
      <c r="L1710">
        <v>11</v>
      </c>
      <c r="M1710" t="b">
        <v>1</v>
      </c>
      <c r="N1710" t="s">
        <v>8281</v>
      </c>
      <c r="O1710" t="s">
        <v>8284</v>
      </c>
      <c r="P1710">
        <f t="shared" si="78"/>
        <v>100</v>
      </c>
      <c r="Q1710">
        <f t="shared" si="79"/>
        <v>227.27</v>
      </c>
      <c r="R1710">
        <f t="shared" si="80"/>
        <v>2014</v>
      </c>
    </row>
    <row r="1711" spans="1:18" x14ac:dyDescent="0.3">
      <c r="A1711">
        <v>3544</v>
      </c>
      <c r="B1711" s="3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 s="12">
        <v>42070.831678240742</v>
      </c>
      <c r="J1711" s="12">
        <v>42040.831678240742</v>
      </c>
      <c r="K1711" t="b">
        <v>0</v>
      </c>
      <c r="L1711">
        <v>24</v>
      </c>
      <c r="M1711" t="b">
        <v>1</v>
      </c>
      <c r="N1711" t="s">
        <v>8281</v>
      </c>
      <c r="O1711" t="s">
        <v>8284</v>
      </c>
      <c r="P1711">
        <f t="shared" si="78"/>
        <v>100</v>
      </c>
      <c r="Q1711">
        <f t="shared" si="79"/>
        <v>104.17</v>
      </c>
      <c r="R1711">
        <f t="shared" si="80"/>
        <v>2015</v>
      </c>
    </row>
    <row r="1712" spans="1:18" ht="28.8" hidden="1" x14ac:dyDescent="0.3">
      <c r="A1712">
        <v>3774</v>
      </c>
      <c r="B1712" s="3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 s="12">
        <v>42103.792303240742</v>
      </c>
      <c r="J1712" s="12">
        <v>42087.792303240742</v>
      </c>
      <c r="K1712" t="b">
        <v>0</v>
      </c>
      <c r="L1712">
        <v>25</v>
      </c>
      <c r="M1712" t="b">
        <v>1</v>
      </c>
      <c r="N1712" t="s">
        <v>8281</v>
      </c>
      <c r="O1712" t="s">
        <v>8293</v>
      </c>
      <c r="P1712">
        <f t="shared" si="78"/>
        <v>100</v>
      </c>
      <c r="Q1712">
        <f t="shared" si="79"/>
        <v>100</v>
      </c>
      <c r="R1712">
        <f t="shared" si="80"/>
        <v>2015</v>
      </c>
    </row>
    <row r="1713" spans="1:18" ht="28.8" x14ac:dyDescent="0.3">
      <c r="A1713">
        <v>4040</v>
      </c>
      <c r="B1713" s="3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 s="12">
        <v>42203.125</v>
      </c>
      <c r="J1713" s="12">
        <v>42144.231527777782</v>
      </c>
      <c r="K1713" t="b">
        <v>0</v>
      </c>
      <c r="L1713">
        <v>2</v>
      </c>
      <c r="M1713" t="b">
        <v>0</v>
      </c>
      <c r="N1713" t="s">
        <v>8281</v>
      </c>
      <c r="O1713" t="s">
        <v>8284</v>
      </c>
      <c r="P1713">
        <f t="shared" si="78"/>
        <v>31</v>
      </c>
      <c r="Q1713">
        <f t="shared" si="79"/>
        <v>1250</v>
      </c>
      <c r="R1713">
        <f t="shared" si="80"/>
        <v>2015</v>
      </c>
    </row>
    <row r="1714" spans="1:18" ht="28.8" hidden="1" x14ac:dyDescent="0.3">
      <c r="A1714">
        <v>2670</v>
      </c>
      <c r="B1714" s="3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 s="12">
        <v>41849.020601851851</v>
      </c>
      <c r="J1714" s="12">
        <v>41821.020601851851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>
        <f t="shared" si="78"/>
        <v>6</v>
      </c>
      <c r="Q1714">
        <f t="shared" si="79"/>
        <v>41.58</v>
      </c>
      <c r="R1714">
        <f t="shared" si="80"/>
        <v>2014</v>
      </c>
    </row>
    <row r="1715" spans="1:18" ht="28.8" x14ac:dyDescent="0.3">
      <c r="A1715">
        <v>3937</v>
      </c>
      <c r="B1715" s="3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 s="12">
        <v>42562.631481481483</v>
      </c>
      <c r="J1715" s="12">
        <v>42534.631481481483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>
        <f t="shared" si="78"/>
        <v>86</v>
      </c>
      <c r="Q1715">
        <f t="shared" si="79"/>
        <v>248.5</v>
      </c>
      <c r="R1715">
        <f t="shared" si="80"/>
        <v>2016</v>
      </c>
    </row>
    <row r="1716" spans="1:18" ht="28.8" hidden="1" x14ac:dyDescent="0.3">
      <c r="A1716">
        <v>945</v>
      </c>
      <c r="B1716" s="3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 s="12">
        <v>42784.999305555553</v>
      </c>
      <c r="J1716" s="12">
        <v>42732.872986111113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>
        <f t="shared" si="78"/>
        <v>2</v>
      </c>
      <c r="Q1716">
        <f t="shared" si="79"/>
        <v>155.25</v>
      </c>
      <c r="R1716">
        <f t="shared" si="80"/>
        <v>2016</v>
      </c>
    </row>
    <row r="1717" spans="1:18" ht="28.8" hidden="1" x14ac:dyDescent="0.3">
      <c r="A1717">
        <v>1570</v>
      </c>
      <c r="B1717" s="3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 s="12">
        <v>42468.771782407406</v>
      </c>
      <c r="J1717" s="12">
        <v>42438.813449074078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>
        <f t="shared" si="78"/>
        <v>41</v>
      </c>
      <c r="Q1717">
        <f t="shared" si="79"/>
        <v>47.77</v>
      </c>
      <c r="R1717">
        <f t="shared" si="80"/>
        <v>2016</v>
      </c>
    </row>
    <row r="1718" spans="1:18" ht="28.8" hidden="1" x14ac:dyDescent="0.3">
      <c r="A1718">
        <v>3105</v>
      </c>
      <c r="B1718" s="3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 s="12">
        <v>41931.208333333336</v>
      </c>
      <c r="J1718" s="12">
        <v>41876.718935185185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>
        <f t="shared" si="78"/>
        <v>42</v>
      </c>
      <c r="Q1718">
        <f t="shared" si="79"/>
        <v>79.87</v>
      </c>
      <c r="R1718">
        <f t="shared" si="80"/>
        <v>2014</v>
      </c>
    </row>
    <row r="1719" spans="1:18" hidden="1" x14ac:dyDescent="0.3">
      <c r="A1719">
        <v>690</v>
      </c>
      <c r="B1719" s="3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 s="12">
        <v>42622.25</v>
      </c>
      <c r="J1719" s="12">
        <v>42579.634733796294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>
        <f t="shared" si="78"/>
        <v>12</v>
      </c>
      <c r="Q1719">
        <f t="shared" si="79"/>
        <v>72.59</v>
      </c>
      <c r="R1719">
        <f t="shared" si="80"/>
        <v>2016</v>
      </c>
    </row>
    <row r="1720" spans="1:18" ht="28.8" hidden="1" x14ac:dyDescent="0.3">
      <c r="A1720">
        <v>2218</v>
      </c>
      <c r="B1720" s="3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 s="12">
        <v>41150</v>
      </c>
      <c r="J1720" s="12">
        <v>41127.812303240738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>
        <f t="shared" si="78"/>
        <v>123</v>
      </c>
      <c r="Q1720">
        <f t="shared" si="79"/>
        <v>32.32</v>
      </c>
      <c r="R1720">
        <f t="shared" si="80"/>
        <v>2012</v>
      </c>
    </row>
    <row r="1721" spans="1:18" ht="28.8" hidden="1" x14ac:dyDescent="0.3">
      <c r="A1721">
        <v>1221</v>
      </c>
      <c r="B1721" s="3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 s="12">
        <v>42708</v>
      </c>
      <c r="J1721" s="12">
        <v>42680.47555555556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>
        <f t="shared" si="78"/>
        <v>111</v>
      </c>
      <c r="Q1721">
        <f t="shared" si="79"/>
        <v>23.8</v>
      </c>
      <c r="R1721">
        <f t="shared" si="80"/>
        <v>2016</v>
      </c>
    </row>
    <row r="1722" spans="1:18" ht="28.8" hidden="1" x14ac:dyDescent="0.3">
      <c r="A1722">
        <v>892</v>
      </c>
      <c r="B1722" s="3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 s="12">
        <v>40391.166666666664</v>
      </c>
      <c r="J1722" s="12">
        <v>40304.20003472222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>
        <f t="shared" si="78"/>
        <v>41</v>
      </c>
      <c r="Q1722">
        <f t="shared" si="79"/>
        <v>143.82</v>
      </c>
      <c r="R1722">
        <f t="shared" si="80"/>
        <v>2010</v>
      </c>
    </row>
    <row r="1723" spans="1:18" ht="43.2" x14ac:dyDescent="0.3">
      <c r="A1723">
        <v>3290</v>
      </c>
      <c r="B1723" s="3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 s="12">
        <v>42805.51494212963</v>
      </c>
      <c r="J1723" s="12">
        <v>42775.51494212963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>
        <f t="shared" si="78"/>
        <v>121</v>
      </c>
      <c r="Q1723">
        <f t="shared" si="79"/>
        <v>33.67</v>
      </c>
      <c r="R1723">
        <f t="shared" si="80"/>
        <v>2017</v>
      </c>
    </row>
    <row r="1724" spans="1:18" hidden="1" x14ac:dyDescent="0.3">
      <c r="A1724">
        <v>1931</v>
      </c>
      <c r="B1724" s="3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 s="12">
        <v>41051.145833333336</v>
      </c>
      <c r="J1724" s="12">
        <v>41037.892465277779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>
        <f t="shared" si="78"/>
        <v>121</v>
      </c>
      <c r="Q1724">
        <f t="shared" si="79"/>
        <v>48.24</v>
      </c>
      <c r="R1724">
        <f t="shared" si="80"/>
        <v>2012</v>
      </c>
    </row>
    <row r="1725" spans="1:18" ht="28.8" x14ac:dyDescent="0.3">
      <c r="A1725">
        <v>537</v>
      </c>
      <c r="B1725" s="3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 s="12">
        <v>42312.810081018513</v>
      </c>
      <c r="J1725" s="12">
        <v>42282.768414351856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>
        <f t="shared" si="78"/>
        <v>121</v>
      </c>
      <c r="Q1725">
        <f t="shared" si="79"/>
        <v>40.85</v>
      </c>
      <c r="R1725">
        <f t="shared" si="80"/>
        <v>2015</v>
      </c>
    </row>
    <row r="1726" spans="1:18" ht="28.8" hidden="1" x14ac:dyDescent="0.3">
      <c r="A1726">
        <v>1245</v>
      </c>
      <c r="B1726" s="3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 s="12">
        <v>41804.599930555552</v>
      </c>
      <c r="J1726" s="12">
        <v>41774.599930555552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>
        <f t="shared" si="78"/>
        <v>120</v>
      </c>
      <c r="Q1726">
        <f t="shared" si="79"/>
        <v>141.47</v>
      </c>
      <c r="R1726">
        <f t="shared" si="80"/>
        <v>2014</v>
      </c>
    </row>
    <row r="1727" spans="1:18" ht="28.8" x14ac:dyDescent="0.3">
      <c r="A1727">
        <v>2827</v>
      </c>
      <c r="B1727" s="3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 s="12">
        <v>42524.6875</v>
      </c>
      <c r="J1727" s="12">
        <v>42494.683634259258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>
        <f t="shared" si="78"/>
        <v>120</v>
      </c>
      <c r="Q1727">
        <f t="shared" si="79"/>
        <v>104.57</v>
      </c>
      <c r="R1727">
        <f t="shared" si="80"/>
        <v>2016</v>
      </c>
    </row>
    <row r="1728" spans="1:18" ht="28.8" x14ac:dyDescent="0.3">
      <c r="A1728">
        <v>2838</v>
      </c>
      <c r="B1728" s="3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 s="12">
        <v>41864.916666666664</v>
      </c>
      <c r="J1728" s="12">
        <v>41842.607592592591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>
        <f t="shared" si="78"/>
        <v>120</v>
      </c>
      <c r="Q1728">
        <f t="shared" si="79"/>
        <v>44.54</v>
      </c>
      <c r="R1728">
        <f t="shared" si="80"/>
        <v>2014</v>
      </c>
    </row>
    <row r="1729" spans="1:18" hidden="1" x14ac:dyDescent="0.3">
      <c r="A1729">
        <v>1689</v>
      </c>
      <c r="B1729" s="3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 s="12">
        <v>42810.900810185187</v>
      </c>
      <c r="J1729" s="12">
        <v>42780.942476851851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>
        <f t="shared" si="78"/>
        <v>100</v>
      </c>
      <c r="Q1729">
        <f t="shared" si="79"/>
        <v>171.43</v>
      </c>
      <c r="R1729">
        <f t="shared" si="80"/>
        <v>2017</v>
      </c>
    </row>
    <row r="1730" spans="1:18" ht="28.8" x14ac:dyDescent="0.3">
      <c r="A1730">
        <v>3555</v>
      </c>
      <c r="B1730" s="3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 s="12">
        <v>42691.483726851846</v>
      </c>
      <c r="J1730" s="12">
        <v>42661.442060185189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>
        <f t="shared" ref="P1730:P1793" si="81">ROUND(E1730/D1730*100,0)</f>
        <v>100</v>
      </c>
      <c r="Q1730">
        <f t="shared" ref="Q1730:Q1793" si="82">IFERROR(ROUND(E1730/L1730,2),0)</f>
        <v>171.43</v>
      </c>
      <c r="R1730">
        <f t="shared" si="80"/>
        <v>2016</v>
      </c>
    </row>
    <row r="1731" spans="1:18" hidden="1" x14ac:dyDescent="0.3">
      <c r="A1731">
        <v>813</v>
      </c>
      <c r="B1731" s="3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 s="12">
        <v>41110.960243055553</v>
      </c>
      <c r="J1731" s="12">
        <v>41080.960243055553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>
        <f t="shared" si="81"/>
        <v>160</v>
      </c>
      <c r="Q1731">
        <f t="shared" si="82"/>
        <v>25</v>
      </c>
      <c r="R1731">
        <f t="shared" ref="R1731:R1794" si="83">YEAR(J1731)</f>
        <v>2012</v>
      </c>
    </row>
    <row r="1732" spans="1:18" ht="28.8" hidden="1" x14ac:dyDescent="0.3">
      <c r="A1732">
        <v>1692</v>
      </c>
      <c r="B1732" s="3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 s="12">
        <v>42820.999305555553</v>
      </c>
      <c r="J1732" s="12">
        <v>42788.151238425926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>
        <f t="shared" si="81"/>
        <v>48</v>
      </c>
      <c r="Q1732">
        <f t="shared" si="82"/>
        <v>159.33000000000001</v>
      </c>
      <c r="R1732">
        <f t="shared" si="83"/>
        <v>2017</v>
      </c>
    </row>
    <row r="1733" spans="1:18" ht="28.8" x14ac:dyDescent="0.3">
      <c r="A1733">
        <v>3347</v>
      </c>
      <c r="B1733" s="3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 s="12">
        <v>42498.875</v>
      </c>
      <c r="J1733" s="12">
        <v>42484.551550925928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>
        <f t="shared" si="81"/>
        <v>119</v>
      </c>
      <c r="Q1733">
        <f t="shared" si="82"/>
        <v>108.59</v>
      </c>
      <c r="R1733">
        <f t="shared" si="83"/>
        <v>2016</v>
      </c>
    </row>
    <row r="1734" spans="1:18" ht="28.8" hidden="1" x14ac:dyDescent="0.3">
      <c r="A1734">
        <v>72</v>
      </c>
      <c r="B1734" s="3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 s="12">
        <v>41228</v>
      </c>
      <c r="J1734" s="12">
        <v>41208.010196759256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>
        <f t="shared" si="81"/>
        <v>108</v>
      </c>
      <c r="Q1734">
        <f t="shared" si="82"/>
        <v>58.17</v>
      </c>
      <c r="R1734">
        <f t="shared" si="83"/>
        <v>2012</v>
      </c>
    </row>
    <row r="1735" spans="1:18" hidden="1" x14ac:dyDescent="0.3">
      <c r="A1735">
        <v>66</v>
      </c>
      <c r="B1735" s="3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 s="12">
        <v>42569.849768518514</v>
      </c>
      <c r="J1735" s="12">
        <v>42539.849768518514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>
        <f t="shared" si="81"/>
        <v>119</v>
      </c>
      <c r="Q1735">
        <f t="shared" si="82"/>
        <v>91.23</v>
      </c>
      <c r="R1735">
        <f t="shared" si="83"/>
        <v>2016</v>
      </c>
    </row>
    <row r="1736" spans="1:18" ht="28.8" hidden="1" x14ac:dyDescent="0.3">
      <c r="A1736">
        <v>23</v>
      </c>
      <c r="B1736" s="3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 s="12">
        <v>42124.638888888891</v>
      </c>
      <c r="J1736" s="12">
        <v>42097.778946759259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>
        <f t="shared" si="81"/>
        <v>119</v>
      </c>
      <c r="Q1736">
        <f t="shared" si="82"/>
        <v>103.04</v>
      </c>
      <c r="R1736">
        <f t="shared" si="83"/>
        <v>2015</v>
      </c>
    </row>
    <row r="1737" spans="1:18" ht="28.8" hidden="1" x14ac:dyDescent="0.3">
      <c r="A1737">
        <v>3010</v>
      </c>
      <c r="B1737" s="3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 s="12">
        <v>42056.832395833335</v>
      </c>
      <c r="J1737" s="12">
        <v>41996.832395833335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>
        <f t="shared" si="81"/>
        <v>158</v>
      </c>
      <c r="Q1737">
        <f t="shared" si="82"/>
        <v>158</v>
      </c>
      <c r="R1737">
        <f t="shared" si="83"/>
        <v>2014</v>
      </c>
    </row>
    <row r="1738" spans="1:18" ht="28.8" x14ac:dyDescent="0.3">
      <c r="A1738">
        <v>2845</v>
      </c>
      <c r="B1738" s="3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 s="12">
        <v>42163.016585648147</v>
      </c>
      <c r="J1738" s="12">
        <v>42103.016585648147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>
        <f t="shared" si="81"/>
        <v>32</v>
      </c>
      <c r="Q1738">
        <f t="shared" si="82"/>
        <v>60.67</v>
      </c>
      <c r="R1738">
        <f t="shared" si="83"/>
        <v>2015</v>
      </c>
    </row>
    <row r="1739" spans="1:18" ht="28.8" hidden="1" x14ac:dyDescent="0.3">
      <c r="A1739">
        <v>105</v>
      </c>
      <c r="B1739" s="3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 s="12">
        <v>42504</v>
      </c>
      <c r="J1739" s="12">
        <v>42485.724768518514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>
        <f t="shared" si="81"/>
        <v>107</v>
      </c>
      <c r="Q1739">
        <f t="shared" si="82"/>
        <v>39.380000000000003</v>
      </c>
      <c r="R1739">
        <f t="shared" si="83"/>
        <v>2016</v>
      </c>
    </row>
    <row r="1740" spans="1:18" ht="28.8" x14ac:dyDescent="0.3">
      <c r="A1740">
        <v>3148</v>
      </c>
      <c r="B1740" s="3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 s="12">
        <v>41913.166666666664</v>
      </c>
      <c r="J1740" s="12">
        <v>41891.665324074071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>
        <f t="shared" si="81"/>
        <v>131</v>
      </c>
      <c r="Q1740">
        <f t="shared" si="82"/>
        <v>41.42</v>
      </c>
      <c r="R1740">
        <f t="shared" si="83"/>
        <v>2014</v>
      </c>
    </row>
    <row r="1741" spans="1:18" ht="28.8" hidden="1" x14ac:dyDescent="0.3">
      <c r="A1741">
        <v>889</v>
      </c>
      <c r="B1741" s="3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2">
        <v>41917.784062500003</v>
      </c>
      <c r="J1741" s="12">
        <v>41887.784062500003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>
        <f t="shared" si="81"/>
        <v>9</v>
      </c>
      <c r="Q1741">
        <f t="shared" si="82"/>
        <v>73.760000000000005</v>
      </c>
      <c r="R1741">
        <f t="shared" si="83"/>
        <v>2014</v>
      </c>
    </row>
    <row r="1742" spans="1:18" hidden="1" x14ac:dyDescent="0.3">
      <c r="A1742">
        <v>3803</v>
      </c>
      <c r="B1742" s="3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 s="12">
        <v>42433.971851851849</v>
      </c>
      <c r="J1742" s="12">
        <v>42403.971851851849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>
        <f t="shared" si="81"/>
        <v>20</v>
      </c>
      <c r="Q1742">
        <f t="shared" si="82"/>
        <v>58.95</v>
      </c>
      <c r="R1742">
        <f t="shared" si="83"/>
        <v>2016</v>
      </c>
    </row>
    <row r="1743" spans="1:18" ht="28.8" hidden="1" x14ac:dyDescent="0.3">
      <c r="A1743">
        <v>1801</v>
      </c>
      <c r="B1743" s="3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 s="12">
        <v>42353.506944444445</v>
      </c>
      <c r="J1743" s="12">
        <v>42321.660509259258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>
        <f t="shared" si="81"/>
        <v>14</v>
      </c>
      <c r="Q1743">
        <f t="shared" si="82"/>
        <v>63.65</v>
      </c>
      <c r="R1743">
        <f t="shared" si="83"/>
        <v>2015</v>
      </c>
    </row>
    <row r="1744" spans="1:18" ht="28.8" hidden="1" x14ac:dyDescent="0.3">
      <c r="A1744">
        <v>2106</v>
      </c>
      <c r="B1744" s="3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 s="12">
        <v>41300.21497685185</v>
      </c>
      <c r="J1744" s="12">
        <v>41270.21497685185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>
        <f t="shared" si="81"/>
        <v>107</v>
      </c>
      <c r="Q1744">
        <f t="shared" si="82"/>
        <v>53.52</v>
      </c>
      <c r="R1744">
        <f t="shared" si="83"/>
        <v>2012</v>
      </c>
    </row>
    <row r="1745" spans="1:18" ht="28.8" hidden="1" x14ac:dyDescent="0.3">
      <c r="A1745">
        <v>2927</v>
      </c>
      <c r="B1745" s="3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 s="12">
        <v>41835.208333333336</v>
      </c>
      <c r="J1745" s="12">
        <v>41806.669317129628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>
        <f t="shared" si="81"/>
        <v>131</v>
      </c>
      <c r="Q1745">
        <f t="shared" si="82"/>
        <v>112.14</v>
      </c>
      <c r="R1745">
        <f t="shared" si="83"/>
        <v>2014</v>
      </c>
    </row>
    <row r="1746" spans="1:18" ht="28.8" hidden="1" x14ac:dyDescent="0.3">
      <c r="A1746">
        <v>835</v>
      </c>
      <c r="B1746" s="3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 s="12">
        <v>41048.125</v>
      </c>
      <c r="J1746" s="12">
        <v>41005.45784722222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>
        <f t="shared" si="81"/>
        <v>117</v>
      </c>
      <c r="Q1746">
        <f t="shared" si="82"/>
        <v>58.63</v>
      </c>
      <c r="R1746">
        <f t="shared" si="83"/>
        <v>2012</v>
      </c>
    </row>
    <row r="1747" spans="1:18" ht="28.8" hidden="1" x14ac:dyDescent="0.3">
      <c r="A1747">
        <v>1246</v>
      </c>
      <c r="B1747" s="3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 s="12">
        <v>40883.085057870368</v>
      </c>
      <c r="J1747" s="12">
        <v>40838.043391203704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>
        <f t="shared" si="81"/>
        <v>117</v>
      </c>
      <c r="Q1747">
        <f t="shared" si="82"/>
        <v>75.48</v>
      </c>
      <c r="R1747">
        <f t="shared" si="83"/>
        <v>2011</v>
      </c>
    </row>
    <row r="1748" spans="1:18" ht="28.8" hidden="1" x14ac:dyDescent="0.3">
      <c r="A1748">
        <v>1627</v>
      </c>
      <c r="B1748" s="3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 s="12">
        <v>41239.207638888889</v>
      </c>
      <c r="J1748" s="12">
        <v>41205.707048611112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>
        <f t="shared" si="81"/>
        <v>117</v>
      </c>
      <c r="Q1748">
        <f t="shared" si="82"/>
        <v>61.58</v>
      </c>
      <c r="R1748">
        <f t="shared" si="83"/>
        <v>2012</v>
      </c>
    </row>
    <row r="1749" spans="1:18" hidden="1" x14ac:dyDescent="0.3">
      <c r="A1749">
        <v>1987</v>
      </c>
      <c r="B1749" s="3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 s="12">
        <v>42064.639768518522</v>
      </c>
      <c r="J1749" s="12">
        <v>42034.639768518522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>
        <f t="shared" si="81"/>
        <v>42</v>
      </c>
      <c r="Q1749">
        <f t="shared" si="82"/>
        <v>83.43</v>
      </c>
      <c r="R1749">
        <f t="shared" si="83"/>
        <v>2015</v>
      </c>
    </row>
    <row r="1750" spans="1:18" ht="28.8" hidden="1" x14ac:dyDescent="0.3">
      <c r="A1750">
        <v>3767</v>
      </c>
      <c r="B1750" s="3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 s="12">
        <v>42064.207638888889</v>
      </c>
      <c r="J1750" s="12">
        <v>42050.019641203704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>
        <f t="shared" si="81"/>
        <v>117</v>
      </c>
      <c r="Q1750">
        <f t="shared" si="82"/>
        <v>41.7</v>
      </c>
      <c r="R1750">
        <f t="shared" si="83"/>
        <v>2015</v>
      </c>
    </row>
    <row r="1751" spans="1:18" ht="28.8" hidden="1" x14ac:dyDescent="0.3">
      <c r="A1751">
        <v>2553</v>
      </c>
      <c r="B1751" s="3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 s="12">
        <v>41173.199155092596</v>
      </c>
      <c r="J1751" s="12">
        <v>41113.199155092596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>
        <f t="shared" si="81"/>
        <v>156</v>
      </c>
      <c r="Q1751">
        <f t="shared" si="82"/>
        <v>38.880000000000003</v>
      </c>
      <c r="R1751">
        <f t="shared" si="83"/>
        <v>2012</v>
      </c>
    </row>
    <row r="1752" spans="1:18" ht="28.8" x14ac:dyDescent="0.3">
      <c r="A1752">
        <v>3152</v>
      </c>
      <c r="B1752" s="3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 s="12">
        <v>41580.867673611108</v>
      </c>
      <c r="J1752" s="12">
        <v>41550.867673611108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>
        <f t="shared" si="81"/>
        <v>106</v>
      </c>
      <c r="Q1752">
        <f t="shared" si="82"/>
        <v>34.79</v>
      </c>
      <c r="R1752">
        <f t="shared" si="83"/>
        <v>2013</v>
      </c>
    </row>
    <row r="1753" spans="1:18" ht="28.8" hidden="1" x14ac:dyDescent="0.3">
      <c r="A1753">
        <v>67</v>
      </c>
      <c r="B1753" s="3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 s="12">
        <v>41105.583379629628</v>
      </c>
      <c r="J1753" s="12">
        <v>41075.583379629628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>
        <f t="shared" si="81"/>
        <v>116</v>
      </c>
      <c r="Q1753">
        <f t="shared" si="82"/>
        <v>116.25</v>
      </c>
      <c r="R1753">
        <f t="shared" si="83"/>
        <v>2012</v>
      </c>
    </row>
    <row r="1754" spans="1:18" hidden="1" x14ac:dyDescent="0.3">
      <c r="A1754">
        <v>2463</v>
      </c>
      <c r="B1754" s="3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 s="12">
        <v>41380.791666666664</v>
      </c>
      <c r="J1754" s="12">
        <v>41341.111400462964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>
        <f t="shared" si="81"/>
        <v>116</v>
      </c>
      <c r="Q1754">
        <f t="shared" si="82"/>
        <v>31</v>
      </c>
      <c r="R1754">
        <f t="shared" si="83"/>
        <v>2013</v>
      </c>
    </row>
    <row r="1755" spans="1:18" ht="28.8" x14ac:dyDescent="0.3">
      <c r="A1755">
        <v>3313</v>
      </c>
      <c r="B1755" s="3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 s="12">
        <v>42396.041666666672</v>
      </c>
      <c r="J1755" s="12">
        <v>42382.244409722218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>
        <f t="shared" si="81"/>
        <v>116</v>
      </c>
      <c r="Q1755">
        <f t="shared" si="82"/>
        <v>80.03</v>
      </c>
      <c r="R1755">
        <f t="shared" si="83"/>
        <v>2016</v>
      </c>
    </row>
    <row r="1756" spans="1:18" ht="28.8" hidden="1" x14ac:dyDescent="0.3">
      <c r="A1756">
        <v>697</v>
      </c>
      <c r="B1756" s="3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 s="12">
        <v>42403.523020833338</v>
      </c>
      <c r="J1756" s="12">
        <v>42388.523020833338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>
        <f t="shared" si="81"/>
        <v>46</v>
      </c>
      <c r="Q1756">
        <f t="shared" si="82"/>
        <v>20.34</v>
      </c>
      <c r="R1756">
        <f t="shared" si="83"/>
        <v>2016</v>
      </c>
    </row>
    <row r="1757" spans="1:18" ht="28.8" hidden="1" x14ac:dyDescent="0.3">
      <c r="A1757">
        <v>1922</v>
      </c>
      <c r="B1757" s="3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 s="12">
        <v>41620.255868055552</v>
      </c>
      <c r="J1757" s="12">
        <v>41590.255868055552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>
        <f t="shared" si="81"/>
        <v>116</v>
      </c>
      <c r="Q1757">
        <f t="shared" si="82"/>
        <v>36.11</v>
      </c>
      <c r="R1757">
        <f t="shared" si="83"/>
        <v>2013</v>
      </c>
    </row>
    <row r="1758" spans="1:18" ht="28.8" x14ac:dyDescent="0.3">
      <c r="A1758">
        <v>3448</v>
      </c>
      <c r="B1758" s="3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 s="12">
        <v>41990.119085648148</v>
      </c>
      <c r="J1758" s="12">
        <v>41960.119085648148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>
        <f t="shared" si="81"/>
        <v>110</v>
      </c>
      <c r="Q1758">
        <f t="shared" si="82"/>
        <v>51.22</v>
      </c>
      <c r="R1758">
        <f t="shared" si="83"/>
        <v>2014</v>
      </c>
    </row>
    <row r="1759" spans="1:18" ht="28.8" x14ac:dyDescent="0.3">
      <c r="A1759">
        <v>3172</v>
      </c>
      <c r="B1759" s="3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 s="12">
        <v>40953.729953703703</v>
      </c>
      <c r="J1759" s="12">
        <v>40923.729953703703</v>
      </c>
      <c r="K1759" t="b">
        <v>1</v>
      </c>
      <c r="L1759">
        <v>29</v>
      </c>
      <c r="M1759" t="b">
        <v>1</v>
      </c>
      <c r="N1759" t="s">
        <v>8281</v>
      </c>
      <c r="O1759" t="s">
        <v>8284</v>
      </c>
      <c r="P1759">
        <f t="shared" si="81"/>
        <v>115</v>
      </c>
      <c r="Q1759">
        <f t="shared" si="82"/>
        <v>79.31</v>
      </c>
      <c r="R1759">
        <f t="shared" si="83"/>
        <v>2012</v>
      </c>
    </row>
    <row r="1760" spans="1:18" ht="28.8" x14ac:dyDescent="0.3">
      <c r="A1760">
        <v>4105</v>
      </c>
      <c r="B1760" s="3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 s="12">
        <v>42730.010520833333</v>
      </c>
      <c r="J1760" s="12">
        <v>42697.010520833333</v>
      </c>
      <c r="K1760" t="b">
        <v>0</v>
      </c>
      <c r="L1760">
        <v>6</v>
      </c>
      <c r="M1760" t="b">
        <v>0</v>
      </c>
      <c r="N1760" t="s">
        <v>8281</v>
      </c>
      <c r="O1760" t="s">
        <v>8284</v>
      </c>
      <c r="P1760">
        <f t="shared" si="81"/>
        <v>7</v>
      </c>
      <c r="Q1760">
        <f t="shared" si="82"/>
        <v>383.33</v>
      </c>
      <c r="R1760">
        <f t="shared" si="83"/>
        <v>2016</v>
      </c>
    </row>
    <row r="1761" spans="1:18" hidden="1" x14ac:dyDescent="0.3">
      <c r="A1761">
        <v>2254</v>
      </c>
      <c r="B1761" s="3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 s="12">
        <v>42759.647777777776</v>
      </c>
      <c r="J1761" s="12">
        <v>42752.647777777776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>
        <f t="shared" si="81"/>
        <v>460</v>
      </c>
      <c r="Q1761">
        <f t="shared" si="82"/>
        <v>11.67</v>
      </c>
      <c r="R1761">
        <f t="shared" si="83"/>
        <v>2017</v>
      </c>
    </row>
    <row r="1762" spans="1:18" hidden="1" x14ac:dyDescent="0.3">
      <c r="A1762">
        <v>1022</v>
      </c>
      <c r="B1762" s="3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 s="12">
        <v>42141.646724537044</v>
      </c>
      <c r="J1762" s="12">
        <v>42111.646724537044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>
        <f t="shared" si="81"/>
        <v>115</v>
      </c>
      <c r="Q1762">
        <f t="shared" si="82"/>
        <v>31.05</v>
      </c>
      <c r="R1762">
        <f t="shared" si="83"/>
        <v>2015</v>
      </c>
    </row>
    <row r="1763" spans="1:18" ht="28.8" hidden="1" x14ac:dyDescent="0.3">
      <c r="A1763">
        <v>970</v>
      </c>
      <c r="B1763" s="3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 s="12">
        <v>42758.207638888889</v>
      </c>
      <c r="J1763" s="12">
        <v>42721.220520833333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>
        <f t="shared" si="81"/>
        <v>46</v>
      </c>
      <c r="Q1763">
        <f t="shared" si="82"/>
        <v>164</v>
      </c>
      <c r="R1763">
        <f t="shared" si="83"/>
        <v>2016</v>
      </c>
    </row>
    <row r="1764" spans="1:18" ht="28.8" hidden="1" x14ac:dyDescent="0.3">
      <c r="A1764">
        <v>1575</v>
      </c>
      <c r="B1764" s="3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 s="12">
        <v>41829.524259259262</v>
      </c>
      <c r="J1764" s="12">
        <v>41799.524259259262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>
        <f t="shared" si="81"/>
        <v>23</v>
      </c>
      <c r="Q1764">
        <f t="shared" si="82"/>
        <v>65.459999999999994</v>
      </c>
      <c r="R1764">
        <f t="shared" si="83"/>
        <v>2014</v>
      </c>
    </row>
    <row r="1765" spans="1:18" ht="28.8" x14ac:dyDescent="0.3">
      <c r="A1765">
        <v>3924</v>
      </c>
      <c r="B1765" s="3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 s="12">
        <v>41816.959745370368</v>
      </c>
      <c r="J1765" s="12">
        <v>41786.959745370368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>
        <f t="shared" si="81"/>
        <v>15</v>
      </c>
      <c r="Q1765">
        <f t="shared" si="82"/>
        <v>57.25</v>
      </c>
      <c r="R1765">
        <f t="shared" si="83"/>
        <v>2014</v>
      </c>
    </row>
    <row r="1766" spans="1:18" ht="28.8" x14ac:dyDescent="0.3">
      <c r="A1766">
        <v>3570</v>
      </c>
      <c r="B1766" s="3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 s="12">
        <v>42004.291666666672</v>
      </c>
      <c r="J1766" s="12">
        <v>41976.331979166673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>
        <f t="shared" si="81"/>
        <v>114</v>
      </c>
      <c r="Q1766">
        <f t="shared" si="82"/>
        <v>87.96</v>
      </c>
      <c r="R1766">
        <f t="shared" si="83"/>
        <v>2014</v>
      </c>
    </row>
    <row r="1767" spans="1:18" ht="28.8" hidden="1" x14ac:dyDescent="0.3">
      <c r="A1767">
        <v>1767</v>
      </c>
      <c r="B1767" s="3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 s="12">
        <v>41854.658379629633</v>
      </c>
      <c r="J1767" s="12">
        <v>41824.658379629633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>
        <f t="shared" si="81"/>
        <v>46</v>
      </c>
      <c r="Q1767">
        <f t="shared" si="82"/>
        <v>58.62</v>
      </c>
      <c r="R1767">
        <f t="shared" si="83"/>
        <v>2014</v>
      </c>
    </row>
    <row r="1768" spans="1:18" ht="28.8" hidden="1" x14ac:dyDescent="0.3">
      <c r="A1768">
        <v>800</v>
      </c>
      <c r="B1768" s="3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 s="12">
        <v>41893.433495370373</v>
      </c>
      <c r="J1768" s="12">
        <v>41863.433495370373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>
        <f t="shared" si="81"/>
        <v>152</v>
      </c>
      <c r="Q1768">
        <f t="shared" si="82"/>
        <v>40.75</v>
      </c>
      <c r="R1768">
        <f t="shared" si="83"/>
        <v>2014</v>
      </c>
    </row>
    <row r="1769" spans="1:18" ht="28.8" hidden="1" x14ac:dyDescent="0.3">
      <c r="A1769">
        <v>2623</v>
      </c>
      <c r="B1769" s="3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 s="12">
        <v>42706.256550925929</v>
      </c>
      <c r="J1769" s="12">
        <v>42692.256550925929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>
        <f t="shared" si="81"/>
        <v>114</v>
      </c>
      <c r="Q1769">
        <f t="shared" si="82"/>
        <v>36.770000000000003</v>
      </c>
      <c r="R1769">
        <f t="shared" si="83"/>
        <v>2016</v>
      </c>
    </row>
    <row r="1770" spans="1:18" ht="28.8" hidden="1" x14ac:dyDescent="0.3">
      <c r="A1770">
        <v>63</v>
      </c>
      <c r="B1770" s="3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 s="12">
        <v>41636.207638888889</v>
      </c>
      <c r="J1770" s="12">
        <v>41612.912187499998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>
        <f t="shared" si="81"/>
        <v>114</v>
      </c>
      <c r="Q1770">
        <f t="shared" si="82"/>
        <v>35.47</v>
      </c>
      <c r="R1770">
        <f t="shared" si="83"/>
        <v>2013</v>
      </c>
    </row>
    <row r="1771" spans="1:18" ht="28.8" hidden="1" x14ac:dyDescent="0.3">
      <c r="A1771">
        <v>2101</v>
      </c>
      <c r="B1771" s="3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 s="12">
        <v>40952.149467592593</v>
      </c>
      <c r="J1771" s="12">
        <v>40892.149467592593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>
        <f t="shared" si="81"/>
        <v>113</v>
      </c>
      <c r="Q1771">
        <f t="shared" si="82"/>
        <v>51.48</v>
      </c>
      <c r="R1771">
        <f t="shared" si="83"/>
        <v>2011</v>
      </c>
    </row>
    <row r="1772" spans="1:18" ht="28.8" x14ac:dyDescent="0.3">
      <c r="A1772">
        <v>3478</v>
      </c>
      <c r="B1772" s="3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 s="12">
        <v>42079.875</v>
      </c>
      <c r="J1772" s="12">
        <v>42053.916921296302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>
        <f t="shared" si="81"/>
        <v>113</v>
      </c>
      <c r="Q1772">
        <f t="shared" si="82"/>
        <v>39.6</v>
      </c>
      <c r="R1772">
        <f t="shared" si="83"/>
        <v>2015</v>
      </c>
    </row>
    <row r="1773" spans="1:18" ht="28.8" hidden="1" x14ac:dyDescent="0.3">
      <c r="A1773">
        <v>714</v>
      </c>
      <c r="B1773" s="3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 s="12">
        <v>42794.787986111114</v>
      </c>
      <c r="J1773" s="12">
        <v>42734.787986111114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>
        <f t="shared" si="81"/>
        <v>15</v>
      </c>
      <c r="Q1773">
        <f t="shared" si="82"/>
        <v>80.319999999999993</v>
      </c>
      <c r="R1773">
        <f t="shared" si="83"/>
        <v>2016</v>
      </c>
    </row>
    <row r="1774" spans="1:18" x14ac:dyDescent="0.3">
      <c r="A1774">
        <v>3170</v>
      </c>
      <c r="B1774" s="3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 s="12">
        <v>41822.166666666664</v>
      </c>
      <c r="J1774" s="12">
        <v>41789.080370370371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>
        <f t="shared" si="81"/>
        <v>112</v>
      </c>
      <c r="Q1774">
        <f t="shared" si="82"/>
        <v>31.62</v>
      </c>
      <c r="R1774">
        <f t="shared" si="83"/>
        <v>2014</v>
      </c>
    </row>
    <row r="1775" spans="1:18" ht="28.8" hidden="1" x14ac:dyDescent="0.3">
      <c r="A1775">
        <v>71</v>
      </c>
      <c r="B1775" s="3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 s="12">
        <v>41057.271493055552</v>
      </c>
      <c r="J1775" s="12">
        <v>40997.271493055552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>
        <f t="shared" si="81"/>
        <v>124</v>
      </c>
      <c r="Q1775">
        <f t="shared" si="82"/>
        <v>69.72</v>
      </c>
      <c r="R1775">
        <f t="shared" si="83"/>
        <v>2012</v>
      </c>
    </row>
    <row r="1776" spans="1:18" ht="28.8" hidden="1" x14ac:dyDescent="0.3">
      <c r="A1776">
        <v>801</v>
      </c>
      <c r="B1776" s="3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 s="12">
        <v>40725.795370370368</v>
      </c>
      <c r="J1776" s="12">
        <v>40695.795370370368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>
        <f t="shared" si="81"/>
        <v>112</v>
      </c>
      <c r="Q1776">
        <f t="shared" si="82"/>
        <v>43.73</v>
      </c>
      <c r="R1776">
        <f t="shared" si="83"/>
        <v>2011</v>
      </c>
    </row>
    <row r="1777" spans="1:18" ht="28.8" hidden="1" x14ac:dyDescent="0.3">
      <c r="A1777">
        <v>211</v>
      </c>
      <c r="B1777" s="3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 s="12">
        <v>42266.159918981488</v>
      </c>
      <c r="J1777" s="12">
        <v>42236.159918981488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>
        <f t="shared" si="81"/>
        <v>45</v>
      </c>
      <c r="Q1777">
        <f t="shared" si="82"/>
        <v>185.83</v>
      </c>
      <c r="R1777">
        <f t="shared" si="83"/>
        <v>2015</v>
      </c>
    </row>
    <row r="1778" spans="1:18" ht="28.8" hidden="1" x14ac:dyDescent="0.3">
      <c r="A1778">
        <v>783</v>
      </c>
      <c r="B1778" s="3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 s="12">
        <v>41026.916666666664</v>
      </c>
      <c r="J1778" s="12">
        <v>40987.773715277777</v>
      </c>
      <c r="K1778" t="b">
        <v>0</v>
      </c>
      <c r="L1778">
        <v>35</v>
      </c>
      <c r="M1778" t="b">
        <v>1</v>
      </c>
      <c r="N1778" t="s">
        <v>8285</v>
      </c>
      <c r="O1778" t="s">
        <v>8289</v>
      </c>
      <c r="P1778">
        <f t="shared" si="81"/>
        <v>148</v>
      </c>
      <c r="Q1778">
        <f t="shared" si="82"/>
        <v>63.49</v>
      </c>
      <c r="R1778">
        <f t="shared" si="83"/>
        <v>2012</v>
      </c>
    </row>
    <row r="1779" spans="1:18" ht="28.8" hidden="1" x14ac:dyDescent="0.3">
      <c r="A1779">
        <v>2464</v>
      </c>
      <c r="B1779" s="3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 s="12">
        <v>42277.811805555553</v>
      </c>
      <c r="J1779" s="12">
        <v>42248.90042824074</v>
      </c>
      <c r="K1779" t="b">
        <v>0</v>
      </c>
      <c r="L1779">
        <v>43</v>
      </c>
      <c r="M1779" t="b">
        <v>1</v>
      </c>
      <c r="N1779" t="s">
        <v>8285</v>
      </c>
      <c r="O1779" t="s">
        <v>8286</v>
      </c>
      <c r="P1779">
        <f t="shared" si="81"/>
        <v>111</v>
      </c>
      <c r="Q1779">
        <f t="shared" si="82"/>
        <v>51.67</v>
      </c>
      <c r="R1779">
        <f t="shared" si="83"/>
        <v>2015</v>
      </c>
    </row>
    <row r="1780" spans="1:18" ht="28.8" x14ac:dyDescent="0.3">
      <c r="A1780">
        <v>3657</v>
      </c>
      <c r="B1780" s="3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 s="12">
        <v>42522.904166666667</v>
      </c>
      <c r="J1780" s="12">
        <v>42499.629849537043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>
        <f t="shared" si="81"/>
        <v>111</v>
      </c>
      <c r="Q1780">
        <f t="shared" si="82"/>
        <v>110.75</v>
      </c>
      <c r="R1780">
        <f t="shared" si="83"/>
        <v>2016</v>
      </c>
    </row>
    <row r="1781" spans="1:18" ht="28.8" x14ac:dyDescent="0.3">
      <c r="A1781">
        <v>3355</v>
      </c>
      <c r="B1781" s="3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 s="12">
        <v>42500.470138888893</v>
      </c>
      <c r="J1781" s="12">
        <v>42489.619525462964</v>
      </c>
      <c r="K1781" t="b">
        <v>0</v>
      </c>
      <c r="L1781">
        <v>15</v>
      </c>
      <c r="M1781" t="b">
        <v>1</v>
      </c>
      <c r="N1781" t="s">
        <v>8281</v>
      </c>
      <c r="O1781" t="s">
        <v>8284</v>
      </c>
      <c r="P1781">
        <f t="shared" si="81"/>
        <v>126</v>
      </c>
      <c r="Q1781">
        <f t="shared" si="82"/>
        <v>147.33000000000001</v>
      </c>
      <c r="R1781">
        <f t="shared" si="83"/>
        <v>2016</v>
      </c>
    </row>
    <row r="1782" spans="1:18" ht="28.8" x14ac:dyDescent="0.3">
      <c r="A1782">
        <v>3556</v>
      </c>
      <c r="B1782" s="3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 s="12">
        <v>41868.649583333332</v>
      </c>
      <c r="J1782" s="12">
        <v>41808.649583333332</v>
      </c>
      <c r="K1782" t="b">
        <v>0</v>
      </c>
      <c r="L1782">
        <v>20</v>
      </c>
      <c r="M1782" t="b">
        <v>1</v>
      </c>
      <c r="N1782" t="s">
        <v>8281</v>
      </c>
      <c r="O1782" t="s">
        <v>8284</v>
      </c>
      <c r="P1782">
        <f t="shared" si="81"/>
        <v>100</v>
      </c>
      <c r="Q1782">
        <f t="shared" si="82"/>
        <v>110.5</v>
      </c>
      <c r="R1782">
        <f t="shared" si="83"/>
        <v>2014</v>
      </c>
    </row>
    <row r="1783" spans="1:18" ht="28.8" hidden="1" x14ac:dyDescent="0.3">
      <c r="A1783">
        <v>1646</v>
      </c>
      <c r="B1783" s="3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 s="12">
        <v>41865.757638888892</v>
      </c>
      <c r="J1783" s="12">
        <v>41833.450266203705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>
        <f t="shared" si="81"/>
        <v>110</v>
      </c>
      <c r="Q1783">
        <f t="shared" si="82"/>
        <v>26.55</v>
      </c>
      <c r="R1783">
        <f t="shared" si="83"/>
        <v>2014</v>
      </c>
    </row>
    <row r="1784" spans="1:18" ht="28.8" x14ac:dyDescent="0.3">
      <c r="A1784">
        <v>3679</v>
      </c>
      <c r="B1784" s="3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 s="12">
        <v>41821.207638888889</v>
      </c>
      <c r="J1784" s="12">
        <v>41786.761354166665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>
        <f t="shared" si="81"/>
        <v>110</v>
      </c>
      <c r="Q1784">
        <f t="shared" si="82"/>
        <v>73.400000000000006</v>
      </c>
      <c r="R1784">
        <f t="shared" si="83"/>
        <v>2014</v>
      </c>
    </row>
    <row r="1785" spans="1:18" hidden="1" x14ac:dyDescent="0.3">
      <c r="A1785">
        <v>185</v>
      </c>
      <c r="B1785" s="3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 s="12">
        <v>42600.91133101852</v>
      </c>
      <c r="J1785" s="12">
        <v>42570.91133101852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>
        <f t="shared" si="81"/>
        <v>6</v>
      </c>
      <c r="Q1785">
        <f t="shared" si="82"/>
        <v>220</v>
      </c>
      <c r="R1785">
        <f t="shared" si="83"/>
        <v>2016</v>
      </c>
    </row>
    <row r="1786" spans="1:18" ht="28.8" hidden="1" x14ac:dyDescent="0.3">
      <c r="A1786">
        <v>1479</v>
      </c>
      <c r="B1786" s="3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 s="12">
        <v>41769.165972222225</v>
      </c>
      <c r="J1786" s="12">
        <v>41754.745243055557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>
        <f t="shared" si="81"/>
        <v>137</v>
      </c>
      <c r="Q1786">
        <f t="shared" si="82"/>
        <v>30.96</v>
      </c>
      <c r="R1786">
        <f t="shared" si="83"/>
        <v>2014</v>
      </c>
    </row>
    <row r="1787" spans="1:18" hidden="1" x14ac:dyDescent="0.3">
      <c r="A1787">
        <v>1726</v>
      </c>
      <c r="B1787" s="3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 s="12">
        <v>41817.919722222221</v>
      </c>
      <c r="J1787" s="12">
        <v>41788.919722222221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>
        <f t="shared" si="81"/>
        <v>34</v>
      </c>
      <c r="Q1787">
        <f t="shared" si="82"/>
        <v>137.25</v>
      </c>
      <c r="R1787">
        <f t="shared" si="83"/>
        <v>2014</v>
      </c>
    </row>
    <row r="1788" spans="1:18" ht="28.8" hidden="1" x14ac:dyDescent="0.3">
      <c r="A1788">
        <v>109</v>
      </c>
      <c r="B1788" s="3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 s="12">
        <v>40600.025810185187</v>
      </c>
      <c r="J1788" s="12">
        <v>40570.025810185187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>
        <f t="shared" si="81"/>
        <v>220</v>
      </c>
      <c r="Q1788">
        <f t="shared" si="82"/>
        <v>46.7</v>
      </c>
      <c r="R1788">
        <f t="shared" si="83"/>
        <v>2011</v>
      </c>
    </row>
    <row r="1789" spans="1:18" ht="28.8" x14ac:dyDescent="0.3">
      <c r="A1789">
        <v>3432</v>
      </c>
      <c r="B1789" s="3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 s="12">
        <v>42405.916666666672</v>
      </c>
      <c r="J1789" s="12">
        <v>42380.581180555557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>
        <f t="shared" si="81"/>
        <v>110</v>
      </c>
      <c r="Q1789">
        <f t="shared" si="82"/>
        <v>52.21</v>
      </c>
      <c r="R1789">
        <f t="shared" si="83"/>
        <v>2016</v>
      </c>
    </row>
    <row r="1790" spans="1:18" ht="28.8" hidden="1" x14ac:dyDescent="0.3">
      <c r="A1790">
        <v>2203</v>
      </c>
      <c r="B1790" s="3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 s="12">
        <v>42271.85974537037</v>
      </c>
      <c r="J1790" s="12">
        <v>42241.85974537037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>
        <f t="shared" si="81"/>
        <v>110</v>
      </c>
      <c r="Q1790">
        <f t="shared" si="82"/>
        <v>43.82</v>
      </c>
      <c r="R1790">
        <f t="shared" si="83"/>
        <v>2015</v>
      </c>
    </row>
    <row r="1791" spans="1:18" ht="28.8" x14ac:dyDescent="0.3">
      <c r="A1791">
        <v>3812</v>
      </c>
      <c r="B1791" s="3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 s="12">
        <v>42156.165972222225</v>
      </c>
      <c r="J1791" s="12">
        <v>42109.751250000001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>
        <f t="shared" si="81"/>
        <v>110</v>
      </c>
      <c r="Q1791">
        <f t="shared" si="82"/>
        <v>199.18</v>
      </c>
      <c r="R1791">
        <f t="shared" si="83"/>
        <v>2015</v>
      </c>
    </row>
    <row r="1792" spans="1:18" ht="28.8" hidden="1" x14ac:dyDescent="0.3">
      <c r="A1792">
        <v>1798</v>
      </c>
      <c r="B1792" s="3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 s="12">
        <v>42404.32677083333</v>
      </c>
      <c r="J1792" s="12">
        <v>42344.32677083333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>
        <f t="shared" si="81"/>
        <v>14</v>
      </c>
      <c r="Q1792">
        <f t="shared" si="82"/>
        <v>58.97</v>
      </c>
      <c r="R1792">
        <f t="shared" si="83"/>
        <v>2015</v>
      </c>
    </row>
    <row r="1793" spans="1:18" ht="28.8" x14ac:dyDescent="0.3">
      <c r="A1793">
        <v>3176</v>
      </c>
      <c r="B1793" s="3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 s="12">
        <v>41504.625</v>
      </c>
      <c r="J1793" s="12">
        <v>41477.930914351848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>
        <f t="shared" si="81"/>
        <v>115</v>
      </c>
      <c r="Q1793">
        <f t="shared" si="82"/>
        <v>39.67</v>
      </c>
      <c r="R1793">
        <f t="shared" si="83"/>
        <v>2013</v>
      </c>
    </row>
    <row r="1794" spans="1:18" ht="28.8" hidden="1" x14ac:dyDescent="0.3">
      <c r="A1794">
        <v>1038</v>
      </c>
      <c r="B1794" s="3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 s="12">
        <v>42448.190081018518</v>
      </c>
      <c r="J1794" s="12">
        <v>42418.231747685189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>
        <f t="shared" ref="P1794:P1857" si="84">ROUND(E1794/D1794*100,0)</f>
        <v>145</v>
      </c>
      <c r="Q1794">
        <f t="shared" ref="Q1794:Q1857" si="85">IFERROR(ROUND(E1794/L1794,2),0)</f>
        <v>35.74</v>
      </c>
      <c r="R1794">
        <f t="shared" si="83"/>
        <v>2016</v>
      </c>
    </row>
    <row r="1795" spans="1:18" ht="28.8" hidden="1" x14ac:dyDescent="0.3">
      <c r="A1795">
        <v>1742</v>
      </c>
      <c r="B1795" s="3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 s="12">
        <v>42742.875</v>
      </c>
      <c r="J1795" s="12">
        <v>42710.876967592587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>
        <f t="shared" si="84"/>
        <v>109</v>
      </c>
      <c r="Q1795">
        <f t="shared" si="85"/>
        <v>63.97</v>
      </c>
      <c r="R1795">
        <f t="shared" ref="R1795:R1858" si="86">YEAR(J1795)</f>
        <v>2016</v>
      </c>
    </row>
    <row r="1796" spans="1:18" ht="28.8" x14ac:dyDescent="0.3">
      <c r="A1796">
        <v>3430</v>
      </c>
      <c r="B1796" s="3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 s="12">
        <v>41850.945613425924</v>
      </c>
      <c r="J1796" s="12">
        <v>41820.945613425924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>
        <f t="shared" si="84"/>
        <v>109</v>
      </c>
      <c r="Q1796">
        <f t="shared" si="85"/>
        <v>30.15</v>
      </c>
      <c r="R1796">
        <f t="shared" si="86"/>
        <v>2014</v>
      </c>
    </row>
    <row r="1797" spans="1:18" ht="28.8" x14ac:dyDescent="0.3">
      <c r="A1797">
        <v>3296</v>
      </c>
      <c r="B1797" s="3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 s="12">
        <v>42330.916666666672</v>
      </c>
      <c r="J1797" s="12">
        <v>42309.756620370375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>
        <f t="shared" si="84"/>
        <v>144</v>
      </c>
      <c r="Q1797">
        <f t="shared" si="85"/>
        <v>45.98</v>
      </c>
      <c r="R1797">
        <f t="shared" si="86"/>
        <v>2015</v>
      </c>
    </row>
    <row r="1798" spans="1:18" ht="28.8" x14ac:dyDescent="0.3">
      <c r="A1798">
        <v>3697</v>
      </c>
      <c r="B1798" s="3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 s="12">
        <v>42500.465833333335</v>
      </c>
      <c r="J1798" s="12">
        <v>42479.465833333335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>
        <f t="shared" si="84"/>
        <v>108</v>
      </c>
      <c r="Q1798">
        <f t="shared" si="85"/>
        <v>72</v>
      </c>
      <c r="R1798">
        <f t="shared" si="86"/>
        <v>2016</v>
      </c>
    </row>
    <row r="1799" spans="1:18" ht="28.8" hidden="1" x14ac:dyDescent="0.3">
      <c r="A1799">
        <v>48</v>
      </c>
      <c r="B1799" s="3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 s="12">
        <v>42064.5</v>
      </c>
      <c r="J1799" s="12">
        <v>42033.516898148147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>
        <f t="shared" si="84"/>
        <v>108</v>
      </c>
      <c r="Q1799">
        <f t="shared" si="85"/>
        <v>56.82</v>
      </c>
      <c r="R1799">
        <f t="shared" si="86"/>
        <v>2015</v>
      </c>
    </row>
    <row r="1800" spans="1:18" ht="28.8" hidden="1" x14ac:dyDescent="0.3">
      <c r="A1800">
        <v>1764</v>
      </c>
      <c r="B1800" s="3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 s="12">
        <v>41854.485868055555</v>
      </c>
      <c r="J1800" s="12">
        <v>41825.485868055555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>
        <f t="shared" si="84"/>
        <v>20</v>
      </c>
      <c r="Q1800">
        <f t="shared" si="85"/>
        <v>55.28</v>
      </c>
      <c r="R1800">
        <f t="shared" si="86"/>
        <v>2014</v>
      </c>
    </row>
    <row r="1801" spans="1:18" ht="28.8" x14ac:dyDescent="0.3">
      <c r="A1801">
        <v>2826</v>
      </c>
      <c r="B1801" s="3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 s="12">
        <v>42195.291666666672</v>
      </c>
      <c r="J1801" s="12">
        <v>42171.034861111111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>
        <f t="shared" si="84"/>
        <v>108</v>
      </c>
      <c r="Q1801">
        <f t="shared" si="85"/>
        <v>113.42</v>
      </c>
      <c r="R1801">
        <f t="shared" si="86"/>
        <v>2015</v>
      </c>
    </row>
    <row r="1802" spans="1:18" ht="28.8" hidden="1" x14ac:dyDescent="0.3">
      <c r="A1802">
        <v>2107</v>
      </c>
      <c r="B1802" s="3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 s="12">
        <v>41955.752233796295</v>
      </c>
      <c r="J1802" s="12">
        <v>41934.71056712963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>
        <f t="shared" si="84"/>
        <v>108</v>
      </c>
      <c r="Q1802">
        <f t="shared" si="85"/>
        <v>37.15</v>
      </c>
      <c r="R1802">
        <f t="shared" si="86"/>
        <v>2014</v>
      </c>
    </row>
    <row r="1803" spans="1:18" ht="28.8" hidden="1" x14ac:dyDescent="0.3">
      <c r="A1803">
        <v>1096</v>
      </c>
      <c r="B1803" s="3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 s="12">
        <v>41916.145833333336</v>
      </c>
      <c r="J1803" s="12">
        <v>41885.51798611111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>
        <f t="shared" si="84"/>
        <v>18</v>
      </c>
      <c r="Q1803">
        <f t="shared" si="85"/>
        <v>74.209999999999994</v>
      </c>
      <c r="R1803">
        <f t="shared" si="86"/>
        <v>2014</v>
      </c>
    </row>
    <row r="1804" spans="1:18" ht="28.8" x14ac:dyDescent="0.3">
      <c r="A1804">
        <v>2792</v>
      </c>
      <c r="B1804" s="3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 s="12">
        <v>42228.231006944443</v>
      </c>
      <c r="J1804" s="12">
        <v>42183.231006944443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>
        <f t="shared" si="84"/>
        <v>108</v>
      </c>
      <c r="Q1804">
        <f t="shared" si="85"/>
        <v>89.67</v>
      </c>
      <c r="R1804">
        <f t="shared" si="86"/>
        <v>2015</v>
      </c>
    </row>
    <row r="1805" spans="1:18" ht="28.8" hidden="1" x14ac:dyDescent="0.3">
      <c r="A1805">
        <v>824</v>
      </c>
      <c r="B1805" s="3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 s="12">
        <v>40286.290972222225</v>
      </c>
      <c r="J1805" s="12">
        <v>40250.242106481484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>
        <f t="shared" si="84"/>
        <v>134</v>
      </c>
      <c r="Q1805">
        <f t="shared" si="85"/>
        <v>39.82</v>
      </c>
      <c r="R1805">
        <f t="shared" si="86"/>
        <v>2010</v>
      </c>
    </row>
    <row r="1806" spans="1:18" ht="28.8" hidden="1" x14ac:dyDescent="0.3">
      <c r="A1806">
        <v>2555</v>
      </c>
      <c r="B1806" s="3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 s="12">
        <v>41057.655011574076</v>
      </c>
      <c r="J1806" s="12">
        <v>41026.655011574076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>
        <f t="shared" si="84"/>
        <v>107</v>
      </c>
      <c r="Q1806">
        <f t="shared" si="85"/>
        <v>61.34</v>
      </c>
      <c r="R1806">
        <f t="shared" si="86"/>
        <v>2012</v>
      </c>
    </row>
    <row r="1807" spans="1:18" ht="28.8" hidden="1" x14ac:dyDescent="0.3">
      <c r="A1807">
        <v>2292</v>
      </c>
      <c r="B1807" s="3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 s="12">
        <v>41017.697638888887</v>
      </c>
      <c r="J1807" s="12">
        <v>40987.697638888887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>
        <f t="shared" si="84"/>
        <v>107</v>
      </c>
      <c r="Q1807">
        <f t="shared" si="85"/>
        <v>46.63</v>
      </c>
      <c r="R1807">
        <f t="shared" si="86"/>
        <v>2012</v>
      </c>
    </row>
    <row r="1808" spans="1:18" ht="28.8" x14ac:dyDescent="0.3">
      <c r="A1808">
        <v>3817</v>
      </c>
      <c r="B1808" s="3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 s="12">
        <v>42301.165972222225</v>
      </c>
      <c r="J1808" s="12">
        <v>42284.69694444444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>
        <f t="shared" si="84"/>
        <v>107</v>
      </c>
      <c r="Q1808">
        <f t="shared" si="85"/>
        <v>107.25</v>
      </c>
      <c r="R1808">
        <f t="shared" si="86"/>
        <v>2015</v>
      </c>
    </row>
    <row r="1809" spans="1:18" hidden="1" x14ac:dyDescent="0.3">
      <c r="A1809">
        <v>2468</v>
      </c>
      <c r="B1809" s="3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 s="12">
        <v>41210.208333333336</v>
      </c>
      <c r="J1809" s="12">
        <v>41174.154178240737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>
        <f t="shared" si="84"/>
        <v>107</v>
      </c>
      <c r="Q1809">
        <f t="shared" si="85"/>
        <v>36.97</v>
      </c>
      <c r="R1809">
        <f t="shared" si="86"/>
        <v>2012</v>
      </c>
    </row>
    <row r="1810" spans="1:18" hidden="1" x14ac:dyDescent="0.3">
      <c r="A1810">
        <v>1655</v>
      </c>
      <c r="B1810" s="3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 s="12">
        <v>41004.750231481477</v>
      </c>
      <c r="J1810" s="12">
        <v>40974.791898148149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>
        <f t="shared" si="84"/>
        <v>143</v>
      </c>
      <c r="Q1810">
        <f t="shared" si="85"/>
        <v>44.65</v>
      </c>
      <c r="R1810">
        <f t="shared" si="86"/>
        <v>2012</v>
      </c>
    </row>
    <row r="1811" spans="1:18" ht="43.2" x14ac:dyDescent="0.3">
      <c r="A1811">
        <v>3407</v>
      </c>
      <c r="B1811" s="3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 s="12">
        <v>41826.422326388885</v>
      </c>
      <c r="J1811" s="12">
        <v>41796.422326388885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>
        <f t="shared" si="84"/>
        <v>107</v>
      </c>
      <c r="Q1811">
        <f t="shared" si="85"/>
        <v>31.97</v>
      </c>
      <c r="R1811">
        <f t="shared" si="86"/>
        <v>2014</v>
      </c>
    </row>
    <row r="1812" spans="1:18" ht="28.8" hidden="1" x14ac:dyDescent="0.3">
      <c r="A1812">
        <v>647</v>
      </c>
      <c r="B1812" s="3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 s="12">
        <v>42446.726261574076</v>
      </c>
      <c r="J1812" s="12">
        <v>42416.767928240741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>
        <f t="shared" si="84"/>
        <v>107</v>
      </c>
      <c r="Q1812">
        <f t="shared" si="85"/>
        <v>125.94</v>
      </c>
      <c r="R1812">
        <f t="shared" si="86"/>
        <v>2016</v>
      </c>
    </row>
    <row r="1813" spans="1:18" ht="28.8" x14ac:dyDescent="0.3">
      <c r="A1813">
        <v>3480</v>
      </c>
      <c r="B1813" s="3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 s="12">
        <v>42195.875</v>
      </c>
      <c r="J1813" s="12">
        <v>42171.317442129628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>
        <f t="shared" si="84"/>
        <v>143</v>
      </c>
      <c r="Q1813">
        <f t="shared" si="85"/>
        <v>164.62</v>
      </c>
      <c r="R1813">
        <f t="shared" si="86"/>
        <v>2015</v>
      </c>
    </row>
    <row r="1814" spans="1:18" ht="28.8" x14ac:dyDescent="0.3">
      <c r="A1814">
        <v>3548</v>
      </c>
      <c r="B1814" s="3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 s="12">
        <v>42434.041666666672</v>
      </c>
      <c r="J1814" s="12">
        <v>42411.942291666666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>
        <f t="shared" si="84"/>
        <v>102</v>
      </c>
      <c r="Q1814">
        <f t="shared" si="85"/>
        <v>164.62</v>
      </c>
      <c r="R1814">
        <f t="shared" si="86"/>
        <v>2016</v>
      </c>
    </row>
    <row r="1815" spans="1:18" ht="28.8" hidden="1" x14ac:dyDescent="0.3">
      <c r="A1815">
        <v>15</v>
      </c>
      <c r="B1815" s="3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 s="12">
        <v>42274.843055555553</v>
      </c>
      <c r="J1815" s="12">
        <v>42256.391875000001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>
        <f t="shared" si="84"/>
        <v>107</v>
      </c>
      <c r="Q1815">
        <f t="shared" si="85"/>
        <v>21.76</v>
      </c>
      <c r="R1815">
        <f t="shared" si="86"/>
        <v>2015</v>
      </c>
    </row>
    <row r="1816" spans="1:18" ht="28.8" hidden="1" x14ac:dyDescent="0.3">
      <c r="A1816">
        <v>1889</v>
      </c>
      <c r="B1816" s="3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 s="12">
        <v>41344.751689814817</v>
      </c>
      <c r="J1816" s="12">
        <v>41299.793356481481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>
        <f t="shared" si="84"/>
        <v>107</v>
      </c>
      <c r="Q1816">
        <f t="shared" si="85"/>
        <v>48.45</v>
      </c>
      <c r="R1816">
        <f t="shared" si="86"/>
        <v>2013</v>
      </c>
    </row>
    <row r="1817" spans="1:18" ht="28.8" hidden="1" x14ac:dyDescent="0.3">
      <c r="A1817">
        <v>207</v>
      </c>
      <c r="B1817" s="3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 s="12">
        <v>42008.197199074071</v>
      </c>
      <c r="J1817" s="12">
        <v>41978.197199074071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>
        <f t="shared" si="84"/>
        <v>15</v>
      </c>
      <c r="Q1817">
        <f t="shared" si="85"/>
        <v>163.85</v>
      </c>
      <c r="R1817">
        <f t="shared" si="86"/>
        <v>2014</v>
      </c>
    </row>
    <row r="1818" spans="1:18" ht="28.8" hidden="1" x14ac:dyDescent="0.3">
      <c r="A1818">
        <v>2111</v>
      </c>
      <c r="B1818" s="3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 s="12">
        <v>40770.041666666664</v>
      </c>
      <c r="J1818" s="12">
        <v>40703.197048611109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>
        <f t="shared" si="84"/>
        <v>107</v>
      </c>
      <c r="Q1818">
        <f t="shared" si="85"/>
        <v>54.62</v>
      </c>
      <c r="R1818">
        <f t="shared" si="86"/>
        <v>2011</v>
      </c>
    </row>
    <row r="1819" spans="1:18" ht="28.8" x14ac:dyDescent="0.3">
      <c r="A1819">
        <v>3848</v>
      </c>
      <c r="B1819" s="3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 s="12">
        <v>42295.817002314812</v>
      </c>
      <c r="J1819" s="12">
        <v>42265.817002314812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>
        <f t="shared" si="84"/>
        <v>16</v>
      </c>
      <c r="Q1819">
        <f t="shared" si="85"/>
        <v>49.51</v>
      </c>
      <c r="R1819">
        <f t="shared" si="86"/>
        <v>2015</v>
      </c>
    </row>
    <row r="1820" spans="1:18" ht="28.8" x14ac:dyDescent="0.3">
      <c r="A1820">
        <v>3257</v>
      </c>
      <c r="B1820" s="3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 s="12">
        <v>42788.559629629628</v>
      </c>
      <c r="J1820" s="12">
        <v>42758.559629629628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>
        <f t="shared" si="84"/>
        <v>106</v>
      </c>
      <c r="Q1820">
        <f t="shared" si="85"/>
        <v>51.85</v>
      </c>
      <c r="R1820">
        <f t="shared" si="86"/>
        <v>2017</v>
      </c>
    </row>
    <row r="1821" spans="1:18" ht="28.8" x14ac:dyDescent="0.3">
      <c r="A1821">
        <v>3813</v>
      </c>
      <c r="B1821" s="3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 s="12">
        <v>42535.904861111107</v>
      </c>
      <c r="J1821" s="12">
        <v>42497.275706018518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>
        <f t="shared" si="84"/>
        <v>101</v>
      </c>
      <c r="Q1821">
        <f t="shared" si="85"/>
        <v>78.52</v>
      </c>
      <c r="R1821">
        <f t="shared" si="86"/>
        <v>2016</v>
      </c>
    </row>
    <row r="1822" spans="1:18" ht="28.8" hidden="1" x14ac:dyDescent="0.3">
      <c r="A1822">
        <v>1552</v>
      </c>
      <c r="B1822" s="3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 s="12">
        <v>41913.165972222225</v>
      </c>
      <c r="J1822" s="12">
        <v>41892.688750000001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>
        <f t="shared" si="84"/>
        <v>49</v>
      </c>
      <c r="Q1822">
        <f t="shared" si="85"/>
        <v>132.19</v>
      </c>
      <c r="R1822">
        <f t="shared" si="86"/>
        <v>2014</v>
      </c>
    </row>
    <row r="1823" spans="1:18" ht="28.8" x14ac:dyDescent="0.3">
      <c r="A1823">
        <v>3849</v>
      </c>
      <c r="B1823" s="3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 s="12">
        <v>42166.767175925925</v>
      </c>
      <c r="J1823" s="12">
        <v>42136.767175925925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>
        <f t="shared" si="84"/>
        <v>7</v>
      </c>
      <c r="Q1823">
        <f t="shared" si="85"/>
        <v>75.459999999999994</v>
      </c>
      <c r="R1823">
        <f t="shared" si="86"/>
        <v>2015</v>
      </c>
    </row>
    <row r="1824" spans="1:18" ht="28.8" hidden="1" x14ac:dyDescent="0.3">
      <c r="A1824">
        <v>2132</v>
      </c>
      <c r="B1824" s="3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 s="12">
        <v>41673.487175925926</v>
      </c>
      <c r="J1824" s="12">
        <v>41643.487175925926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>
        <f t="shared" si="84"/>
        <v>2</v>
      </c>
      <c r="Q1824">
        <f t="shared" si="85"/>
        <v>21.34</v>
      </c>
      <c r="R1824">
        <f t="shared" si="86"/>
        <v>2014</v>
      </c>
    </row>
    <row r="1825" spans="1:18" ht="28.8" hidden="1" x14ac:dyDescent="0.3">
      <c r="A1825">
        <v>1283</v>
      </c>
      <c r="B1825" s="3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 s="12">
        <v>41344.166666666664</v>
      </c>
      <c r="J1825" s="12">
        <v>41320.717465277776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>
        <f t="shared" si="84"/>
        <v>211</v>
      </c>
      <c r="Q1825">
        <f t="shared" si="85"/>
        <v>95.93</v>
      </c>
      <c r="R1825">
        <f t="shared" si="86"/>
        <v>2013</v>
      </c>
    </row>
    <row r="1826" spans="1:18" ht="28.8" x14ac:dyDescent="0.3">
      <c r="A1826">
        <v>3499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 s="12">
        <v>42186.290972222225</v>
      </c>
      <c r="J1826" s="12">
        <v>42132.036168981482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>
        <f t="shared" si="84"/>
        <v>106</v>
      </c>
      <c r="Q1826">
        <f t="shared" si="85"/>
        <v>60.29</v>
      </c>
      <c r="R1826">
        <f t="shared" si="86"/>
        <v>2015</v>
      </c>
    </row>
    <row r="1827" spans="1:18" x14ac:dyDescent="0.3">
      <c r="A1827">
        <v>2972</v>
      </c>
      <c r="B1827" s="3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2">
        <v>42709.041666666672</v>
      </c>
      <c r="J1827" s="12">
        <v>42694.110185185185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>
        <f t="shared" si="84"/>
        <v>105</v>
      </c>
      <c r="Q1827">
        <f t="shared" si="85"/>
        <v>123.94</v>
      </c>
      <c r="R1827">
        <f t="shared" si="86"/>
        <v>2016</v>
      </c>
    </row>
    <row r="1828" spans="1:18" ht="28.8" hidden="1" x14ac:dyDescent="0.3">
      <c r="A1828">
        <v>3081</v>
      </c>
      <c r="B1828" s="3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 s="12">
        <v>42267.181608796294</v>
      </c>
      <c r="J1828" s="12">
        <v>42237.181608796294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>
        <f t="shared" si="84"/>
        <v>0</v>
      </c>
      <c r="Q1828">
        <f t="shared" si="85"/>
        <v>420.6</v>
      </c>
      <c r="R1828">
        <f t="shared" si="86"/>
        <v>2015</v>
      </c>
    </row>
    <row r="1829" spans="1:18" ht="28.8" x14ac:dyDescent="0.3">
      <c r="A1829">
        <v>3161</v>
      </c>
      <c r="B1829" s="3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 s="12">
        <v>41927.536134259259</v>
      </c>
      <c r="J1829" s="12">
        <v>41897.536134259259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>
        <f t="shared" si="84"/>
        <v>105</v>
      </c>
      <c r="Q1829">
        <f t="shared" si="85"/>
        <v>28.41</v>
      </c>
      <c r="R1829">
        <f t="shared" si="86"/>
        <v>2014</v>
      </c>
    </row>
    <row r="1830" spans="1:18" ht="28.8" x14ac:dyDescent="0.3">
      <c r="A1830">
        <v>3814</v>
      </c>
      <c r="B1830" s="3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 s="12">
        <v>42095.165972222225</v>
      </c>
      <c r="J1830" s="12">
        <v>42058.904074074075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>
        <f t="shared" si="84"/>
        <v>140</v>
      </c>
      <c r="Q1830">
        <f t="shared" si="85"/>
        <v>61.82</v>
      </c>
      <c r="R1830">
        <f t="shared" si="86"/>
        <v>2015</v>
      </c>
    </row>
    <row r="1831" spans="1:18" ht="28.8" hidden="1" x14ac:dyDescent="0.3">
      <c r="A1831">
        <v>1825</v>
      </c>
      <c r="B1831" s="3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 s="12">
        <v>41466.83452546296</v>
      </c>
      <c r="J1831" s="12">
        <v>41443.83452546296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>
        <f t="shared" si="84"/>
        <v>105</v>
      </c>
      <c r="Q1831">
        <f t="shared" si="85"/>
        <v>42.02</v>
      </c>
      <c r="R1831">
        <f t="shared" si="86"/>
        <v>2013</v>
      </c>
    </row>
    <row r="1832" spans="1:18" ht="28.8" hidden="1" x14ac:dyDescent="0.3">
      <c r="A1832">
        <v>2534</v>
      </c>
      <c r="B1832" s="3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 s="12">
        <v>40179.25</v>
      </c>
      <c r="J1832" s="12">
        <v>40127.700370370374</v>
      </c>
      <c r="K1832" t="b">
        <v>0</v>
      </c>
      <c r="L1832">
        <v>14</v>
      </c>
      <c r="M1832" t="b">
        <v>1</v>
      </c>
      <c r="N1832" t="s">
        <v>8285</v>
      </c>
      <c r="O1832" t="s">
        <v>8299</v>
      </c>
      <c r="P1832">
        <f t="shared" si="84"/>
        <v>105</v>
      </c>
      <c r="Q1832">
        <f t="shared" si="85"/>
        <v>150</v>
      </c>
      <c r="R1832">
        <f t="shared" si="86"/>
        <v>2009</v>
      </c>
    </row>
    <row r="1833" spans="1:18" ht="28.8" hidden="1" x14ac:dyDescent="0.3">
      <c r="A1833">
        <v>2645</v>
      </c>
      <c r="B1833" s="3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 s="12">
        <v>41951.884293981479</v>
      </c>
      <c r="J1833" s="12">
        <v>41921.842627314814</v>
      </c>
      <c r="K1833" t="b">
        <v>1</v>
      </c>
      <c r="L1833">
        <v>23</v>
      </c>
      <c r="M1833" t="b">
        <v>0</v>
      </c>
      <c r="N1833" t="s">
        <v>8266</v>
      </c>
      <c r="O1833" t="s">
        <v>8273</v>
      </c>
      <c r="P1833">
        <f t="shared" si="84"/>
        <v>11</v>
      </c>
      <c r="Q1833">
        <f t="shared" si="85"/>
        <v>91.3</v>
      </c>
      <c r="R1833">
        <f t="shared" si="86"/>
        <v>2014</v>
      </c>
    </row>
    <row r="1834" spans="1:18" ht="28.8" x14ac:dyDescent="0.3">
      <c r="A1834">
        <v>3386</v>
      </c>
      <c r="B1834" s="3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 s="12">
        <v>41976.644745370373</v>
      </c>
      <c r="J1834" s="12">
        <v>41946.644745370373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>
        <f t="shared" si="84"/>
        <v>105</v>
      </c>
      <c r="Q1834">
        <f t="shared" si="85"/>
        <v>51.22</v>
      </c>
      <c r="R1834">
        <f t="shared" si="86"/>
        <v>2014</v>
      </c>
    </row>
    <row r="1835" spans="1:18" ht="28.8" x14ac:dyDescent="0.3">
      <c r="A1835">
        <v>3708</v>
      </c>
      <c r="B1835" s="3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 s="12">
        <v>41824.142199074071</v>
      </c>
      <c r="J1835" s="12">
        <v>41810.142199074071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>
        <f t="shared" si="84"/>
        <v>300</v>
      </c>
      <c r="Q1835">
        <f t="shared" si="85"/>
        <v>53.85</v>
      </c>
      <c r="R1835">
        <f t="shared" si="86"/>
        <v>2014</v>
      </c>
    </row>
    <row r="1836" spans="1:18" ht="28.8" hidden="1" x14ac:dyDescent="0.3">
      <c r="A1836">
        <v>2307</v>
      </c>
      <c r="B1836" s="3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2">
        <v>41034.802407407406</v>
      </c>
      <c r="J1836" s="12">
        <v>41004.802465277775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>
        <f t="shared" si="84"/>
        <v>107</v>
      </c>
      <c r="Q1836">
        <f t="shared" si="85"/>
        <v>27.94</v>
      </c>
      <c r="R1836">
        <f t="shared" si="86"/>
        <v>2012</v>
      </c>
    </row>
    <row r="1837" spans="1:18" ht="28.8" x14ac:dyDescent="0.3">
      <c r="A1837">
        <v>3566</v>
      </c>
      <c r="B1837" s="3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 s="12">
        <v>42027.507905092592</v>
      </c>
      <c r="J1837" s="12">
        <v>41997.507905092592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>
        <f t="shared" si="84"/>
        <v>105</v>
      </c>
      <c r="Q1837">
        <f t="shared" si="85"/>
        <v>55.13</v>
      </c>
      <c r="R1837">
        <f t="shared" si="86"/>
        <v>2014</v>
      </c>
    </row>
    <row r="1838" spans="1:18" ht="28.8" x14ac:dyDescent="0.3">
      <c r="A1838">
        <v>1298</v>
      </c>
      <c r="B1838" s="3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 s="12">
        <v>42488.680925925932</v>
      </c>
      <c r="J1838" s="12">
        <v>42458.680925925932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>
        <f t="shared" si="84"/>
        <v>105</v>
      </c>
      <c r="Q1838">
        <f t="shared" si="85"/>
        <v>63.42</v>
      </c>
      <c r="R1838">
        <f t="shared" si="86"/>
        <v>2016</v>
      </c>
    </row>
    <row r="1839" spans="1:18" ht="28.8" x14ac:dyDescent="0.3">
      <c r="A1839">
        <v>3601</v>
      </c>
      <c r="B1839" s="3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 s="12">
        <v>42020.99863425926</v>
      </c>
      <c r="J1839" s="12">
        <v>41990.99863425926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>
        <f t="shared" si="84"/>
        <v>104</v>
      </c>
      <c r="Q1839">
        <f t="shared" si="85"/>
        <v>39.380000000000003</v>
      </c>
      <c r="R1839">
        <f t="shared" si="86"/>
        <v>2014</v>
      </c>
    </row>
    <row r="1840" spans="1:18" ht="28.8" x14ac:dyDescent="0.3">
      <c r="A1840">
        <v>3303</v>
      </c>
      <c r="B1840" s="3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 s="12">
        <v>42091.609768518523</v>
      </c>
      <c r="J1840" s="12">
        <v>42056.65143518518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>
        <f t="shared" si="84"/>
        <v>116</v>
      </c>
      <c r="Q1840">
        <f t="shared" si="85"/>
        <v>59.6</v>
      </c>
      <c r="R1840">
        <f t="shared" si="86"/>
        <v>2015</v>
      </c>
    </row>
    <row r="1841" spans="1:18" ht="28.8" hidden="1" x14ac:dyDescent="0.3">
      <c r="A1841">
        <v>2770</v>
      </c>
      <c r="B1841" s="3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 s="12">
        <v>41716.663541666669</v>
      </c>
      <c r="J1841" s="12">
        <v>41686.705208333333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>
        <f t="shared" si="84"/>
        <v>10</v>
      </c>
      <c r="Q1841">
        <f t="shared" si="85"/>
        <v>63.1</v>
      </c>
      <c r="R1841">
        <f t="shared" si="86"/>
        <v>2014</v>
      </c>
    </row>
    <row r="1842" spans="1:18" ht="28.8" hidden="1" x14ac:dyDescent="0.3">
      <c r="A1842">
        <v>64</v>
      </c>
      <c r="B1842" s="3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 s="12">
        <v>41463.01829861111</v>
      </c>
      <c r="J1842" s="12">
        <v>41433.01829861111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>
        <f t="shared" si="84"/>
        <v>173</v>
      </c>
      <c r="Q1842">
        <f t="shared" si="85"/>
        <v>86.67</v>
      </c>
      <c r="R1842">
        <f t="shared" si="86"/>
        <v>2013</v>
      </c>
    </row>
    <row r="1843" spans="1:18" ht="28.8" hidden="1" x14ac:dyDescent="0.3">
      <c r="A1843">
        <v>1244</v>
      </c>
      <c r="B1843" s="3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2">
        <v>41386.875</v>
      </c>
      <c r="J1843" s="12">
        <v>41355.825497685182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>
        <f t="shared" si="84"/>
        <v>104</v>
      </c>
      <c r="Q1843">
        <f t="shared" si="85"/>
        <v>46.13</v>
      </c>
      <c r="R1843">
        <f t="shared" si="86"/>
        <v>2013</v>
      </c>
    </row>
    <row r="1844" spans="1:18" ht="28.8" x14ac:dyDescent="0.3">
      <c r="A1844">
        <v>3477</v>
      </c>
      <c r="B1844" s="3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 s="12">
        <v>42141.125</v>
      </c>
      <c r="J1844" s="12">
        <v>42128.736608796295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>
        <f t="shared" si="84"/>
        <v>115</v>
      </c>
      <c r="Q1844">
        <f t="shared" si="85"/>
        <v>53.23</v>
      </c>
      <c r="R1844">
        <f t="shared" si="86"/>
        <v>2015</v>
      </c>
    </row>
    <row r="1845" spans="1:18" ht="28.8" hidden="1" x14ac:dyDescent="0.3">
      <c r="A1845">
        <v>754</v>
      </c>
      <c r="B1845" s="3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 s="12">
        <v>41279.749085648145</v>
      </c>
      <c r="J1845" s="12">
        <v>41249.749085648145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>
        <f t="shared" si="84"/>
        <v>104</v>
      </c>
      <c r="Q1845">
        <f t="shared" si="85"/>
        <v>42.35</v>
      </c>
      <c r="R1845">
        <f t="shared" si="86"/>
        <v>2012</v>
      </c>
    </row>
    <row r="1846" spans="1:18" ht="28.8" x14ac:dyDescent="0.3">
      <c r="A1846">
        <v>3379</v>
      </c>
      <c r="B1846" s="3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 s="12">
        <v>42242.958333333328</v>
      </c>
      <c r="J1846" s="12">
        <v>42225.513888888891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>
        <f t="shared" si="84"/>
        <v>104</v>
      </c>
      <c r="Q1846">
        <f t="shared" si="85"/>
        <v>54.55</v>
      </c>
      <c r="R1846">
        <f t="shared" si="86"/>
        <v>2015</v>
      </c>
    </row>
    <row r="1847" spans="1:18" ht="28.8" hidden="1" x14ac:dyDescent="0.3">
      <c r="A1847">
        <v>1165</v>
      </c>
      <c r="B1847" s="3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 s="12">
        <v>41826.214467592588</v>
      </c>
      <c r="J1847" s="12">
        <v>41792.214467592588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>
        <f t="shared" si="84"/>
        <v>21</v>
      </c>
      <c r="Q1847">
        <f t="shared" si="85"/>
        <v>82.82</v>
      </c>
      <c r="R1847">
        <f t="shared" si="86"/>
        <v>2014</v>
      </c>
    </row>
    <row r="1848" spans="1:18" ht="28.8" hidden="1" x14ac:dyDescent="0.3">
      <c r="A1848">
        <v>144</v>
      </c>
      <c r="B1848" s="3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 s="12">
        <v>42107.72074074074</v>
      </c>
      <c r="J1848" s="12">
        <v>42047.762407407412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>
        <f t="shared" si="84"/>
        <v>28</v>
      </c>
      <c r="Q1848">
        <f t="shared" si="85"/>
        <v>55.95</v>
      </c>
      <c r="R1848">
        <f t="shared" si="86"/>
        <v>2015</v>
      </c>
    </row>
    <row r="1849" spans="1:18" ht="28.8" hidden="1" x14ac:dyDescent="0.3">
      <c r="A1849">
        <v>3195</v>
      </c>
      <c r="B1849" s="3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 s="12">
        <v>42047.594236111108</v>
      </c>
      <c r="J1849" s="12">
        <v>42017.594236111108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>
        <f t="shared" si="84"/>
        <v>59</v>
      </c>
      <c r="Q1849">
        <f t="shared" si="85"/>
        <v>53.08</v>
      </c>
      <c r="R1849">
        <f t="shared" si="86"/>
        <v>2015</v>
      </c>
    </row>
    <row r="1850" spans="1:18" ht="28.8" hidden="1" x14ac:dyDescent="0.3">
      <c r="A1850">
        <v>383</v>
      </c>
      <c r="B1850" s="3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 s="12">
        <v>41778.117581018516</v>
      </c>
      <c r="J1850" s="12">
        <v>41755.117581018516</v>
      </c>
      <c r="K1850" t="b">
        <v>0</v>
      </c>
      <c r="L1850">
        <v>48</v>
      </c>
      <c r="M1850" t="b">
        <v>1</v>
      </c>
      <c r="N1850" t="s">
        <v>8279</v>
      </c>
      <c r="O1850" t="s">
        <v>8280</v>
      </c>
      <c r="P1850">
        <f t="shared" si="84"/>
        <v>207</v>
      </c>
      <c r="Q1850">
        <f t="shared" si="85"/>
        <v>43.02</v>
      </c>
      <c r="R1850">
        <f t="shared" si="86"/>
        <v>2014</v>
      </c>
    </row>
    <row r="1851" spans="1:18" ht="28.8" hidden="1" x14ac:dyDescent="0.3">
      <c r="A1851">
        <v>2485</v>
      </c>
      <c r="B1851" s="3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 s="12">
        <v>40828.998599537037</v>
      </c>
      <c r="J1851" s="12">
        <v>40793.998599537037</v>
      </c>
      <c r="K1851" t="b">
        <v>0</v>
      </c>
      <c r="L1851">
        <v>41</v>
      </c>
      <c r="M1851" t="b">
        <v>1</v>
      </c>
      <c r="N1851" t="s">
        <v>8285</v>
      </c>
      <c r="O1851" t="s">
        <v>8286</v>
      </c>
      <c r="P1851">
        <f t="shared" si="84"/>
        <v>103</v>
      </c>
      <c r="Q1851">
        <f t="shared" si="85"/>
        <v>50.37</v>
      </c>
      <c r="R1851">
        <f t="shared" si="86"/>
        <v>2011</v>
      </c>
    </row>
    <row r="1852" spans="1:18" ht="28.8" x14ac:dyDescent="0.3">
      <c r="A1852">
        <v>3535</v>
      </c>
      <c r="B1852" s="3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 s="12">
        <v>42279.75</v>
      </c>
      <c r="J1852" s="12">
        <v>42248.640162037031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>
        <f t="shared" si="84"/>
        <v>103</v>
      </c>
      <c r="Q1852">
        <f t="shared" si="85"/>
        <v>44.85</v>
      </c>
      <c r="R1852">
        <f t="shared" si="86"/>
        <v>2015</v>
      </c>
    </row>
    <row r="1853" spans="1:18" ht="28.8" x14ac:dyDescent="0.3">
      <c r="A1853">
        <v>3280</v>
      </c>
      <c r="B1853" s="3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 s="12">
        <v>42156.208333333328</v>
      </c>
      <c r="J1853" s="12">
        <v>42121.756921296299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>
        <f t="shared" si="84"/>
        <v>103</v>
      </c>
      <c r="Q1853">
        <f t="shared" si="85"/>
        <v>68.67</v>
      </c>
      <c r="R1853">
        <f t="shared" si="86"/>
        <v>2015</v>
      </c>
    </row>
    <row r="1854" spans="1:18" ht="28.8" x14ac:dyDescent="0.3">
      <c r="A1854">
        <v>3465</v>
      </c>
      <c r="B1854" s="3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 s="12">
        <v>42225.666666666672</v>
      </c>
      <c r="J1854" s="12">
        <v>42200.625833333332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>
        <f t="shared" si="84"/>
        <v>103</v>
      </c>
      <c r="Q1854">
        <f t="shared" si="85"/>
        <v>57.22</v>
      </c>
      <c r="R1854">
        <f t="shared" si="86"/>
        <v>2015</v>
      </c>
    </row>
    <row r="1855" spans="1:18" ht="28.8" hidden="1" x14ac:dyDescent="0.3">
      <c r="A1855">
        <v>3876</v>
      </c>
      <c r="B1855" s="3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 s="12">
        <v>42402.624166666668</v>
      </c>
      <c r="J1855" s="12">
        <v>42372.624166666668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>
        <f t="shared" si="84"/>
        <v>53</v>
      </c>
      <c r="Q1855">
        <f t="shared" si="85"/>
        <v>44.76</v>
      </c>
      <c r="R1855">
        <f t="shared" si="86"/>
        <v>2016</v>
      </c>
    </row>
    <row r="1856" spans="1:18" ht="28.8" hidden="1" x14ac:dyDescent="0.3">
      <c r="A1856">
        <v>817</v>
      </c>
      <c r="B1856" s="3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 s="12">
        <v>40979.207638888889</v>
      </c>
      <c r="J1856" s="12">
        <v>40925.599664351852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>
        <f t="shared" si="84"/>
        <v>137</v>
      </c>
      <c r="Q1856">
        <f t="shared" si="85"/>
        <v>89.42</v>
      </c>
      <c r="R1856">
        <f t="shared" si="86"/>
        <v>2012</v>
      </c>
    </row>
    <row r="1857" spans="1:18" ht="28.8" x14ac:dyDescent="0.3">
      <c r="A1857">
        <v>1301</v>
      </c>
      <c r="B1857" s="3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 s="12">
        <v>42206.125</v>
      </c>
      <c r="J1857" s="12">
        <v>42195.749745370369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>
        <f t="shared" si="84"/>
        <v>103</v>
      </c>
      <c r="Q1857">
        <f t="shared" si="85"/>
        <v>70.86</v>
      </c>
      <c r="R1857">
        <f t="shared" si="86"/>
        <v>2015</v>
      </c>
    </row>
    <row r="1858" spans="1:18" ht="28.8" x14ac:dyDescent="0.3">
      <c r="A1858">
        <v>3428</v>
      </c>
      <c r="B1858" s="3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 s="12">
        <v>42063.708333333328</v>
      </c>
      <c r="J1858" s="12">
        <v>42038.720451388886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>
        <f t="shared" ref="P1858:P1921" si="87">ROUND(E1858/D1858*100,0)</f>
        <v>103</v>
      </c>
      <c r="Q1858">
        <f t="shared" ref="Q1858:Q1921" si="88">IFERROR(ROUND(E1858/L1858,2),0)</f>
        <v>40.29</v>
      </c>
      <c r="R1858">
        <f t="shared" si="86"/>
        <v>2015</v>
      </c>
    </row>
    <row r="1859" spans="1:18" ht="28.8" hidden="1" x14ac:dyDescent="0.3">
      <c r="A1859">
        <v>1839</v>
      </c>
      <c r="B1859" s="3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 s="12">
        <v>42644.722013888888</v>
      </c>
      <c r="J1859" s="12">
        <v>42614.722013888888</v>
      </c>
      <c r="K1859" t="b">
        <v>0</v>
      </c>
      <c r="L1859">
        <v>45</v>
      </c>
      <c r="M1859" t="b">
        <v>1</v>
      </c>
      <c r="N1859" t="s">
        <v>8285</v>
      </c>
      <c r="O1859" t="s">
        <v>8289</v>
      </c>
      <c r="P1859">
        <f t="shared" si="87"/>
        <v>205</v>
      </c>
      <c r="Q1859">
        <f t="shared" si="88"/>
        <v>45.62</v>
      </c>
      <c r="R1859">
        <f t="shared" ref="R1859:R1922" si="89">YEAR(J1859)</f>
        <v>2016</v>
      </c>
    </row>
    <row r="1860" spans="1:18" ht="28.8" hidden="1" x14ac:dyDescent="0.3">
      <c r="A1860">
        <v>2644</v>
      </c>
      <c r="B1860" s="3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 s="12">
        <v>42804.792071759264</v>
      </c>
      <c r="J1860" s="12">
        <v>42774.792071759264</v>
      </c>
      <c r="K1860" t="b">
        <v>1</v>
      </c>
      <c r="L1860">
        <v>52</v>
      </c>
      <c r="M1860" t="b">
        <v>0</v>
      </c>
      <c r="N1860" t="s">
        <v>8266</v>
      </c>
      <c r="O1860" t="s">
        <v>8273</v>
      </c>
      <c r="P1860">
        <f t="shared" si="87"/>
        <v>2</v>
      </c>
      <c r="Q1860">
        <f t="shared" si="88"/>
        <v>39.479999999999997</v>
      </c>
      <c r="R1860">
        <f t="shared" si="89"/>
        <v>2017</v>
      </c>
    </row>
    <row r="1861" spans="1:18" hidden="1" x14ac:dyDescent="0.3">
      <c r="A1861">
        <v>1921</v>
      </c>
      <c r="B1861" s="3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 s="12">
        <v>41104.221562500003</v>
      </c>
      <c r="J1861" s="12">
        <v>41074.221562500003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>
        <f t="shared" si="87"/>
        <v>137</v>
      </c>
      <c r="Q1861">
        <f t="shared" si="88"/>
        <v>54</v>
      </c>
      <c r="R1861">
        <f t="shared" si="89"/>
        <v>2012</v>
      </c>
    </row>
    <row r="1862" spans="1:18" ht="28.8" x14ac:dyDescent="0.3">
      <c r="A1862">
        <v>535</v>
      </c>
      <c r="B1862" s="3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 s="12">
        <v>42741.545196759253</v>
      </c>
      <c r="J1862" s="12">
        <v>42711.545196759253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>
        <f t="shared" si="87"/>
        <v>103</v>
      </c>
      <c r="Q1862">
        <f t="shared" si="88"/>
        <v>34.75</v>
      </c>
      <c r="R1862">
        <f t="shared" si="89"/>
        <v>2016</v>
      </c>
    </row>
    <row r="1863" spans="1:18" ht="28.8" x14ac:dyDescent="0.3">
      <c r="A1863">
        <v>2788</v>
      </c>
      <c r="B1863" s="3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 s="12">
        <v>42580.701886574068</v>
      </c>
      <c r="J1863" s="12">
        <v>42550.701886574068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>
        <f t="shared" si="87"/>
        <v>103</v>
      </c>
      <c r="Q1863">
        <f t="shared" si="88"/>
        <v>102.5</v>
      </c>
      <c r="R1863">
        <f t="shared" si="89"/>
        <v>2016</v>
      </c>
    </row>
    <row r="1864" spans="1:18" ht="28.8" x14ac:dyDescent="0.3">
      <c r="A1864">
        <v>2791</v>
      </c>
      <c r="B1864" s="3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 s="12">
        <v>42622.166666666672</v>
      </c>
      <c r="J1864" s="12">
        <v>42591.899988425925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>
        <f t="shared" si="87"/>
        <v>103</v>
      </c>
      <c r="Q1864">
        <f t="shared" si="88"/>
        <v>73.209999999999994</v>
      </c>
      <c r="R1864">
        <f t="shared" si="89"/>
        <v>2016</v>
      </c>
    </row>
    <row r="1865" spans="1:18" x14ac:dyDescent="0.3">
      <c r="A1865">
        <v>3678</v>
      </c>
      <c r="B1865" s="3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 s="12">
        <v>42155.531226851846</v>
      </c>
      <c r="J1865" s="12">
        <v>42120.531226851846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>
        <f t="shared" si="87"/>
        <v>103</v>
      </c>
      <c r="Q1865">
        <f t="shared" si="88"/>
        <v>66.13</v>
      </c>
      <c r="R1865">
        <f t="shared" si="89"/>
        <v>2015</v>
      </c>
    </row>
    <row r="1866" spans="1:18" ht="28.8" x14ac:dyDescent="0.3">
      <c r="A1866">
        <v>3225</v>
      </c>
      <c r="B1866" s="3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 s="12">
        <v>42524.875</v>
      </c>
      <c r="J1866" s="12">
        <v>42503.559467592597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>
        <f t="shared" si="87"/>
        <v>102</v>
      </c>
      <c r="Q1866">
        <f t="shared" si="88"/>
        <v>52.49</v>
      </c>
      <c r="R1866">
        <f t="shared" si="89"/>
        <v>2016</v>
      </c>
    </row>
    <row r="1867" spans="1:18" x14ac:dyDescent="0.3">
      <c r="A1867">
        <v>3837</v>
      </c>
      <c r="B1867" s="3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 s="12">
        <v>42188.765717592592</v>
      </c>
      <c r="J1867" s="12">
        <v>42152.765717592592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>
        <f t="shared" si="87"/>
        <v>102</v>
      </c>
      <c r="Q1867">
        <f t="shared" si="88"/>
        <v>120.12</v>
      </c>
      <c r="R1867">
        <f t="shared" si="89"/>
        <v>2015</v>
      </c>
    </row>
    <row r="1868" spans="1:18" ht="28.8" x14ac:dyDescent="0.3">
      <c r="A1868">
        <v>3472</v>
      </c>
      <c r="B1868" s="3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 s="12">
        <v>41949.249305555553</v>
      </c>
      <c r="J1868" s="12">
        <v>41928.170497685183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>
        <f t="shared" si="87"/>
        <v>102</v>
      </c>
      <c r="Q1868">
        <f t="shared" si="88"/>
        <v>88.74</v>
      </c>
      <c r="R1868">
        <f t="shared" si="89"/>
        <v>2014</v>
      </c>
    </row>
    <row r="1869" spans="1:18" ht="28.8" hidden="1" x14ac:dyDescent="0.3">
      <c r="A1869">
        <v>788</v>
      </c>
      <c r="B1869" s="3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 s="12">
        <v>41097.165972222225</v>
      </c>
      <c r="J1869" s="12">
        <v>41059.006805555553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>
        <f t="shared" si="87"/>
        <v>204</v>
      </c>
      <c r="Q1869">
        <f t="shared" si="88"/>
        <v>59.85</v>
      </c>
      <c r="R1869">
        <f t="shared" si="89"/>
        <v>2012</v>
      </c>
    </row>
    <row r="1870" spans="1:18" hidden="1" x14ac:dyDescent="0.3">
      <c r="A1870">
        <v>1841</v>
      </c>
      <c r="B1870" s="3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 s="12">
        <v>41779.207638888889</v>
      </c>
      <c r="J1870" s="12">
        <v>41745.84542824074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>
        <f t="shared" si="87"/>
        <v>102</v>
      </c>
      <c r="Q1870">
        <f t="shared" si="88"/>
        <v>50.88</v>
      </c>
      <c r="R1870">
        <f t="shared" si="89"/>
        <v>2014</v>
      </c>
    </row>
    <row r="1871" spans="1:18" ht="28.8" hidden="1" x14ac:dyDescent="0.3">
      <c r="A1871">
        <v>3782</v>
      </c>
      <c r="B1871" s="3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 s="12">
        <v>42575.958333333328</v>
      </c>
      <c r="J1871" s="12">
        <v>42546.862233796302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>
        <f t="shared" si="87"/>
        <v>102</v>
      </c>
      <c r="Q1871">
        <f t="shared" si="88"/>
        <v>75.37</v>
      </c>
      <c r="R1871">
        <f t="shared" si="89"/>
        <v>2016</v>
      </c>
    </row>
    <row r="1872" spans="1:18" ht="28.8" x14ac:dyDescent="0.3">
      <c r="A1872">
        <v>1285</v>
      </c>
      <c r="B1872" s="3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 s="12">
        <v>42175.583043981482</v>
      </c>
      <c r="J1872" s="12">
        <v>42160.583043981482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>
        <f t="shared" si="87"/>
        <v>102</v>
      </c>
      <c r="Q1872">
        <f t="shared" si="88"/>
        <v>32.270000000000003</v>
      </c>
      <c r="R1872">
        <f t="shared" si="89"/>
        <v>2015</v>
      </c>
    </row>
    <row r="1873" spans="1:18" ht="28.8" hidden="1" x14ac:dyDescent="0.3">
      <c r="A1873">
        <v>407</v>
      </c>
      <c r="B1873" s="3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 s="12">
        <v>40866.912615740745</v>
      </c>
      <c r="J1873" s="12">
        <v>40806.870949074073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>
        <f t="shared" si="87"/>
        <v>102</v>
      </c>
      <c r="Q1873">
        <f t="shared" si="88"/>
        <v>92.32</v>
      </c>
      <c r="R1873">
        <f t="shared" si="89"/>
        <v>2011</v>
      </c>
    </row>
    <row r="1874" spans="1:18" ht="28.8" x14ac:dyDescent="0.3">
      <c r="A1874">
        <v>2912</v>
      </c>
      <c r="B1874" s="3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 s="12">
        <v>42384.131643518514</v>
      </c>
      <c r="J1874" s="12">
        <v>42354.131643518514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>
        <f t="shared" si="87"/>
        <v>14</v>
      </c>
      <c r="Q1874">
        <f t="shared" si="88"/>
        <v>78.08</v>
      </c>
      <c r="R1874">
        <f t="shared" si="89"/>
        <v>2015</v>
      </c>
    </row>
    <row r="1875" spans="1:18" ht="28.8" x14ac:dyDescent="0.3">
      <c r="A1875">
        <v>3713</v>
      </c>
      <c r="B1875" s="3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 s="12">
        <v>42525.738032407404</v>
      </c>
      <c r="J1875" s="12">
        <v>42505.738032407404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>
        <f t="shared" si="87"/>
        <v>102</v>
      </c>
      <c r="Q1875">
        <f t="shared" si="88"/>
        <v>106.84</v>
      </c>
      <c r="R1875">
        <f t="shared" si="89"/>
        <v>2016</v>
      </c>
    </row>
    <row r="1876" spans="1:18" ht="28.8" hidden="1" x14ac:dyDescent="0.3">
      <c r="A1876">
        <v>1314</v>
      </c>
      <c r="B1876" s="3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 s="12">
        <v>42664.669675925921</v>
      </c>
      <c r="J1876" s="12">
        <v>42604.669675925921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>
        <f t="shared" si="87"/>
        <v>1</v>
      </c>
      <c r="Q1876">
        <f t="shared" si="88"/>
        <v>184.36</v>
      </c>
      <c r="R1876">
        <f t="shared" si="89"/>
        <v>2016</v>
      </c>
    </row>
    <row r="1877" spans="1:18" ht="28.8" hidden="1" x14ac:dyDescent="0.3">
      <c r="A1877">
        <v>40</v>
      </c>
      <c r="B1877" s="3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 s="12">
        <v>41809.166666666664</v>
      </c>
      <c r="J1877" s="12">
        <v>41789.21398148148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>
        <f t="shared" si="87"/>
        <v>101</v>
      </c>
      <c r="Q1877">
        <f t="shared" si="88"/>
        <v>126.69</v>
      </c>
      <c r="R1877">
        <f t="shared" si="89"/>
        <v>2014</v>
      </c>
    </row>
    <row r="1878" spans="1:18" ht="28.8" x14ac:dyDescent="0.3">
      <c r="A1878">
        <v>3519</v>
      </c>
      <c r="B1878" s="3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 s="12">
        <v>42067.598958333328</v>
      </c>
      <c r="J1878" s="12">
        <v>42037.598958333328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>
        <f t="shared" si="87"/>
        <v>101</v>
      </c>
      <c r="Q1878">
        <f t="shared" si="88"/>
        <v>72.39</v>
      </c>
      <c r="R1878">
        <f t="shared" si="89"/>
        <v>2015</v>
      </c>
    </row>
    <row r="1879" spans="1:18" ht="28.8" hidden="1" x14ac:dyDescent="0.3">
      <c r="A1879">
        <v>1261</v>
      </c>
      <c r="B1879" s="3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 s="12">
        <v>41668.342905092592</v>
      </c>
      <c r="J1879" s="12">
        <v>41638.342905092592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>
        <f t="shared" si="87"/>
        <v>101</v>
      </c>
      <c r="Q1879">
        <f t="shared" si="88"/>
        <v>38.94</v>
      </c>
      <c r="R1879">
        <f t="shared" si="89"/>
        <v>2013</v>
      </c>
    </row>
    <row r="1880" spans="1:18" ht="28.8" hidden="1" x14ac:dyDescent="0.3">
      <c r="A1880">
        <v>1856</v>
      </c>
      <c r="B1880" s="3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 s="12">
        <v>41838.854999999996</v>
      </c>
      <c r="J1880" s="12">
        <v>41817.854999999996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>
        <f t="shared" si="87"/>
        <v>101</v>
      </c>
      <c r="Q1880">
        <f t="shared" si="88"/>
        <v>53.29</v>
      </c>
      <c r="R1880">
        <f t="shared" si="89"/>
        <v>2014</v>
      </c>
    </row>
    <row r="1881" spans="1:18" ht="28.8" x14ac:dyDescent="0.3">
      <c r="A1881">
        <v>3809</v>
      </c>
      <c r="B1881" s="3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 s="12">
        <v>41850.958333333336</v>
      </c>
      <c r="J1881" s="12">
        <v>41800.526701388888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>
        <f t="shared" si="87"/>
        <v>101</v>
      </c>
      <c r="Q1881">
        <f t="shared" si="88"/>
        <v>53.29</v>
      </c>
      <c r="R1881">
        <f t="shared" si="89"/>
        <v>2014</v>
      </c>
    </row>
    <row r="1882" spans="1:18" ht="28.8" x14ac:dyDescent="0.3">
      <c r="A1882">
        <v>3839</v>
      </c>
      <c r="B1882" s="3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 s="12">
        <v>42215.142638888887</v>
      </c>
      <c r="J1882" s="12">
        <v>42155.142638888887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>
        <f t="shared" si="87"/>
        <v>101</v>
      </c>
      <c r="Q1882">
        <f t="shared" si="88"/>
        <v>63.28</v>
      </c>
      <c r="R1882">
        <f t="shared" si="89"/>
        <v>2015</v>
      </c>
    </row>
    <row r="1883" spans="1:18" ht="28.8" x14ac:dyDescent="0.3">
      <c r="A1883">
        <v>1284</v>
      </c>
      <c r="B1883" s="3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 s="12">
        <v>42735.707638888889</v>
      </c>
      <c r="J1883" s="12">
        <v>42712.23474537037</v>
      </c>
      <c r="K1883" t="b">
        <v>0</v>
      </c>
      <c r="L1883">
        <v>31</v>
      </c>
      <c r="M1883" t="b">
        <v>1</v>
      </c>
      <c r="N1883" t="s">
        <v>8281</v>
      </c>
      <c r="O1883" t="s">
        <v>8284</v>
      </c>
      <c r="P1883">
        <f t="shared" si="87"/>
        <v>101</v>
      </c>
      <c r="Q1883">
        <f t="shared" si="88"/>
        <v>65.16</v>
      </c>
      <c r="R1883">
        <f t="shared" si="89"/>
        <v>2016</v>
      </c>
    </row>
    <row r="1884" spans="1:18" ht="28.8" hidden="1" x14ac:dyDescent="0.3">
      <c r="A1884">
        <v>1441</v>
      </c>
      <c r="B1884" s="3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 s="12">
        <v>42258.765844907408</v>
      </c>
      <c r="J1884" s="12">
        <v>42198.765844907408</v>
      </c>
      <c r="K1884" t="b">
        <v>0</v>
      </c>
      <c r="L1884">
        <v>3</v>
      </c>
      <c r="M1884" t="b">
        <v>0</v>
      </c>
      <c r="N1884" t="s">
        <v>8269</v>
      </c>
      <c r="O1884" t="s">
        <v>8306</v>
      </c>
      <c r="P1884">
        <f t="shared" si="87"/>
        <v>1</v>
      </c>
      <c r="Q1884">
        <f t="shared" si="88"/>
        <v>673.33</v>
      </c>
      <c r="R1884">
        <f t="shared" si="89"/>
        <v>2015</v>
      </c>
    </row>
    <row r="1885" spans="1:18" hidden="1" x14ac:dyDescent="0.3">
      <c r="A1885">
        <v>1826</v>
      </c>
      <c r="B1885" s="3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 s="12">
        <v>41687.923807870371</v>
      </c>
      <c r="J1885" s="12">
        <v>41657.923807870371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>
        <f t="shared" si="87"/>
        <v>101</v>
      </c>
      <c r="Q1885">
        <f t="shared" si="88"/>
        <v>53.16</v>
      </c>
      <c r="R1885">
        <f t="shared" si="89"/>
        <v>2014</v>
      </c>
    </row>
    <row r="1886" spans="1:18" ht="28.8" x14ac:dyDescent="0.3">
      <c r="A1886">
        <v>3357</v>
      </c>
      <c r="B1886" s="3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 s="12">
        <v>41852.417939814812</v>
      </c>
      <c r="J1886" s="12">
        <v>41822.417939814812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>
        <f t="shared" si="87"/>
        <v>101</v>
      </c>
      <c r="Q1886">
        <f t="shared" si="88"/>
        <v>96.19</v>
      </c>
      <c r="R1886">
        <f t="shared" si="89"/>
        <v>2014</v>
      </c>
    </row>
    <row r="1887" spans="1:18" ht="28.8" x14ac:dyDescent="0.3">
      <c r="A1887">
        <v>3474</v>
      </c>
      <c r="B1887" s="3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 s="12">
        <v>42571.501516203702</v>
      </c>
      <c r="J1887" s="12">
        <v>42541.501516203702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>
        <f t="shared" si="87"/>
        <v>101</v>
      </c>
      <c r="Q1887">
        <f t="shared" si="88"/>
        <v>51.79</v>
      </c>
      <c r="R1887">
        <f t="shared" si="89"/>
        <v>2016</v>
      </c>
    </row>
    <row r="1888" spans="1:18" ht="28.8" x14ac:dyDescent="0.3">
      <c r="A1888">
        <v>3618</v>
      </c>
      <c r="B1888" s="3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 s="12">
        <v>42158.627893518518</v>
      </c>
      <c r="J1888" s="12">
        <v>42128.627893518518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>
        <f t="shared" si="87"/>
        <v>101</v>
      </c>
      <c r="Q1888">
        <f t="shared" si="88"/>
        <v>36.07</v>
      </c>
      <c r="R1888">
        <f t="shared" si="89"/>
        <v>2015</v>
      </c>
    </row>
    <row r="1889" spans="1:18" ht="28.8" hidden="1" x14ac:dyDescent="0.3">
      <c r="A1889">
        <v>1651</v>
      </c>
      <c r="B1889" s="3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 s="12">
        <v>40659.290972222225</v>
      </c>
      <c r="J1889" s="12">
        <v>40625.900694444441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>
        <f t="shared" si="87"/>
        <v>101</v>
      </c>
      <c r="Q1889">
        <f t="shared" si="88"/>
        <v>100.75</v>
      </c>
      <c r="R1889">
        <f t="shared" si="89"/>
        <v>2011</v>
      </c>
    </row>
    <row r="1890" spans="1:18" ht="28.8" hidden="1" x14ac:dyDescent="0.3">
      <c r="A1890">
        <v>2119</v>
      </c>
      <c r="B1890" s="3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 s="12">
        <v>41137.130150462966</v>
      </c>
      <c r="J1890" s="12">
        <v>41107.130150462966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>
        <f t="shared" si="87"/>
        <v>101</v>
      </c>
      <c r="Q1890">
        <f t="shared" si="88"/>
        <v>91.59</v>
      </c>
      <c r="R1890">
        <f t="shared" si="89"/>
        <v>2012</v>
      </c>
    </row>
    <row r="1891" spans="1:18" x14ac:dyDescent="0.3">
      <c r="A1891">
        <v>3520</v>
      </c>
      <c r="B1891" s="3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 s="12">
        <v>42253.57430555555</v>
      </c>
      <c r="J1891" s="12">
        <v>42227.824212962965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>
        <f t="shared" si="87"/>
        <v>101</v>
      </c>
      <c r="Q1891">
        <f t="shared" si="88"/>
        <v>95.95</v>
      </c>
      <c r="R1891">
        <f t="shared" si="89"/>
        <v>2015</v>
      </c>
    </row>
    <row r="1892" spans="1:18" ht="28.8" x14ac:dyDescent="0.3">
      <c r="A1892">
        <v>3594</v>
      </c>
      <c r="B1892" s="3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 s="12">
        <v>42617.066921296297</v>
      </c>
      <c r="J1892" s="12">
        <v>42592.066921296297</v>
      </c>
      <c r="K1892" t="b">
        <v>0</v>
      </c>
      <c r="L1892">
        <v>36</v>
      </c>
      <c r="M1892" t="b">
        <v>1</v>
      </c>
      <c r="N1892" t="s">
        <v>8281</v>
      </c>
      <c r="O1892" t="s">
        <v>8284</v>
      </c>
      <c r="P1892">
        <f t="shared" si="87"/>
        <v>126</v>
      </c>
      <c r="Q1892">
        <f t="shared" si="88"/>
        <v>55.97</v>
      </c>
      <c r="R1892">
        <f t="shared" si="89"/>
        <v>2016</v>
      </c>
    </row>
    <row r="1893" spans="1:18" ht="28.8" x14ac:dyDescent="0.3">
      <c r="A1893">
        <v>3727</v>
      </c>
      <c r="B1893" s="3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 s="12">
        <v>42663.204861111109</v>
      </c>
      <c r="J1893" s="12">
        <v>42632.348310185189</v>
      </c>
      <c r="K1893" t="b">
        <v>0</v>
      </c>
      <c r="L1893">
        <v>33</v>
      </c>
      <c r="M1893" t="b">
        <v>1</v>
      </c>
      <c r="N1893" t="s">
        <v>8281</v>
      </c>
      <c r="O1893" t="s">
        <v>8284</v>
      </c>
      <c r="P1893">
        <f t="shared" si="87"/>
        <v>101</v>
      </c>
      <c r="Q1893">
        <f t="shared" si="88"/>
        <v>61.06</v>
      </c>
      <c r="R1893">
        <f t="shared" si="89"/>
        <v>2016</v>
      </c>
    </row>
    <row r="1894" spans="1:18" hidden="1" x14ac:dyDescent="0.3">
      <c r="A1894">
        <v>1671</v>
      </c>
      <c r="B1894" s="3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 s="12">
        <v>42583.54414351852</v>
      </c>
      <c r="J1894" s="12">
        <v>42553.54414351852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>
        <f t="shared" si="87"/>
        <v>101</v>
      </c>
      <c r="Q1894">
        <f t="shared" si="88"/>
        <v>26.15</v>
      </c>
      <c r="R1894">
        <f t="shared" si="89"/>
        <v>2016</v>
      </c>
    </row>
    <row r="1895" spans="1:18" hidden="1" x14ac:dyDescent="0.3">
      <c r="A1895">
        <v>1634</v>
      </c>
      <c r="B1895" s="3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 s="12">
        <v>40696.249305555553</v>
      </c>
      <c r="J1895" s="12">
        <v>40658.189826388887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>
        <f t="shared" si="87"/>
        <v>101</v>
      </c>
      <c r="Q1895">
        <f t="shared" si="88"/>
        <v>62.81</v>
      </c>
      <c r="R1895">
        <f t="shared" si="89"/>
        <v>2011</v>
      </c>
    </row>
    <row r="1896" spans="1:18" ht="28.8" x14ac:dyDescent="0.3">
      <c r="A1896">
        <v>3653</v>
      </c>
      <c r="B1896" s="3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 s="12">
        <v>42221.363506944443</v>
      </c>
      <c r="J1896" s="12">
        <v>42191.363506944443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>
        <f t="shared" si="87"/>
        <v>101</v>
      </c>
      <c r="Q1896">
        <f t="shared" si="88"/>
        <v>60.91</v>
      </c>
      <c r="R1896">
        <f t="shared" si="89"/>
        <v>2015</v>
      </c>
    </row>
    <row r="1897" spans="1:18" hidden="1" x14ac:dyDescent="0.3">
      <c r="A1897">
        <v>2110</v>
      </c>
      <c r="B1897" s="3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 s="12">
        <v>41787.207638888889</v>
      </c>
      <c r="J1897" s="12">
        <v>41759.670937499999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>
        <f t="shared" si="87"/>
        <v>100</v>
      </c>
      <c r="Q1897">
        <f t="shared" si="88"/>
        <v>52.82</v>
      </c>
      <c r="R1897">
        <f t="shared" si="89"/>
        <v>2014</v>
      </c>
    </row>
    <row r="1898" spans="1:18" ht="28.8" hidden="1" x14ac:dyDescent="0.3">
      <c r="A1898">
        <v>748</v>
      </c>
      <c r="B1898" s="3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 s="12">
        <v>41861.846828703703</v>
      </c>
      <c r="J1898" s="12">
        <v>41831.846828703703</v>
      </c>
      <c r="K1898" t="b">
        <v>0</v>
      </c>
      <c r="L1898">
        <v>44</v>
      </c>
      <c r="M1898" t="b">
        <v>1</v>
      </c>
      <c r="N1898" t="s">
        <v>8269</v>
      </c>
      <c r="O1898" t="s">
        <v>8291</v>
      </c>
      <c r="P1898">
        <f t="shared" si="87"/>
        <v>100</v>
      </c>
      <c r="Q1898">
        <f t="shared" si="88"/>
        <v>45.57</v>
      </c>
      <c r="R1898">
        <f t="shared" si="89"/>
        <v>2014</v>
      </c>
    </row>
    <row r="1899" spans="1:18" ht="28.8" hidden="1" x14ac:dyDescent="0.3">
      <c r="A1899">
        <v>2429</v>
      </c>
      <c r="B1899" s="3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 s="12">
        <v>42771.697222222225</v>
      </c>
      <c r="J1899" s="12">
        <v>42734.879236111112</v>
      </c>
      <c r="K1899" t="b">
        <v>0</v>
      </c>
      <c r="L1899">
        <v>4</v>
      </c>
      <c r="M1899" t="b">
        <v>0</v>
      </c>
      <c r="N1899" t="s">
        <v>8277</v>
      </c>
      <c r="O1899" t="s">
        <v>8303</v>
      </c>
      <c r="P1899">
        <f t="shared" si="87"/>
        <v>1</v>
      </c>
      <c r="Q1899">
        <f t="shared" si="88"/>
        <v>501.25</v>
      </c>
      <c r="R1899">
        <f t="shared" si="89"/>
        <v>2016</v>
      </c>
    </row>
    <row r="1900" spans="1:18" ht="28.8" x14ac:dyDescent="0.3">
      <c r="A1900">
        <v>3373</v>
      </c>
      <c r="B1900" s="3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 s="12">
        <v>42203.666666666672</v>
      </c>
      <c r="J1900" s="12">
        <v>42179.854629629626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>
        <f t="shared" si="87"/>
        <v>100</v>
      </c>
      <c r="Q1900">
        <f t="shared" si="88"/>
        <v>66.83</v>
      </c>
      <c r="R1900">
        <f t="shared" si="89"/>
        <v>2015</v>
      </c>
    </row>
    <row r="1901" spans="1:18" ht="28.8" hidden="1" x14ac:dyDescent="0.3">
      <c r="A1901">
        <v>3775</v>
      </c>
      <c r="B1901" s="3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 s="12">
        <v>42103.166666666672</v>
      </c>
      <c r="J1901" s="12">
        <v>42075.942627314813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>
        <f t="shared" si="87"/>
        <v>100</v>
      </c>
      <c r="Q1901">
        <f t="shared" si="88"/>
        <v>143.21</v>
      </c>
      <c r="R1901">
        <f t="shared" si="89"/>
        <v>2015</v>
      </c>
    </row>
    <row r="1902" spans="1:18" ht="28.8" hidden="1" x14ac:dyDescent="0.3">
      <c r="A1902">
        <v>20</v>
      </c>
      <c r="B1902" s="3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 s="12">
        <v>42260.758240740746</v>
      </c>
      <c r="J1902" s="12">
        <v>42200.758240740746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>
        <f t="shared" si="87"/>
        <v>100</v>
      </c>
      <c r="Q1902">
        <f t="shared" si="88"/>
        <v>80.16</v>
      </c>
      <c r="R1902">
        <f t="shared" si="89"/>
        <v>2015</v>
      </c>
    </row>
    <row r="1903" spans="1:18" ht="28.8" x14ac:dyDescent="0.3">
      <c r="A1903">
        <v>533</v>
      </c>
      <c r="B1903" s="3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 s="12">
        <v>42506.43478009259</v>
      </c>
      <c r="J1903" s="12">
        <v>42482.43478009259</v>
      </c>
      <c r="K1903" t="b">
        <v>0</v>
      </c>
      <c r="L1903">
        <v>17</v>
      </c>
      <c r="M1903" t="b">
        <v>1</v>
      </c>
      <c r="N1903" t="s">
        <v>8281</v>
      </c>
      <c r="O1903" t="s">
        <v>8284</v>
      </c>
      <c r="P1903">
        <f t="shared" si="87"/>
        <v>100</v>
      </c>
      <c r="Q1903">
        <f t="shared" si="88"/>
        <v>117.88</v>
      </c>
      <c r="R1903">
        <f t="shared" si="89"/>
        <v>2016</v>
      </c>
    </row>
    <row r="1904" spans="1:18" x14ac:dyDescent="0.3">
      <c r="A1904">
        <v>3159</v>
      </c>
      <c r="B1904" s="3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 s="12">
        <v>40926.958333333336</v>
      </c>
      <c r="J1904" s="12">
        <v>40884.066678240742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>
        <f t="shared" si="87"/>
        <v>133</v>
      </c>
      <c r="Q1904">
        <f t="shared" si="88"/>
        <v>38.5</v>
      </c>
      <c r="R1904">
        <f t="shared" si="89"/>
        <v>2011</v>
      </c>
    </row>
    <row r="1905" spans="1:18" ht="28.8" hidden="1" x14ac:dyDescent="0.3">
      <c r="A1905">
        <v>883</v>
      </c>
      <c r="B1905" s="3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 s="12">
        <v>42431.935590277775</v>
      </c>
      <c r="J1905" s="12">
        <v>42371.935590277775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>
        <f t="shared" si="87"/>
        <v>40</v>
      </c>
      <c r="Q1905">
        <f t="shared" si="88"/>
        <v>83.38</v>
      </c>
      <c r="R1905">
        <f t="shared" si="89"/>
        <v>2016</v>
      </c>
    </row>
    <row r="1906" spans="1:18" ht="28.8" x14ac:dyDescent="0.3">
      <c r="A1906">
        <v>3216</v>
      </c>
      <c r="B1906" s="3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 s="12">
        <v>42196.604166666672</v>
      </c>
      <c r="J1906" s="12">
        <v>42165.462627314817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>
        <f t="shared" si="87"/>
        <v>100</v>
      </c>
      <c r="Q1906">
        <f t="shared" si="88"/>
        <v>57.17</v>
      </c>
      <c r="R1906">
        <f t="shared" si="89"/>
        <v>2015</v>
      </c>
    </row>
    <row r="1907" spans="1:18" hidden="1" x14ac:dyDescent="0.3">
      <c r="A1907">
        <v>1603</v>
      </c>
      <c r="B1907" s="3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 s="12">
        <v>40936.169664351852</v>
      </c>
      <c r="J1907" s="12">
        <v>40876.169664351852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>
        <f t="shared" si="87"/>
        <v>100</v>
      </c>
      <c r="Q1907">
        <f t="shared" si="88"/>
        <v>66.69</v>
      </c>
      <c r="R1907">
        <f t="shared" si="89"/>
        <v>2011</v>
      </c>
    </row>
    <row r="1908" spans="1:18" ht="28.8" hidden="1" x14ac:dyDescent="0.3">
      <c r="A1908">
        <v>41</v>
      </c>
      <c r="B1908" s="3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 s="12">
        <v>41917.568912037037</v>
      </c>
      <c r="J1908" s="12">
        <v>41887.568912037037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>
        <f t="shared" si="87"/>
        <v>100</v>
      </c>
      <c r="Q1908">
        <f t="shared" si="88"/>
        <v>105.26</v>
      </c>
      <c r="R1908">
        <f t="shared" si="89"/>
        <v>2014</v>
      </c>
    </row>
    <row r="1909" spans="1:18" ht="28.8" hidden="1" x14ac:dyDescent="0.3">
      <c r="A1909">
        <v>44</v>
      </c>
      <c r="B1909" s="3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 s="12">
        <v>41919.098807870374</v>
      </c>
      <c r="J1909" s="12">
        <v>41874.098807870374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>
        <f t="shared" si="87"/>
        <v>100</v>
      </c>
      <c r="Q1909">
        <f t="shared" si="88"/>
        <v>133.33000000000001</v>
      </c>
      <c r="R1909">
        <f t="shared" si="89"/>
        <v>2014</v>
      </c>
    </row>
    <row r="1910" spans="1:18" ht="28.8" hidden="1" x14ac:dyDescent="0.3">
      <c r="A1910">
        <v>1619</v>
      </c>
      <c r="B1910" s="3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 s="12">
        <v>41897.18618055556</v>
      </c>
      <c r="J1910" s="12">
        <v>41876.18618055556</v>
      </c>
      <c r="K1910" t="b">
        <v>0</v>
      </c>
      <c r="L1910">
        <v>23</v>
      </c>
      <c r="M1910" t="b">
        <v>1</v>
      </c>
      <c r="N1910" t="s">
        <v>8285</v>
      </c>
      <c r="O1910" t="s">
        <v>8289</v>
      </c>
      <c r="P1910">
        <f t="shared" si="87"/>
        <v>133</v>
      </c>
      <c r="Q1910">
        <f t="shared" si="88"/>
        <v>86.96</v>
      </c>
      <c r="R1910">
        <f t="shared" si="89"/>
        <v>2014</v>
      </c>
    </row>
    <row r="1911" spans="1:18" ht="28.8" hidden="1" x14ac:dyDescent="0.3">
      <c r="A1911">
        <v>2207</v>
      </c>
      <c r="B1911" s="3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 s="12">
        <v>41594.235798611109</v>
      </c>
      <c r="J1911" s="12">
        <v>41564.194131944445</v>
      </c>
      <c r="K1911" t="b">
        <v>0</v>
      </c>
      <c r="L1911">
        <v>7</v>
      </c>
      <c r="M1911" t="b">
        <v>1</v>
      </c>
      <c r="N1911" t="s">
        <v>8285</v>
      </c>
      <c r="O1911" t="s">
        <v>8287</v>
      </c>
      <c r="P1911">
        <f t="shared" si="87"/>
        <v>100</v>
      </c>
      <c r="Q1911">
        <f t="shared" si="88"/>
        <v>285.70999999999998</v>
      </c>
      <c r="R1911">
        <f t="shared" si="89"/>
        <v>2013</v>
      </c>
    </row>
    <row r="1912" spans="1:18" ht="28.8" hidden="1" x14ac:dyDescent="0.3">
      <c r="A1912">
        <v>2473</v>
      </c>
      <c r="B1912" s="3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 s="12">
        <v>41223.790150462963</v>
      </c>
      <c r="J1912" s="12">
        <v>41193.748483796298</v>
      </c>
      <c r="K1912" t="b">
        <v>0</v>
      </c>
      <c r="L1912">
        <v>47</v>
      </c>
      <c r="M1912" t="b">
        <v>1</v>
      </c>
      <c r="N1912" t="s">
        <v>8285</v>
      </c>
      <c r="O1912" t="s">
        <v>8286</v>
      </c>
      <c r="P1912">
        <f t="shared" si="87"/>
        <v>100</v>
      </c>
      <c r="Q1912">
        <f t="shared" si="88"/>
        <v>42.55</v>
      </c>
      <c r="R1912">
        <f t="shared" si="89"/>
        <v>2012</v>
      </c>
    </row>
    <row r="1913" spans="1:18" ht="28.8" hidden="1" x14ac:dyDescent="0.3">
      <c r="A1913">
        <v>2480</v>
      </c>
      <c r="B1913" s="3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 s="12">
        <v>42287.936157407406</v>
      </c>
      <c r="J1913" s="12">
        <v>42227.936157407406</v>
      </c>
      <c r="K1913" t="b">
        <v>0</v>
      </c>
      <c r="L1913">
        <v>8</v>
      </c>
      <c r="M1913" t="b">
        <v>1</v>
      </c>
      <c r="N1913" t="s">
        <v>8285</v>
      </c>
      <c r="O1913" t="s">
        <v>8286</v>
      </c>
      <c r="P1913">
        <f t="shared" si="87"/>
        <v>100</v>
      </c>
      <c r="Q1913">
        <f t="shared" si="88"/>
        <v>250</v>
      </c>
      <c r="R1913">
        <f t="shared" si="89"/>
        <v>2015</v>
      </c>
    </row>
    <row r="1914" spans="1:18" hidden="1" x14ac:dyDescent="0.3">
      <c r="A1914">
        <v>2937</v>
      </c>
      <c r="B1914" s="3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 s="12">
        <v>41833.457326388889</v>
      </c>
      <c r="J1914" s="12">
        <v>41803.457326388889</v>
      </c>
      <c r="K1914" t="b">
        <v>0</v>
      </c>
      <c r="L1914">
        <v>55</v>
      </c>
      <c r="M1914" t="b">
        <v>1</v>
      </c>
      <c r="N1914" t="s">
        <v>8281</v>
      </c>
      <c r="O1914" t="s">
        <v>8293</v>
      </c>
      <c r="P1914">
        <f t="shared" si="87"/>
        <v>133</v>
      </c>
      <c r="Q1914">
        <f t="shared" si="88"/>
        <v>36.36</v>
      </c>
      <c r="R1914">
        <f t="shared" si="89"/>
        <v>2014</v>
      </c>
    </row>
    <row r="1915" spans="1:18" ht="28.8" x14ac:dyDescent="0.3">
      <c r="A1915">
        <v>3385</v>
      </c>
      <c r="B1915" s="3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 s="12">
        <v>41983.8675</v>
      </c>
      <c r="J1915" s="12">
        <v>41953.8675</v>
      </c>
      <c r="K1915" t="b">
        <v>0</v>
      </c>
      <c r="L1915">
        <v>15</v>
      </c>
      <c r="M1915" t="b">
        <v>1</v>
      </c>
      <c r="N1915" t="s">
        <v>8281</v>
      </c>
      <c r="O1915" t="s">
        <v>8284</v>
      </c>
      <c r="P1915">
        <f t="shared" si="87"/>
        <v>100</v>
      </c>
      <c r="Q1915">
        <f t="shared" si="88"/>
        <v>133.33000000000001</v>
      </c>
      <c r="R1915">
        <f t="shared" si="89"/>
        <v>2014</v>
      </c>
    </row>
    <row r="1916" spans="1:18" ht="28.8" x14ac:dyDescent="0.3">
      <c r="A1916">
        <v>3403</v>
      </c>
      <c r="B1916" s="3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 s="12">
        <v>42180.462083333332</v>
      </c>
      <c r="J1916" s="12">
        <v>42150.462083333332</v>
      </c>
      <c r="K1916" t="b">
        <v>0</v>
      </c>
      <c r="L1916">
        <v>17</v>
      </c>
      <c r="M1916" t="b">
        <v>1</v>
      </c>
      <c r="N1916" t="s">
        <v>8281</v>
      </c>
      <c r="O1916" t="s">
        <v>8284</v>
      </c>
      <c r="P1916">
        <f t="shared" si="87"/>
        <v>100</v>
      </c>
      <c r="Q1916">
        <f t="shared" si="88"/>
        <v>117.65</v>
      </c>
      <c r="R1916">
        <f t="shared" si="89"/>
        <v>2015</v>
      </c>
    </row>
    <row r="1917" spans="1:18" ht="28.8" x14ac:dyDescent="0.3">
      <c r="A1917">
        <v>3431</v>
      </c>
      <c r="B1917" s="3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 s="12">
        <v>41869.730937500004</v>
      </c>
      <c r="J1917" s="12">
        <v>41839.730937500004</v>
      </c>
      <c r="K1917" t="b">
        <v>0</v>
      </c>
      <c r="L1917">
        <v>21</v>
      </c>
      <c r="M1917" t="b">
        <v>1</v>
      </c>
      <c r="N1917" t="s">
        <v>8281</v>
      </c>
      <c r="O1917" t="s">
        <v>8284</v>
      </c>
      <c r="P1917">
        <f t="shared" si="87"/>
        <v>100</v>
      </c>
      <c r="Q1917">
        <f t="shared" si="88"/>
        <v>95.24</v>
      </c>
      <c r="R1917">
        <f t="shared" si="89"/>
        <v>2014</v>
      </c>
    </row>
    <row r="1918" spans="1:18" ht="28.8" x14ac:dyDescent="0.3">
      <c r="A1918">
        <v>3445</v>
      </c>
      <c r="B1918" s="3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 s="12">
        <v>42300.530509259261</v>
      </c>
      <c r="J1918" s="12">
        <v>42272.530509259261</v>
      </c>
      <c r="K1918" t="b">
        <v>0</v>
      </c>
      <c r="L1918">
        <v>31</v>
      </c>
      <c r="M1918" t="b">
        <v>1</v>
      </c>
      <c r="N1918" t="s">
        <v>8281</v>
      </c>
      <c r="O1918" t="s">
        <v>8284</v>
      </c>
      <c r="P1918">
        <f t="shared" si="87"/>
        <v>100</v>
      </c>
      <c r="Q1918">
        <f t="shared" si="88"/>
        <v>64.52</v>
      </c>
      <c r="R1918">
        <f t="shared" si="89"/>
        <v>2015</v>
      </c>
    </row>
    <row r="1919" spans="1:18" ht="28.8" x14ac:dyDescent="0.3">
      <c r="A1919">
        <v>3627</v>
      </c>
      <c r="B1919" s="3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 s="12">
        <v>42511.165972222225</v>
      </c>
      <c r="J1919" s="12">
        <v>42460.741747685184</v>
      </c>
      <c r="K1919" t="b">
        <v>0</v>
      </c>
      <c r="L1919">
        <v>29</v>
      </c>
      <c r="M1919" t="b">
        <v>1</v>
      </c>
      <c r="N1919" t="s">
        <v>8281</v>
      </c>
      <c r="O1919" t="s">
        <v>8284</v>
      </c>
      <c r="P1919">
        <f t="shared" si="87"/>
        <v>100</v>
      </c>
      <c r="Q1919">
        <f t="shared" si="88"/>
        <v>68.97</v>
      </c>
      <c r="R1919">
        <f t="shared" si="89"/>
        <v>2016</v>
      </c>
    </row>
    <row r="1920" spans="1:18" ht="28.8" hidden="1" x14ac:dyDescent="0.3">
      <c r="A1920">
        <v>3770</v>
      </c>
      <c r="B1920" s="3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 s="12">
        <v>42168.930671296301</v>
      </c>
      <c r="J1920" s="12">
        <v>42138.930671296301</v>
      </c>
      <c r="K1920" t="b">
        <v>0</v>
      </c>
      <c r="L1920">
        <v>20</v>
      </c>
      <c r="M1920" t="b">
        <v>1</v>
      </c>
      <c r="N1920" t="s">
        <v>8281</v>
      </c>
      <c r="O1920" t="s">
        <v>8293</v>
      </c>
      <c r="P1920">
        <f t="shared" si="87"/>
        <v>100</v>
      </c>
      <c r="Q1920">
        <f t="shared" si="88"/>
        <v>100</v>
      </c>
      <c r="R1920">
        <f t="shared" si="89"/>
        <v>2015</v>
      </c>
    </row>
    <row r="1921" spans="1:18" ht="28.8" hidden="1" x14ac:dyDescent="0.3">
      <c r="A1921">
        <v>2204</v>
      </c>
      <c r="B1921" s="3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 s="12">
        <v>41342.311562499999</v>
      </c>
      <c r="J1921" s="12">
        <v>41312.311562499999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>
        <f t="shared" si="87"/>
        <v>133</v>
      </c>
      <c r="Q1921">
        <f t="shared" si="88"/>
        <v>27.3</v>
      </c>
      <c r="R1921">
        <f t="shared" si="89"/>
        <v>2013</v>
      </c>
    </row>
    <row r="1922" spans="1:18" ht="28.8" hidden="1" x14ac:dyDescent="0.3">
      <c r="A1922">
        <v>1784</v>
      </c>
      <c r="B1922" s="3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 s="12">
        <v>42035.142361111109</v>
      </c>
      <c r="J1922" s="12">
        <v>42003.655555555553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>
        <f t="shared" ref="P1922:P1985" si="90">ROUND(E1922/D1922*100,0)</f>
        <v>40</v>
      </c>
      <c r="Q1922">
        <f t="shared" ref="Q1922:Q1985" si="91">IFERROR(ROUND(E1922/L1922,2),0)</f>
        <v>60.24</v>
      </c>
      <c r="R1922">
        <f t="shared" si="89"/>
        <v>2014</v>
      </c>
    </row>
    <row r="1923" spans="1:18" ht="28.8" hidden="1" x14ac:dyDescent="0.3">
      <c r="A1923">
        <v>913</v>
      </c>
      <c r="B1923" s="3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 s="12">
        <v>41034.139108796298</v>
      </c>
      <c r="J1923" s="12">
        <v>41004.139108796298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>
        <f t="shared" si="90"/>
        <v>7</v>
      </c>
      <c r="Q1923">
        <f t="shared" si="91"/>
        <v>82.58</v>
      </c>
      <c r="R1923">
        <f t="shared" ref="R1923:R1986" si="92">YEAR(J1923)</f>
        <v>2012</v>
      </c>
    </row>
    <row r="1924" spans="1:18" ht="28.8" hidden="1" x14ac:dyDescent="0.3">
      <c r="A1924">
        <v>2622</v>
      </c>
      <c r="B1924" s="3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 s="12">
        <v>42734.74324074074</v>
      </c>
      <c r="J1924" s="12">
        <v>42689.74324074074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>
        <f t="shared" si="90"/>
        <v>131</v>
      </c>
      <c r="Q1924">
        <f t="shared" si="91"/>
        <v>26.59</v>
      </c>
      <c r="R1924">
        <f t="shared" si="92"/>
        <v>2016</v>
      </c>
    </row>
    <row r="1925" spans="1:18" ht="28.8" hidden="1" x14ac:dyDescent="0.3">
      <c r="A1925">
        <v>1714</v>
      </c>
      <c r="B1925" s="3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 s="12">
        <v>42125.918530092589</v>
      </c>
      <c r="J1925" s="12">
        <v>42095.918530092589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>
        <f t="shared" si="90"/>
        <v>8</v>
      </c>
      <c r="Q1925">
        <f t="shared" si="91"/>
        <v>115.71</v>
      </c>
      <c r="R1925">
        <f t="shared" si="92"/>
        <v>2015</v>
      </c>
    </row>
    <row r="1926" spans="1:18" ht="28.8" x14ac:dyDescent="0.3">
      <c r="A1926">
        <v>3383</v>
      </c>
      <c r="B1926" s="3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 s="12">
        <v>42544.782638888893</v>
      </c>
      <c r="J1926" s="12">
        <v>42524.782638888893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>
        <f t="shared" si="90"/>
        <v>112</v>
      </c>
      <c r="Q1926">
        <f t="shared" si="91"/>
        <v>65.17</v>
      </c>
      <c r="R1926">
        <f t="shared" si="92"/>
        <v>2016</v>
      </c>
    </row>
    <row r="1927" spans="1:18" x14ac:dyDescent="0.3">
      <c r="A1927">
        <v>3271</v>
      </c>
      <c r="B1927" s="3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 s="12">
        <v>41945.478877314818</v>
      </c>
      <c r="J1927" s="12">
        <v>41915.437210648146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>
        <f t="shared" si="90"/>
        <v>130</v>
      </c>
      <c r="Q1927">
        <f t="shared" si="91"/>
        <v>38.24</v>
      </c>
      <c r="R1927">
        <f t="shared" si="92"/>
        <v>2014</v>
      </c>
    </row>
    <row r="1928" spans="1:18" ht="28.8" hidden="1" x14ac:dyDescent="0.3">
      <c r="A1928">
        <v>830</v>
      </c>
      <c r="B1928" s="3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 s="12">
        <v>41355.484085648146</v>
      </c>
      <c r="J1928" s="12">
        <v>41325.525752314818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>
        <f t="shared" si="90"/>
        <v>108</v>
      </c>
      <c r="Q1928">
        <f t="shared" si="91"/>
        <v>60.66</v>
      </c>
      <c r="R1928">
        <f t="shared" si="92"/>
        <v>2013</v>
      </c>
    </row>
    <row r="1929" spans="1:18" hidden="1" x14ac:dyDescent="0.3">
      <c r="A1929">
        <v>26</v>
      </c>
      <c r="B1929" s="3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 s="12">
        <v>41868.515555555554</v>
      </c>
      <c r="J1929" s="12">
        <v>41828.515555555554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>
        <f t="shared" si="90"/>
        <v>155</v>
      </c>
      <c r="Q1929">
        <f t="shared" si="91"/>
        <v>102.11</v>
      </c>
      <c r="R1929">
        <f t="shared" si="92"/>
        <v>2014</v>
      </c>
    </row>
    <row r="1930" spans="1:18" ht="28.8" hidden="1" x14ac:dyDescent="0.3">
      <c r="A1930">
        <v>1226</v>
      </c>
      <c r="B1930" s="3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 s="12">
        <v>41750.041666666664</v>
      </c>
      <c r="J1930" s="12">
        <v>41715.874780092592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>
        <f t="shared" si="90"/>
        <v>4</v>
      </c>
      <c r="Q1930">
        <f t="shared" si="91"/>
        <v>48.43</v>
      </c>
      <c r="R1930">
        <f t="shared" si="92"/>
        <v>2014</v>
      </c>
    </row>
    <row r="1931" spans="1:18" ht="28.8" hidden="1" x14ac:dyDescent="0.3">
      <c r="A1931">
        <v>1672</v>
      </c>
      <c r="B1931" s="3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 s="12">
        <v>41064.656597222223</v>
      </c>
      <c r="J1931" s="12">
        <v>41034.656597222223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>
        <f t="shared" si="90"/>
        <v>113</v>
      </c>
      <c r="Q1931">
        <f t="shared" si="91"/>
        <v>39.18</v>
      </c>
      <c r="R1931">
        <f t="shared" si="92"/>
        <v>2012</v>
      </c>
    </row>
    <row r="1932" spans="1:18" ht="28.8" hidden="1" x14ac:dyDescent="0.3">
      <c r="A1932">
        <v>3042</v>
      </c>
      <c r="B1932" s="3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 s="12">
        <v>42283.688043981485</v>
      </c>
      <c r="J1932" s="12">
        <v>42253.688043981485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>
        <f t="shared" si="90"/>
        <v>128</v>
      </c>
      <c r="Q1932">
        <f t="shared" si="91"/>
        <v>51.89</v>
      </c>
      <c r="R1932">
        <f t="shared" si="92"/>
        <v>2015</v>
      </c>
    </row>
    <row r="1933" spans="1:18" ht="28.8" x14ac:dyDescent="0.3">
      <c r="A1933">
        <v>3479</v>
      </c>
      <c r="B1933" s="3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 s="12">
        <v>41811.855092592588</v>
      </c>
      <c r="J1933" s="12">
        <v>41781.855092592588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>
        <f t="shared" si="90"/>
        <v>128</v>
      </c>
      <c r="Q1933">
        <f t="shared" si="91"/>
        <v>34.25</v>
      </c>
      <c r="R1933">
        <f t="shared" si="92"/>
        <v>2014</v>
      </c>
    </row>
    <row r="1934" spans="1:18" ht="28.8" hidden="1" x14ac:dyDescent="0.3">
      <c r="A1934">
        <v>2495</v>
      </c>
      <c r="B1934" s="3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 s="12">
        <v>41066.946469907409</v>
      </c>
      <c r="J1934" s="12">
        <v>41036.946469907409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>
        <f t="shared" si="90"/>
        <v>128</v>
      </c>
      <c r="Q1934">
        <f t="shared" si="91"/>
        <v>45.55</v>
      </c>
      <c r="R1934">
        <f t="shared" si="92"/>
        <v>2012</v>
      </c>
    </row>
    <row r="1935" spans="1:18" ht="28.8" hidden="1" x14ac:dyDescent="0.3">
      <c r="A1935">
        <v>499</v>
      </c>
      <c r="B1935" s="3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 s="12">
        <v>40098.874305555553</v>
      </c>
      <c r="J1935" s="12">
        <v>40043.895462962959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>
        <f t="shared" si="90"/>
        <v>10</v>
      </c>
      <c r="Q1935">
        <f t="shared" si="91"/>
        <v>73.459999999999994</v>
      </c>
      <c r="R1935">
        <f t="shared" si="92"/>
        <v>2009</v>
      </c>
    </row>
    <row r="1936" spans="1:18" ht="28.8" x14ac:dyDescent="0.3">
      <c r="A1936">
        <v>2883</v>
      </c>
      <c r="B1936" s="3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 s="12">
        <v>42406.207638888889</v>
      </c>
      <c r="J1936" s="12">
        <v>42370.90320601852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>
        <f t="shared" si="90"/>
        <v>19</v>
      </c>
      <c r="Q1936">
        <f t="shared" si="91"/>
        <v>381.6</v>
      </c>
      <c r="R1936">
        <f t="shared" si="92"/>
        <v>2016</v>
      </c>
    </row>
    <row r="1937" spans="1:18" ht="28.8" hidden="1" x14ac:dyDescent="0.3">
      <c r="A1937">
        <v>2675</v>
      </c>
      <c r="B1937" s="3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 s="12">
        <v>41953.899178240739</v>
      </c>
      <c r="J1937" s="12">
        <v>41923.857511574075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>
        <f t="shared" si="90"/>
        <v>8</v>
      </c>
      <c r="Q1937">
        <f t="shared" si="91"/>
        <v>65.41</v>
      </c>
      <c r="R1937">
        <f t="shared" si="92"/>
        <v>2014</v>
      </c>
    </row>
    <row r="1938" spans="1:18" ht="28.8" hidden="1" x14ac:dyDescent="0.3">
      <c r="A1938">
        <v>985</v>
      </c>
      <c r="B1938" s="3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 s="12">
        <v>42369.958333333328</v>
      </c>
      <c r="J1938" s="12">
        <v>42339.967708333337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>
        <f t="shared" si="90"/>
        <v>6</v>
      </c>
      <c r="Q1938">
        <f t="shared" si="91"/>
        <v>82.09</v>
      </c>
      <c r="R1938">
        <f t="shared" si="92"/>
        <v>2015</v>
      </c>
    </row>
    <row r="1939" spans="1:18" ht="28.8" hidden="1" x14ac:dyDescent="0.3">
      <c r="A1939">
        <v>2619</v>
      </c>
      <c r="B1939" s="3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 s="12">
        <v>42300.458333333328</v>
      </c>
      <c r="J1939" s="12">
        <v>42273.884305555555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>
        <f t="shared" si="90"/>
        <v>188</v>
      </c>
      <c r="Q1939">
        <f t="shared" si="91"/>
        <v>35.549999999999997</v>
      </c>
      <c r="R1939">
        <f t="shared" si="92"/>
        <v>2015</v>
      </c>
    </row>
    <row r="1940" spans="1:18" ht="28.8" hidden="1" x14ac:dyDescent="0.3">
      <c r="A1940">
        <v>2314</v>
      </c>
      <c r="B1940" s="3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 s="12">
        <v>41067.551585648151</v>
      </c>
      <c r="J1940" s="12">
        <v>41037.551585648151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>
        <f t="shared" si="90"/>
        <v>157</v>
      </c>
      <c r="Q1940">
        <f t="shared" si="91"/>
        <v>37.67</v>
      </c>
      <c r="R1940">
        <f t="shared" si="92"/>
        <v>2012</v>
      </c>
    </row>
    <row r="1941" spans="1:18" ht="28.8" hidden="1" x14ac:dyDescent="0.3">
      <c r="A1941">
        <v>1470</v>
      </c>
      <c r="B1941" s="3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 s="12">
        <v>41271.827118055553</v>
      </c>
      <c r="J1941" s="12">
        <v>41250.827118055553</v>
      </c>
      <c r="K1941" t="b">
        <v>1</v>
      </c>
      <c r="L1941">
        <v>81</v>
      </c>
      <c r="M1941" t="b">
        <v>1</v>
      </c>
      <c r="N1941" t="s">
        <v>8269</v>
      </c>
      <c r="O1941" t="s">
        <v>8270</v>
      </c>
      <c r="P1941">
        <f t="shared" si="90"/>
        <v>125</v>
      </c>
      <c r="Q1941">
        <f t="shared" si="91"/>
        <v>23.17</v>
      </c>
      <c r="R1941">
        <f t="shared" si="92"/>
        <v>2012</v>
      </c>
    </row>
    <row r="1942" spans="1:18" ht="28.8" hidden="1" x14ac:dyDescent="0.3">
      <c r="A1942">
        <v>1773</v>
      </c>
      <c r="B1942" s="3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 s="12">
        <v>42023.760393518518</v>
      </c>
      <c r="J1942" s="12">
        <v>41978.760393518518</v>
      </c>
      <c r="K1942" t="b">
        <v>1</v>
      </c>
      <c r="L1942">
        <v>19</v>
      </c>
      <c r="M1942" t="b">
        <v>0</v>
      </c>
      <c r="N1942" t="s">
        <v>8271</v>
      </c>
      <c r="O1942" t="s">
        <v>8272</v>
      </c>
      <c r="P1942">
        <f t="shared" si="90"/>
        <v>6</v>
      </c>
      <c r="Q1942">
        <f t="shared" si="91"/>
        <v>98.79</v>
      </c>
      <c r="R1942">
        <f t="shared" si="92"/>
        <v>2014</v>
      </c>
    </row>
    <row r="1943" spans="1:18" ht="28.8" hidden="1" x14ac:dyDescent="0.3">
      <c r="A1943">
        <v>438</v>
      </c>
      <c r="B1943" s="3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 s="12">
        <v>42326.302754629629</v>
      </c>
      <c r="J1943" s="12">
        <v>42296.261087962965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>
        <f t="shared" si="90"/>
        <v>9</v>
      </c>
      <c r="Q1943">
        <f t="shared" si="91"/>
        <v>170.55</v>
      </c>
      <c r="R1943">
        <f t="shared" si="92"/>
        <v>2015</v>
      </c>
    </row>
    <row r="1944" spans="1:18" ht="28.8" x14ac:dyDescent="0.3">
      <c r="A1944">
        <v>1289</v>
      </c>
      <c r="B1944" s="3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 s="12">
        <v>42739.134780092587</v>
      </c>
      <c r="J1944" s="12">
        <v>42709.134780092587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>
        <f t="shared" si="90"/>
        <v>125</v>
      </c>
      <c r="Q1944">
        <f t="shared" si="91"/>
        <v>36.08</v>
      </c>
      <c r="R1944">
        <f t="shared" si="92"/>
        <v>2016</v>
      </c>
    </row>
    <row r="1945" spans="1:18" ht="28.8" hidden="1" x14ac:dyDescent="0.3">
      <c r="A1945">
        <v>2636</v>
      </c>
      <c r="B1945" s="3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 s="12">
        <v>42659.041666666672</v>
      </c>
      <c r="J1945" s="12">
        <v>42636.614745370374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>
        <f t="shared" si="90"/>
        <v>187</v>
      </c>
      <c r="Q1945">
        <f t="shared" si="91"/>
        <v>37.46</v>
      </c>
      <c r="R1945">
        <f t="shared" si="92"/>
        <v>2016</v>
      </c>
    </row>
    <row r="1946" spans="1:18" ht="28.8" x14ac:dyDescent="0.3">
      <c r="A1946">
        <v>2835</v>
      </c>
      <c r="B1946" s="3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 s="12">
        <v>42343</v>
      </c>
      <c r="J1946" s="12">
        <v>42313.703900462962</v>
      </c>
      <c r="K1946" t="b">
        <v>0</v>
      </c>
      <c r="L1946">
        <v>93</v>
      </c>
      <c r="M1946" t="b">
        <v>1</v>
      </c>
      <c r="N1946" t="s">
        <v>8281</v>
      </c>
      <c r="O1946" t="s">
        <v>8284</v>
      </c>
      <c r="P1946">
        <f t="shared" si="90"/>
        <v>187</v>
      </c>
      <c r="Q1946">
        <f t="shared" si="91"/>
        <v>20.12</v>
      </c>
      <c r="R1946">
        <f t="shared" si="92"/>
        <v>2015</v>
      </c>
    </row>
    <row r="1947" spans="1:18" ht="28.8" x14ac:dyDescent="0.3">
      <c r="A1947">
        <v>1292</v>
      </c>
      <c r="B1947" s="3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 s="12">
        <v>42283.957638888889</v>
      </c>
      <c r="J1947" s="12">
        <v>42256.764212962968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>
        <f t="shared" si="90"/>
        <v>110</v>
      </c>
      <c r="Q1947">
        <f t="shared" si="91"/>
        <v>35.96</v>
      </c>
      <c r="R1947">
        <f t="shared" si="92"/>
        <v>2015</v>
      </c>
    </row>
    <row r="1948" spans="1:18" hidden="1" x14ac:dyDescent="0.3">
      <c r="A1948">
        <v>128</v>
      </c>
      <c r="B1948" s="3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 s="12">
        <v>42663.22792824074</v>
      </c>
      <c r="J1948" s="12">
        <v>42628.22792824074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>
        <f t="shared" si="90"/>
        <v>2</v>
      </c>
      <c r="Q1948">
        <f t="shared" si="91"/>
        <v>311.17</v>
      </c>
      <c r="R1948">
        <f t="shared" si="92"/>
        <v>2016</v>
      </c>
    </row>
    <row r="1949" spans="1:18" ht="28.8" hidden="1" x14ac:dyDescent="0.3">
      <c r="A1949">
        <v>3030</v>
      </c>
      <c r="B1949" s="3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 s="12">
        <v>42263.747349537036</v>
      </c>
      <c r="J1949" s="12">
        <v>42233.747349537036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>
        <f t="shared" si="90"/>
        <v>107</v>
      </c>
      <c r="Q1949">
        <f t="shared" si="91"/>
        <v>45.54</v>
      </c>
      <c r="R1949">
        <f t="shared" si="92"/>
        <v>2015</v>
      </c>
    </row>
    <row r="1950" spans="1:18" ht="28.8" hidden="1" x14ac:dyDescent="0.3">
      <c r="A1950">
        <v>665</v>
      </c>
      <c r="B1950" s="3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 s="12">
        <v>42748.711354166662</v>
      </c>
      <c r="J1950" s="12">
        <v>42688.711354166662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>
        <f t="shared" si="90"/>
        <v>19</v>
      </c>
      <c r="Q1950">
        <f t="shared" si="91"/>
        <v>155.33000000000001</v>
      </c>
      <c r="R1950">
        <f t="shared" si="92"/>
        <v>2016</v>
      </c>
    </row>
    <row r="1951" spans="1:18" ht="28.8" x14ac:dyDescent="0.3">
      <c r="A1951">
        <v>3728</v>
      </c>
      <c r="B1951" s="3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 s="12">
        <v>42235.171018518522</v>
      </c>
      <c r="J1951" s="12">
        <v>42205.171018518522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>
        <f t="shared" si="90"/>
        <v>9</v>
      </c>
      <c r="Q1951">
        <f t="shared" si="91"/>
        <v>60.06</v>
      </c>
      <c r="R1951">
        <f t="shared" si="92"/>
        <v>2015</v>
      </c>
    </row>
    <row r="1952" spans="1:18" ht="28.8" hidden="1" x14ac:dyDescent="0.3">
      <c r="A1952">
        <v>789</v>
      </c>
      <c r="B1952" s="3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 s="12">
        <v>41295.332638888889</v>
      </c>
      <c r="J1952" s="12">
        <v>41277.186111111114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>
        <f t="shared" si="90"/>
        <v>109</v>
      </c>
      <c r="Q1952">
        <f t="shared" si="91"/>
        <v>132.86000000000001</v>
      </c>
      <c r="R1952">
        <f t="shared" si="92"/>
        <v>2013</v>
      </c>
    </row>
    <row r="1953" spans="1:18" ht="28.8" x14ac:dyDescent="0.3">
      <c r="A1953">
        <v>3707</v>
      </c>
      <c r="B1953" s="3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 s="12">
        <v>42573.226388888885</v>
      </c>
      <c r="J1953" s="12">
        <v>42552.048356481479</v>
      </c>
      <c r="K1953" t="b">
        <v>0</v>
      </c>
      <c r="L1953">
        <v>23</v>
      </c>
      <c r="M1953" t="b">
        <v>1</v>
      </c>
      <c r="N1953" t="s">
        <v>8281</v>
      </c>
      <c r="O1953" t="s">
        <v>8284</v>
      </c>
      <c r="P1953">
        <f t="shared" si="90"/>
        <v>186</v>
      </c>
      <c r="Q1953">
        <f t="shared" si="91"/>
        <v>80.87</v>
      </c>
      <c r="R1953">
        <f t="shared" si="92"/>
        <v>2016</v>
      </c>
    </row>
    <row r="1954" spans="1:18" ht="28.8" x14ac:dyDescent="0.3">
      <c r="A1954">
        <v>3443</v>
      </c>
      <c r="B1954" s="3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 s="12">
        <v>41891.524837962963</v>
      </c>
      <c r="J1954" s="12">
        <v>41861.524837962963</v>
      </c>
      <c r="K1954" t="b">
        <v>0</v>
      </c>
      <c r="L1954">
        <v>45</v>
      </c>
      <c r="M1954" t="b">
        <v>1</v>
      </c>
      <c r="N1954" t="s">
        <v>8281</v>
      </c>
      <c r="O1954" t="s">
        <v>8284</v>
      </c>
      <c r="P1954">
        <f t="shared" si="90"/>
        <v>186</v>
      </c>
      <c r="Q1954">
        <f t="shared" si="91"/>
        <v>41.22</v>
      </c>
      <c r="R1954">
        <f t="shared" si="92"/>
        <v>2014</v>
      </c>
    </row>
    <row r="1955" spans="1:18" ht="28.8" hidden="1" x14ac:dyDescent="0.3">
      <c r="A1955">
        <v>1837</v>
      </c>
      <c r="B1955" s="3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 s="12">
        <v>40986.006192129629</v>
      </c>
      <c r="J1955" s="12">
        <v>40926.047858796301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>
        <f t="shared" si="90"/>
        <v>307</v>
      </c>
      <c r="Q1955">
        <f t="shared" si="91"/>
        <v>61.37</v>
      </c>
      <c r="R1955">
        <f t="shared" si="92"/>
        <v>2012</v>
      </c>
    </row>
    <row r="1956" spans="1:18" ht="28.8" hidden="1" x14ac:dyDescent="0.3">
      <c r="A1956">
        <v>2008</v>
      </c>
      <c r="B1956" s="3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 s="12">
        <v>40805.604421296295</v>
      </c>
      <c r="J1956" s="12">
        <v>40761.604421296295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>
        <f t="shared" si="90"/>
        <v>117</v>
      </c>
      <c r="Q1956">
        <f t="shared" si="91"/>
        <v>44.85</v>
      </c>
      <c r="R1956">
        <f t="shared" si="92"/>
        <v>2011</v>
      </c>
    </row>
    <row r="1957" spans="1:18" ht="28.8" x14ac:dyDescent="0.3">
      <c r="A1957">
        <v>3710</v>
      </c>
      <c r="B1957" s="3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 s="12">
        <v>42097.576249999998</v>
      </c>
      <c r="J1957" s="12">
        <v>42072.576249999998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>
        <f t="shared" si="90"/>
        <v>141</v>
      </c>
      <c r="Q1957">
        <f t="shared" si="91"/>
        <v>67.959999999999994</v>
      </c>
      <c r="R1957">
        <f t="shared" si="92"/>
        <v>2015</v>
      </c>
    </row>
    <row r="1958" spans="1:18" ht="28.8" x14ac:dyDescent="0.3">
      <c r="A1958">
        <v>3571</v>
      </c>
      <c r="B1958" s="3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 s="12">
        <v>41942.858946759261</v>
      </c>
      <c r="J1958" s="12">
        <v>41912.858946759261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>
        <f t="shared" si="90"/>
        <v>122</v>
      </c>
      <c r="Q1958">
        <f t="shared" si="91"/>
        <v>73.239999999999995</v>
      </c>
      <c r="R1958">
        <f t="shared" si="92"/>
        <v>2014</v>
      </c>
    </row>
    <row r="1959" spans="1:18" ht="28.8" hidden="1" x14ac:dyDescent="0.3">
      <c r="A1959">
        <v>481</v>
      </c>
      <c r="B1959" s="3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 s="12">
        <v>41192.672326388885</v>
      </c>
      <c r="J1959" s="12">
        <v>41162.672326388885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>
        <f t="shared" si="90"/>
        <v>6</v>
      </c>
      <c r="Q1959">
        <f t="shared" si="91"/>
        <v>87.14</v>
      </c>
      <c r="R1959">
        <f t="shared" si="92"/>
        <v>2012</v>
      </c>
    </row>
    <row r="1960" spans="1:18" ht="28.8" x14ac:dyDescent="0.3">
      <c r="A1960">
        <v>3270</v>
      </c>
      <c r="B1960" s="3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 s="12">
        <v>42197.533159722225</v>
      </c>
      <c r="J1960" s="12">
        <v>42167.533159722225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>
        <f t="shared" si="90"/>
        <v>102</v>
      </c>
      <c r="Q1960">
        <f t="shared" si="91"/>
        <v>61</v>
      </c>
      <c r="R1960">
        <f t="shared" si="92"/>
        <v>2015</v>
      </c>
    </row>
    <row r="1961" spans="1:18" ht="28.8" hidden="1" x14ac:dyDescent="0.3">
      <c r="A1961">
        <v>3100</v>
      </c>
      <c r="B1961" s="3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 s="12">
        <v>41932.622395833336</v>
      </c>
      <c r="J1961" s="12">
        <v>41902.622395833336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>
        <f t="shared" si="90"/>
        <v>15</v>
      </c>
      <c r="Q1961">
        <f t="shared" si="91"/>
        <v>140.54</v>
      </c>
      <c r="R1961">
        <f t="shared" si="92"/>
        <v>2014</v>
      </c>
    </row>
    <row r="1962" spans="1:18" ht="28.8" x14ac:dyDescent="0.3">
      <c r="A1962">
        <v>3810</v>
      </c>
      <c r="B1962" s="3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 s="12">
        <v>42084.807384259257</v>
      </c>
      <c r="J1962" s="12">
        <v>42054.849050925928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>
        <f t="shared" si="90"/>
        <v>122</v>
      </c>
      <c r="Q1962">
        <f t="shared" si="91"/>
        <v>70.23</v>
      </c>
      <c r="R1962">
        <f t="shared" si="92"/>
        <v>2015</v>
      </c>
    </row>
    <row r="1963" spans="1:18" hidden="1" x14ac:dyDescent="0.3">
      <c r="A1963">
        <v>2595</v>
      </c>
      <c r="B1963" s="3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 s="12">
        <v>42790.244212962964</v>
      </c>
      <c r="J1963" s="12">
        <v>42760.244212962964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>
        <f t="shared" si="90"/>
        <v>12</v>
      </c>
      <c r="Q1963">
        <f t="shared" si="91"/>
        <v>96.05</v>
      </c>
      <c r="R1963">
        <f t="shared" si="92"/>
        <v>2017</v>
      </c>
    </row>
    <row r="1964" spans="1:18" ht="28.8" hidden="1" x14ac:dyDescent="0.3">
      <c r="A1964">
        <v>1080</v>
      </c>
      <c r="B1964" s="3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 s="12">
        <v>41770.138113425928</v>
      </c>
      <c r="J1964" s="12">
        <v>41740.138113425928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>
        <f t="shared" si="90"/>
        <v>9</v>
      </c>
      <c r="Q1964">
        <f t="shared" si="91"/>
        <v>18.579999999999998</v>
      </c>
      <c r="R1964">
        <f t="shared" si="92"/>
        <v>2014</v>
      </c>
    </row>
    <row r="1965" spans="1:18" ht="28.8" x14ac:dyDescent="0.3">
      <c r="A1965">
        <v>3706</v>
      </c>
      <c r="B1965" s="3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 s="12">
        <v>41894.913761574076</v>
      </c>
      <c r="J1965" s="12">
        <v>41879.913761574076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>
        <f t="shared" si="90"/>
        <v>121</v>
      </c>
      <c r="Q1965">
        <f t="shared" si="91"/>
        <v>140</v>
      </c>
      <c r="R1965">
        <f t="shared" si="92"/>
        <v>2014</v>
      </c>
    </row>
    <row r="1966" spans="1:18" hidden="1" x14ac:dyDescent="0.3">
      <c r="A1966">
        <v>1473</v>
      </c>
      <c r="B1966" s="3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 s="12">
        <v>40969.979618055557</v>
      </c>
      <c r="J1966" s="12">
        <v>40939.979618055557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>
        <f t="shared" si="90"/>
        <v>121</v>
      </c>
      <c r="Q1966">
        <f t="shared" si="91"/>
        <v>38.46</v>
      </c>
      <c r="R1966">
        <f t="shared" si="92"/>
        <v>2012</v>
      </c>
    </row>
    <row r="1967" spans="1:18" ht="28.8" x14ac:dyDescent="0.3">
      <c r="A1967">
        <v>3275</v>
      </c>
      <c r="B1967" s="3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 s="12">
        <v>42044.1875</v>
      </c>
      <c r="J1967" s="12">
        <v>42017.88045138889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>
        <f t="shared" si="90"/>
        <v>100</v>
      </c>
      <c r="Q1967">
        <f t="shared" si="91"/>
        <v>150.41999999999999</v>
      </c>
      <c r="R1967">
        <f t="shared" si="92"/>
        <v>2015</v>
      </c>
    </row>
    <row r="1968" spans="1:18" hidden="1" x14ac:dyDescent="0.3">
      <c r="A1968">
        <v>1098</v>
      </c>
      <c r="B1968" s="3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 s="12">
        <v>41742.762673611112</v>
      </c>
      <c r="J1968" s="12">
        <v>41712.762673611112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>
        <f t="shared" si="90"/>
        <v>7</v>
      </c>
      <c r="Q1968">
        <f t="shared" si="91"/>
        <v>81.95</v>
      </c>
      <c r="R1968">
        <f t="shared" si="92"/>
        <v>2014</v>
      </c>
    </row>
    <row r="1969" spans="1:18" ht="28.8" hidden="1" x14ac:dyDescent="0.3">
      <c r="A1969">
        <v>1639</v>
      </c>
      <c r="B1969" s="3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 s="12">
        <v>40971.652372685188</v>
      </c>
      <c r="J1969" s="12">
        <v>40941.652372685188</v>
      </c>
      <c r="K1969" t="b">
        <v>0</v>
      </c>
      <c r="L1969">
        <v>19</v>
      </c>
      <c r="M1969" t="b">
        <v>1</v>
      </c>
      <c r="N1969" t="s">
        <v>8285</v>
      </c>
      <c r="O1969" t="s">
        <v>8289</v>
      </c>
      <c r="P1969">
        <f t="shared" si="90"/>
        <v>100</v>
      </c>
      <c r="Q1969">
        <f t="shared" si="91"/>
        <v>94.74</v>
      </c>
      <c r="R1969">
        <f t="shared" si="92"/>
        <v>2012</v>
      </c>
    </row>
    <row r="1970" spans="1:18" ht="28.8" hidden="1" x14ac:dyDescent="0.3">
      <c r="A1970">
        <v>3196</v>
      </c>
      <c r="B1970" s="3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 s="12">
        <v>42217.583333333328</v>
      </c>
      <c r="J1970" s="12">
        <v>42157.598090277781</v>
      </c>
      <c r="K1970" t="b">
        <v>0</v>
      </c>
      <c r="L1970">
        <v>6</v>
      </c>
      <c r="M1970" t="b">
        <v>0</v>
      </c>
      <c r="N1970" t="s">
        <v>8281</v>
      </c>
      <c r="O1970" t="s">
        <v>8293</v>
      </c>
      <c r="P1970">
        <f t="shared" si="90"/>
        <v>0</v>
      </c>
      <c r="Q1970">
        <f t="shared" si="91"/>
        <v>300</v>
      </c>
      <c r="R1970">
        <f t="shared" si="92"/>
        <v>2015</v>
      </c>
    </row>
    <row r="1971" spans="1:18" ht="28.8" x14ac:dyDescent="0.3">
      <c r="A1971">
        <v>3690</v>
      </c>
      <c r="B1971" s="3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 s="12">
        <v>41970.639849537038</v>
      </c>
      <c r="J1971" s="12">
        <v>41940.598182870373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>
        <f t="shared" si="90"/>
        <v>120</v>
      </c>
      <c r="Q1971">
        <f t="shared" si="91"/>
        <v>58.06</v>
      </c>
      <c r="R1971">
        <f t="shared" si="92"/>
        <v>2014</v>
      </c>
    </row>
    <row r="1972" spans="1:18" ht="43.2" x14ac:dyDescent="0.3">
      <c r="A1972">
        <v>3816</v>
      </c>
      <c r="B1972" s="3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 s="12">
        <v>41837.690081018518</v>
      </c>
      <c r="J1972" s="12">
        <v>41807.690081018518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>
        <f t="shared" si="90"/>
        <v>119</v>
      </c>
      <c r="Q1972">
        <f t="shared" si="91"/>
        <v>48.34</v>
      </c>
      <c r="R1972">
        <f t="shared" si="92"/>
        <v>2014</v>
      </c>
    </row>
    <row r="1973" spans="1:18" x14ac:dyDescent="0.3">
      <c r="A1973">
        <v>3854</v>
      </c>
      <c r="B1973" s="3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 s="12">
        <v>42133.884930555556</v>
      </c>
      <c r="J1973" s="12">
        <v>42103.884930555556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>
        <f t="shared" si="90"/>
        <v>16</v>
      </c>
      <c r="Q1973">
        <f t="shared" si="91"/>
        <v>89.4</v>
      </c>
      <c r="R1973">
        <f t="shared" si="92"/>
        <v>2015</v>
      </c>
    </row>
    <row r="1974" spans="1:18" ht="28.8" hidden="1" x14ac:dyDescent="0.3">
      <c r="A1974">
        <v>156</v>
      </c>
      <c r="B1974" s="3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 s="12">
        <v>41854.124953703707</v>
      </c>
      <c r="J1974" s="12">
        <v>41794.124953703707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>
        <f t="shared" si="90"/>
        <v>5</v>
      </c>
      <c r="Q1974">
        <f t="shared" si="91"/>
        <v>119</v>
      </c>
      <c r="R1974">
        <f t="shared" si="92"/>
        <v>2014</v>
      </c>
    </row>
    <row r="1975" spans="1:18" ht="28.8" hidden="1" x14ac:dyDescent="0.3">
      <c r="A1975">
        <v>1263</v>
      </c>
      <c r="B1975" s="3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 s="12">
        <v>41727.041666666664</v>
      </c>
      <c r="J1975" s="12">
        <v>41692.084143518521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>
        <f t="shared" si="90"/>
        <v>119</v>
      </c>
      <c r="Q1975">
        <f t="shared" si="91"/>
        <v>43.54</v>
      </c>
      <c r="R1975">
        <f t="shared" si="92"/>
        <v>2014</v>
      </c>
    </row>
    <row r="1976" spans="1:18" ht="28.8" x14ac:dyDescent="0.3">
      <c r="A1976">
        <v>3943</v>
      </c>
      <c r="B1976" s="3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 s="12">
        <v>42310.701388888891</v>
      </c>
      <c r="J1976" s="12">
        <v>42279.778564814813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>
        <f t="shared" si="90"/>
        <v>36</v>
      </c>
      <c r="Q1976">
        <f t="shared" si="91"/>
        <v>137.08000000000001</v>
      </c>
      <c r="R1976">
        <f t="shared" si="92"/>
        <v>2015</v>
      </c>
    </row>
    <row r="1977" spans="1:18" ht="28.8" hidden="1" x14ac:dyDescent="0.3">
      <c r="A1977">
        <v>966</v>
      </c>
      <c r="B1977" s="3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 s="12">
        <v>42649.635787037041</v>
      </c>
      <c r="J1977" s="12">
        <v>42619.635787037041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>
        <f t="shared" si="90"/>
        <v>15</v>
      </c>
      <c r="Q1977">
        <f t="shared" si="91"/>
        <v>59.2</v>
      </c>
      <c r="R1977">
        <f t="shared" si="92"/>
        <v>2016</v>
      </c>
    </row>
    <row r="1978" spans="1:18" ht="28.8" hidden="1" x14ac:dyDescent="0.3">
      <c r="A1978">
        <v>1678</v>
      </c>
      <c r="B1978" s="3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 s="12">
        <v>41676.854988425926</v>
      </c>
      <c r="J1978" s="12">
        <v>41662.854988425926</v>
      </c>
      <c r="K1978" t="b">
        <v>0</v>
      </c>
      <c r="L1978">
        <v>49</v>
      </c>
      <c r="M1978" t="b">
        <v>1</v>
      </c>
      <c r="N1978" t="s">
        <v>8285</v>
      </c>
      <c r="O1978" t="s">
        <v>8296</v>
      </c>
      <c r="P1978">
        <f t="shared" si="90"/>
        <v>118</v>
      </c>
      <c r="Q1978">
        <f t="shared" si="91"/>
        <v>36.24</v>
      </c>
      <c r="R1978">
        <f t="shared" si="92"/>
        <v>2014</v>
      </c>
    </row>
    <row r="1979" spans="1:18" hidden="1" x14ac:dyDescent="0.3">
      <c r="A1979">
        <v>2603</v>
      </c>
      <c r="B1979" s="3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 s="12">
        <v>41631.912662037037</v>
      </c>
      <c r="J1979" s="12">
        <v>41617.912662037037</v>
      </c>
      <c r="K1979" t="b">
        <v>1</v>
      </c>
      <c r="L1979">
        <v>50</v>
      </c>
      <c r="M1979" t="b">
        <v>1</v>
      </c>
      <c r="N1979" t="s">
        <v>8266</v>
      </c>
      <c r="O1979" t="s">
        <v>8273</v>
      </c>
      <c r="P1979">
        <f t="shared" si="90"/>
        <v>101</v>
      </c>
      <c r="Q1979">
        <f t="shared" si="91"/>
        <v>35.520000000000003</v>
      </c>
      <c r="R1979">
        <f t="shared" si="92"/>
        <v>2013</v>
      </c>
    </row>
    <row r="1980" spans="1:18" ht="28.8" hidden="1" x14ac:dyDescent="0.3">
      <c r="A1980">
        <v>1609</v>
      </c>
      <c r="B1980" s="3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 s="12">
        <v>40849.333333333336</v>
      </c>
      <c r="J1980" s="12">
        <v>40796.001261574071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>
        <f t="shared" si="90"/>
        <v>118</v>
      </c>
      <c r="Q1980">
        <f t="shared" si="91"/>
        <v>443.75</v>
      </c>
      <c r="R1980">
        <f t="shared" si="92"/>
        <v>2011</v>
      </c>
    </row>
    <row r="1981" spans="1:18" ht="28.8" hidden="1" x14ac:dyDescent="0.3">
      <c r="A1981">
        <v>2117</v>
      </c>
      <c r="B1981" s="3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 s="12">
        <v>42304.207638888889</v>
      </c>
      <c r="J1981" s="12">
        <v>42290.059594907405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>
        <f t="shared" si="90"/>
        <v>148</v>
      </c>
      <c r="Q1981">
        <f t="shared" si="91"/>
        <v>50.66</v>
      </c>
      <c r="R1981">
        <f t="shared" si="92"/>
        <v>2015</v>
      </c>
    </row>
    <row r="1982" spans="1:18" ht="28.8" hidden="1" x14ac:dyDescent="0.3">
      <c r="A1982">
        <v>1688</v>
      </c>
      <c r="B1982" s="3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 s="12">
        <v>42834.492986111116</v>
      </c>
      <c r="J1982" s="12">
        <v>42804.534652777773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>
        <f t="shared" si="90"/>
        <v>44</v>
      </c>
      <c r="Q1982">
        <f t="shared" si="91"/>
        <v>253.14</v>
      </c>
      <c r="R1982">
        <f t="shared" si="92"/>
        <v>2017</v>
      </c>
    </row>
    <row r="1983" spans="1:18" ht="28.8" hidden="1" x14ac:dyDescent="0.3">
      <c r="A1983">
        <v>2517</v>
      </c>
      <c r="B1983" s="3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 s="12">
        <v>42082.760763888888</v>
      </c>
      <c r="J1983" s="12">
        <v>42052.802430555559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>
        <f t="shared" si="90"/>
        <v>10</v>
      </c>
      <c r="Q1983">
        <f t="shared" si="91"/>
        <v>53.55</v>
      </c>
      <c r="R1983">
        <f t="shared" si="92"/>
        <v>2015</v>
      </c>
    </row>
    <row r="1984" spans="1:18" ht="28.8" x14ac:dyDescent="0.3">
      <c r="A1984">
        <v>3370</v>
      </c>
      <c r="B1984" s="3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 s="12">
        <v>42721.333333333328</v>
      </c>
      <c r="J1984" s="12">
        <v>42690.334317129629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>
        <f t="shared" si="90"/>
        <v>118</v>
      </c>
      <c r="Q1984">
        <f t="shared" si="91"/>
        <v>67.92</v>
      </c>
      <c r="R1984">
        <f t="shared" si="92"/>
        <v>2016</v>
      </c>
    </row>
    <row r="1985" spans="1:18" ht="28.8" hidden="1" x14ac:dyDescent="0.3">
      <c r="A1985">
        <v>3633</v>
      </c>
      <c r="B1985" s="3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 s="12">
        <v>42693.041666666672</v>
      </c>
      <c r="J1985" s="12">
        <v>42649.623460648145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>
        <f t="shared" si="90"/>
        <v>35</v>
      </c>
      <c r="Q1985">
        <f t="shared" si="91"/>
        <v>56.84</v>
      </c>
      <c r="R1985">
        <f t="shared" si="92"/>
        <v>2016</v>
      </c>
    </row>
    <row r="1986" spans="1:18" ht="28.8" hidden="1" x14ac:dyDescent="0.3">
      <c r="A1986">
        <v>3098</v>
      </c>
      <c r="B1986" s="3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 s="12">
        <v>42408.01180555555</v>
      </c>
      <c r="J1986" s="12">
        <v>42359.792233796295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>
        <f t="shared" ref="P1986:P2049" si="93">ROUND(E1986/D1986*100,0)</f>
        <v>4</v>
      </c>
      <c r="Q1986">
        <f t="shared" ref="Q1986:Q2049" si="94">IFERROR(ROUND(E1986/L1986,2),0)</f>
        <v>65.11</v>
      </c>
      <c r="R1986">
        <f t="shared" si="92"/>
        <v>2015</v>
      </c>
    </row>
    <row r="1987" spans="1:18" ht="28.8" hidden="1" x14ac:dyDescent="0.3">
      <c r="A1987">
        <v>2214</v>
      </c>
      <c r="B1987" s="3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 s="12">
        <v>41676.792222222226</v>
      </c>
      <c r="J1987" s="12">
        <v>41646.792222222226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>
        <f t="shared" si="93"/>
        <v>293</v>
      </c>
      <c r="Q1987">
        <f t="shared" si="94"/>
        <v>73.13</v>
      </c>
      <c r="R1987">
        <f t="shared" ref="R1987:R2050" si="95">YEAR(J1987)</f>
        <v>2014</v>
      </c>
    </row>
    <row r="1988" spans="1:18" ht="28.8" hidden="1" x14ac:dyDescent="0.3">
      <c r="A1988">
        <v>2745</v>
      </c>
      <c r="B1988" s="3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 s="12">
        <v>41104.988055555557</v>
      </c>
      <c r="J1988" s="12">
        <v>41044.988055555557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>
        <f t="shared" si="93"/>
        <v>22</v>
      </c>
      <c r="Q1988">
        <f t="shared" si="94"/>
        <v>35.729999999999997</v>
      </c>
      <c r="R1988">
        <f t="shared" si="95"/>
        <v>2012</v>
      </c>
    </row>
    <row r="1989" spans="1:18" ht="28.8" hidden="1" x14ac:dyDescent="0.3">
      <c r="A1989">
        <v>2175</v>
      </c>
      <c r="B1989" s="3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 s="12">
        <v>42572.009097222224</v>
      </c>
      <c r="J1989" s="12">
        <v>42565.009097222224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>
        <f t="shared" si="93"/>
        <v>250</v>
      </c>
      <c r="Q1989">
        <f t="shared" si="94"/>
        <v>67.31</v>
      </c>
      <c r="R1989">
        <f t="shared" si="95"/>
        <v>2016</v>
      </c>
    </row>
    <row r="1990" spans="1:18" ht="28.8" hidden="1" x14ac:dyDescent="0.3">
      <c r="A1990">
        <v>1328</v>
      </c>
      <c r="B1990" s="3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 s="12">
        <v>42657.642754629633</v>
      </c>
      <c r="J1990" s="12">
        <v>42612.642754629633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>
        <f t="shared" si="93"/>
        <v>2</v>
      </c>
      <c r="Q1990">
        <f t="shared" si="94"/>
        <v>116.53</v>
      </c>
      <c r="R1990">
        <f t="shared" si="95"/>
        <v>2016</v>
      </c>
    </row>
    <row r="1991" spans="1:18" ht="28.8" x14ac:dyDescent="0.3">
      <c r="A1991">
        <v>4010</v>
      </c>
      <c r="B1991" s="3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 s="12">
        <v>41938.770439814813</v>
      </c>
      <c r="J1991" s="12">
        <v>41921.770439814813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>
        <f t="shared" si="93"/>
        <v>24</v>
      </c>
      <c r="Q1991">
        <f t="shared" si="94"/>
        <v>45.84</v>
      </c>
      <c r="R1991">
        <f t="shared" si="95"/>
        <v>2014</v>
      </c>
    </row>
    <row r="1992" spans="1:18" hidden="1" x14ac:dyDescent="0.3">
      <c r="A1992">
        <v>2705</v>
      </c>
      <c r="B1992" s="3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 s="12">
        <v>42818.874513888892</v>
      </c>
      <c r="J1992" s="12">
        <v>42773.916180555556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>
        <f t="shared" si="93"/>
        <v>11</v>
      </c>
      <c r="Q1992">
        <f t="shared" si="94"/>
        <v>217.38</v>
      </c>
      <c r="R1992">
        <f t="shared" si="95"/>
        <v>2017</v>
      </c>
    </row>
    <row r="1993" spans="1:18" ht="28.8" hidden="1" x14ac:dyDescent="0.3">
      <c r="A1993">
        <v>858</v>
      </c>
      <c r="B1993" s="3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 s="12">
        <v>42109.957638888889</v>
      </c>
      <c r="J1993" s="12">
        <v>42079.745578703703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>
        <f t="shared" si="93"/>
        <v>144</v>
      </c>
      <c r="Q1993">
        <f t="shared" si="94"/>
        <v>22.74</v>
      </c>
      <c r="R1993">
        <f t="shared" si="95"/>
        <v>2015</v>
      </c>
    </row>
    <row r="1994" spans="1:18" ht="28.8" hidden="1" x14ac:dyDescent="0.3">
      <c r="A1994">
        <v>96</v>
      </c>
      <c r="B1994" s="3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 s="12">
        <v>40391.125</v>
      </c>
      <c r="J1994" s="12">
        <v>40324.662511574075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>
        <f t="shared" si="93"/>
        <v>115</v>
      </c>
      <c r="Q1994">
        <f t="shared" si="94"/>
        <v>50.59</v>
      </c>
      <c r="R1994">
        <f t="shared" si="95"/>
        <v>2010</v>
      </c>
    </row>
    <row r="1995" spans="1:18" ht="28.8" hidden="1" x14ac:dyDescent="0.3">
      <c r="A1995">
        <v>3097</v>
      </c>
      <c r="B1995" s="3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 s="12">
        <v>42650.583333333328</v>
      </c>
      <c r="J1995" s="12">
        <v>42629.503483796296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>
        <f t="shared" si="93"/>
        <v>17</v>
      </c>
      <c r="Q1995">
        <f t="shared" si="94"/>
        <v>40.83</v>
      </c>
      <c r="R1995">
        <f t="shared" si="95"/>
        <v>2016</v>
      </c>
    </row>
    <row r="1996" spans="1:18" ht="28.8" x14ac:dyDescent="0.3">
      <c r="A1996">
        <v>526</v>
      </c>
      <c r="B1996" s="3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 s="12">
        <v>42223.708333333328</v>
      </c>
      <c r="J1996" s="12">
        <v>42192.591944444444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>
        <f t="shared" si="93"/>
        <v>114</v>
      </c>
      <c r="Q1996">
        <f t="shared" si="94"/>
        <v>74.349999999999994</v>
      </c>
      <c r="R1996">
        <f t="shared" si="95"/>
        <v>2015</v>
      </c>
    </row>
    <row r="1997" spans="1:18" ht="28.8" hidden="1" x14ac:dyDescent="0.3">
      <c r="A1997">
        <v>1820</v>
      </c>
      <c r="B1997" s="3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 s="12">
        <v>42095.042708333334</v>
      </c>
      <c r="J1997" s="12">
        <v>42065.084375000006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>
        <f t="shared" si="93"/>
        <v>7</v>
      </c>
      <c r="Q1997">
        <f t="shared" si="94"/>
        <v>213.38</v>
      </c>
      <c r="R1997">
        <f t="shared" si="95"/>
        <v>2015</v>
      </c>
    </row>
    <row r="1998" spans="1:18" ht="28.8" hidden="1" x14ac:dyDescent="0.3">
      <c r="A1998">
        <v>2668</v>
      </c>
      <c r="B1998" s="3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 s="12">
        <v>42317.60555555555</v>
      </c>
      <c r="J1998" s="12">
        <v>42275.588715277772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>
        <f t="shared" si="93"/>
        <v>171</v>
      </c>
      <c r="Q1998">
        <f t="shared" si="94"/>
        <v>60.96</v>
      </c>
      <c r="R1998">
        <f t="shared" si="95"/>
        <v>2015</v>
      </c>
    </row>
    <row r="1999" spans="1:18" ht="28.8" hidden="1" x14ac:dyDescent="0.3">
      <c r="A1999">
        <v>1327</v>
      </c>
      <c r="B1999" s="3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 s="12">
        <v>42153.678645833337</v>
      </c>
      <c r="J1999" s="12">
        <v>42123.678645833337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>
        <f t="shared" si="93"/>
        <v>4</v>
      </c>
      <c r="Q1999">
        <f t="shared" si="94"/>
        <v>41.59</v>
      </c>
      <c r="R1999">
        <f t="shared" si="95"/>
        <v>2015</v>
      </c>
    </row>
    <row r="2000" spans="1:18" ht="28.8" x14ac:dyDescent="0.3">
      <c r="A2000">
        <v>3417</v>
      </c>
      <c r="B2000" s="3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 s="12">
        <v>41938.029861111114</v>
      </c>
      <c r="J2000" s="12">
        <v>41894.91375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>
        <f t="shared" si="93"/>
        <v>100</v>
      </c>
      <c r="Q2000">
        <f t="shared" si="94"/>
        <v>37.78</v>
      </c>
      <c r="R2000">
        <f t="shared" si="95"/>
        <v>2014</v>
      </c>
    </row>
    <row r="2001" spans="1:18" ht="28.8" hidden="1" x14ac:dyDescent="0.3">
      <c r="A2001">
        <v>110</v>
      </c>
      <c r="B2001" s="3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 s="12">
        <v>41592.249305555553</v>
      </c>
      <c r="J2001" s="12">
        <v>41557.949687500004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>
        <f t="shared" si="93"/>
        <v>131</v>
      </c>
      <c r="Q2001">
        <f t="shared" si="94"/>
        <v>65.38</v>
      </c>
      <c r="R2001">
        <f t="shared" si="95"/>
        <v>2013</v>
      </c>
    </row>
    <row r="2002" spans="1:18" ht="28.8" hidden="1" x14ac:dyDescent="0.3">
      <c r="A2002">
        <v>2682</v>
      </c>
      <c r="B2002" s="3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 s="12">
        <v>41965.249305555553</v>
      </c>
      <c r="J2002" s="12">
        <v>41932.871990740743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>
        <f t="shared" si="93"/>
        <v>28</v>
      </c>
      <c r="Q2002">
        <f t="shared" si="94"/>
        <v>84.9</v>
      </c>
      <c r="R2002">
        <f t="shared" si="95"/>
        <v>2014</v>
      </c>
    </row>
    <row r="2003" spans="1:18" hidden="1" x14ac:dyDescent="0.3">
      <c r="A2003">
        <v>1802</v>
      </c>
      <c r="B2003" s="3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 s="12">
        <v>42182.915972222225</v>
      </c>
      <c r="J2003" s="12">
        <v>42159.47256944445</v>
      </c>
      <c r="K2003" t="b">
        <v>1</v>
      </c>
      <c r="L2003">
        <v>18</v>
      </c>
      <c r="M2003" t="b">
        <v>0</v>
      </c>
      <c r="N2003" t="s">
        <v>8271</v>
      </c>
      <c r="O2003" t="s">
        <v>8272</v>
      </c>
      <c r="P2003">
        <f t="shared" si="93"/>
        <v>48</v>
      </c>
      <c r="Q2003">
        <f t="shared" si="94"/>
        <v>94.28</v>
      </c>
      <c r="R2003">
        <f t="shared" si="95"/>
        <v>2015</v>
      </c>
    </row>
    <row r="2004" spans="1:18" ht="28.8" x14ac:dyDescent="0.3">
      <c r="A2004">
        <v>3847</v>
      </c>
      <c r="B2004" s="3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 s="12">
        <v>42204.224432870367</v>
      </c>
      <c r="J2004" s="12">
        <v>42159.224432870367</v>
      </c>
      <c r="K2004" t="b">
        <v>1</v>
      </c>
      <c r="L2004">
        <v>9</v>
      </c>
      <c r="M2004" t="b">
        <v>0</v>
      </c>
      <c r="N2004" t="s">
        <v>8281</v>
      </c>
      <c r="O2004" t="s">
        <v>8284</v>
      </c>
      <c r="P2004">
        <f t="shared" si="93"/>
        <v>16</v>
      </c>
      <c r="Q2004">
        <f t="shared" si="94"/>
        <v>188.56</v>
      </c>
      <c r="R2004">
        <f t="shared" si="95"/>
        <v>2015</v>
      </c>
    </row>
    <row r="2005" spans="1:18" ht="28.8" hidden="1" x14ac:dyDescent="0.3">
      <c r="A2005">
        <v>1243</v>
      </c>
      <c r="B2005" s="3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 s="12">
        <v>40732.875</v>
      </c>
      <c r="J2005" s="12">
        <v>40671.879293981481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>
        <f t="shared" si="93"/>
        <v>14</v>
      </c>
      <c r="Q2005">
        <f t="shared" si="94"/>
        <v>44.5</v>
      </c>
      <c r="R2005">
        <f t="shared" si="95"/>
        <v>2011</v>
      </c>
    </row>
    <row r="2006" spans="1:18" ht="28.8" x14ac:dyDescent="0.3">
      <c r="A2006">
        <v>3498</v>
      </c>
      <c r="B2006" s="3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 s="12">
        <v>42518.905555555553</v>
      </c>
      <c r="J2006" s="12">
        <v>42459.15861111111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>
        <f t="shared" si="93"/>
        <v>102</v>
      </c>
      <c r="Q2006">
        <f t="shared" si="94"/>
        <v>40.24</v>
      </c>
      <c r="R2006">
        <f t="shared" si="95"/>
        <v>2016</v>
      </c>
    </row>
    <row r="2007" spans="1:18" ht="28.8" hidden="1" x14ac:dyDescent="0.3">
      <c r="A2007">
        <v>650</v>
      </c>
      <c r="B2007" s="3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 s="12">
        <v>41992.078518518523</v>
      </c>
      <c r="J2007" s="12">
        <v>41932.036851851852</v>
      </c>
      <c r="K2007" t="b">
        <v>0</v>
      </c>
      <c r="L2007">
        <v>48</v>
      </c>
      <c r="M2007" t="b">
        <v>1</v>
      </c>
      <c r="N2007" t="s">
        <v>8266</v>
      </c>
      <c r="O2007" t="s">
        <v>8268</v>
      </c>
      <c r="P2007">
        <f t="shared" si="93"/>
        <v>112</v>
      </c>
      <c r="Q2007">
        <f t="shared" si="94"/>
        <v>35.130000000000003</v>
      </c>
      <c r="R2007">
        <f t="shared" si="95"/>
        <v>2014</v>
      </c>
    </row>
    <row r="2008" spans="1:18" ht="28.8" x14ac:dyDescent="0.3">
      <c r="A2008">
        <v>3314</v>
      </c>
      <c r="B2008" s="3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 s="12">
        <v>42132.836805555555</v>
      </c>
      <c r="J2008" s="12">
        <v>42105.267488425925</v>
      </c>
      <c r="K2008" t="b">
        <v>0</v>
      </c>
      <c r="L2008">
        <v>58</v>
      </c>
      <c r="M2008" t="b">
        <v>1</v>
      </c>
      <c r="N2008" t="s">
        <v>8281</v>
      </c>
      <c r="O2008" t="s">
        <v>8284</v>
      </c>
      <c r="P2008">
        <f t="shared" si="93"/>
        <v>211</v>
      </c>
      <c r="Q2008">
        <f t="shared" si="94"/>
        <v>29.07</v>
      </c>
      <c r="R2008">
        <f t="shared" si="95"/>
        <v>2015</v>
      </c>
    </row>
    <row r="2009" spans="1:18" ht="28.8" x14ac:dyDescent="0.3">
      <c r="A2009">
        <v>3497</v>
      </c>
      <c r="B2009" s="3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 s="12">
        <v>42523.916666666672</v>
      </c>
      <c r="J2009" s="12">
        <v>42511.741944444439</v>
      </c>
      <c r="K2009" t="b">
        <v>0</v>
      </c>
      <c r="L2009">
        <v>49</v>
      </c>
      <c r="M2009" t="b">
        <v>1</v>
      </c>
      <c r="N2009" t="s">
        <v>8281</v>
      </c>
      <c r="O2009" t="s">
        <v>8284</v>
      </c>
      <c r="P2009">
        <f t="shared" si="93"/>
        <v>109</v>
      </c>
      <c r="Q2009">
        <f t="shared" si="94"/>
        <v>34.409999999999997</v>
      </c>
      <c r="R2009">
        <f t="shared" si="95"/>
        <v>2016</v>
      </c>
    </row>
    <row r="2010" spans="1:18" hidden="1" x14ac:dyDescent="0.3">
      <c r="A2010">
        <v>989</v>
      </c>
      <c r="B2010" s="3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 s="12">
        <v>42641.933969907404</v>
      </c>
      <c r="J2010" s="12">
        <v>42611.933969907404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>
        <f t="shared" si="93"/>
        <v>17</v>
      </c>
      <c r="Q2010">
        <f t="shared" si="94"/>
        <v>52.41</v>
      </c>
      <c r="R2010">
        <f t="shared" si="95"/>
        <v>2016</v>
      </c>
    </row>
    <row r="2011" spans="1:18" ht="28.8" hidden="1" x14ac:dyDescent="0.3">
      <c r="A2011">
        <v>1506</v>
      </c>
      <c r="B2011" s="3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 s="12">
        <v>41844.785925925928</v>
      </c>
      <c r="J2011" s="12">
        <v>41814.785925925928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>
        <f t="shared" si="93"/>
        <v>111</v>
      </c>
      <c r="Q2011">
        <f t="shared" si="94"/>
        <v>38.86</v>
      </c>
      <c r="R2011">
        <f t="shared" si="95"/>
        <v>2014</v>
      </c>
    </row>
    <row r="2012" spans="1:18" ht="28.8" x14ac:dyDescent="0.3">
      <c r="A2012">
        <v>3528</v>
      </c>
      <c r="B2012" s="3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 s="12">
        <v>42753.50136574074</v>
      </c>
      <c r="J2012" s="12">
        <v>42733.50136574074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>
        <f t="shared" si="93"/>
        <v>101</v>
      </c>
      <c r="Q2012">
        <f t="shared" si="94"/>
        <v>45.11</v>
      </c>
      <c r="R2012">
        <f t="shared" si="95"/>
        <v>2016</v>
      </c>
    </row>
    <row r="2013" spans="1:18" ht="28.8" x14ac:dyDescent="0.3">
      <c r="A2013">
        <v>3722</v>
      </c>
      <c r="B2013" s="3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 s="12">
        <v>42411.957638888889</v>
      </c>
      <c r="J2013" s="12">
        <v>42381.671840277777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>
        <f t="shared" si="93"/>
        <v>111</v>
      </c>
      <c r="Q2013">
        <f t="shared" si="94"/>
        <v>47.66</v>
      </c>
      <c r="R2013">
        <f t="shared" si="95"/>
        <v>2016</v>
      </c>
    </row>
    <row r="2014" spans="1:18" ht="28.8" hidden="1" x14ac:dyDescent="0.3">
      <c r="A2014">
        <v>35</v>
      </c>
      <c r="B2014" s="3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 s="12">
        <v>42122</v>
      </c>
      <c r="J2014" s="12">
        <v>42098.291828703703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>
        <f t="shared" si="93"/>
        <v>167</v>
      </c>
      <c r="Q2014">
        <f t="shared" si="94"/>
        <v>59.46</v>
      </c>
      <c r="R2014">
        <f t="shared" si="95"/>
        <v>2015</v>
      </c>
    </row>
    <row r="2015" spans="1:18" ht="28.8" hidden="1" x14ac:dyDescent="0.3">
      <c r="A2015">
        <v>2082</v>
      </c>
      <c r="B2015" s="3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 s="12">
        <v>40871.161990740737</v>
      </c>
      <c r="J2015" s="12">
        <v>40811.120324074072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>
        <f t="shared" si="93"/>
        <v>111</v>
      </c>
      <c r="Q2015">
        <f t="shared" si="94"/>
        <v>43.71</v>
      </c>
      <c r="R2015">
        <f t="shared" si="95"/>
        <v>2011</v>
      </c>
    </row>
    <row r="2016" spans="1:18" ht="28.8" x14ac:dyDescent="0.3">
      <c r="A2016">
        <v>3251</v>
      </c>
      <c r="B2016" s="3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 s="12">
        <v>42176.731087962966</v>
      </c>
      <c r="J2016" s="12">
        <v>42146.731087962966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>
        <f t="shared" si="93"/>
        <v>111</v>
      </c>
      <c r="Q2016">
        <f t="shared" si="94"/>
        <v>83.05</v>
      </c>
      <c r="R2016">
        <f t="shared" si="95"/>
        <v>2015</v>
      </c>
    </row>
    <row r="2017" spans="1:18" ht="28.8" hidden="1" x14ac:dyDescent="0.3">
      <c r="A2017">
        <v>2667</v>
      </c>
      <c r="B2017" s="3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 s="12">
        <v>42410.926111111112</v>
      </c>
      <c r="J2017" s="12">
        <v>42380.926111111112</v>
      </c>
      <c r="K2017" t="b">
        <v>0</v>
      </c>
      <c r="L2017">
        <v>18</v>
      </c>
      <c r="M2017" t="b">
        <v>1</v>
      </c>
      <c r="N2017" t="s">
        <v>8266</v>
      </c>
      <c r="O2017" t="s">
        <v>8298</v>
      </c>
      <c r="P2017">
        <f t="shared" si="93"/>
        <v>111</v>
      </c>
      <c r="Q2017">
        <f t="shared" si="94"/>
        <v>92.22</v>
      </c>
      <c r="R2017">
        <f t="shared" si="95"/>
        <v>2016</v>
      </c>
    </row>
    <row r="2018" spans="1:18" ht="28.8" x14ac:dyDescent="0.3">
      <c r="A2018">
        <v>3485</v>
      </c>
      <c r="B2018" s="3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 s="12">
        <v>42402.693055555559</v>
      </c>
      <c r="J2018" s="12">
        <v>42372.693055555559</v>
      </c>
      <c r="K2018" t="b">
        <v>0</v>
      </c>
      <c r="L2018">
        <v>30</v>
      </c>
      <c r="M2018" t="b">
        <v>1</v>
      </c>
      <c r="N2018" t="s">
        <v>8281</v>
      </c>
      <c r="O2018" t="s">
        <v>8284</v>
      </c>
      <c r="P2018">
        <f t="shared" si="93"/>
        <v>101</v>
      </c>
      <c r="Q2018">
        <f t="shared" si="94"/>
        <v>55.33</v>
      </c>
      <c r="R2018">
        <f t="shared" si="95"/>
        <v>2016</v>
      </c>
    </row>
    <row r="2019" spans="1:18" ht="28.8" hidden="1" x14ac:dyDescent="0.3">
      <c r="A2019">
        <v>769</v>
      </c>
      <c r="B2019" s="3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 s="12">
        <v>41634.996458333335</v>
      </c>
      <c r="J2019" s="12">
        <v>41604.996458333335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>
        <f t="shared" si="93"/>
        <v>41</v>
      </c>
      <c r="Q2019">
        <f t="shared" si="94"/>
        <v>31.85</v>
      </c>
      <c r="R2019">
        <f t="shared" si="95"/>
        <v>2013</v>
      </c>
    </row>
    <row r="2020" spans="1:18" ht="28.8" hidden="1" x14ac:dyDescent="0.3">
      <c r="A2020">
        <v>1925</v>
      </c>
      <c r="B2020" s="3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 s="12">
        <v>41558</v>
      </c>
      <c r="J2020" s="12">
        <v>41535.90148148148</v>
      </c>
      <c r="K2020" t="b">
        <v>0</v>
      </c>
      <c r="L2020">
        <v>52</v>
      </c>
      <c r="M2020" t="b">
        <v>1</v>
      </c>
      <c r="N2020" t="s">
        <v>8285</v>
      </c>
      <c r="O2020" t="s">
        <v>8286</v>
      </c>
      <c r="P2020">
        <f t="shared" si="93"/>
        <v>110</v>
      </c>
      <c r="Q2020">
        <f t="shared" si="94"/>
        <v>31.83</v>
      </c>
      <c r="R2020">
        <f t="shared" si="95"/>
        <v>2013</v>
      </c>
    </row>
    <row r="2021" spans="1:18" ht="28.8" hidden="1" x14ac:dyDescent="0.3">
      <c r="A2021">
        <v>2776</v>
      </c>
      <c r="B2021" s="3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 s="12">
        <v>42167.297175925924</v>
      </c>
      <c r="J2021" s="12">
        <v>42136.297175925924</v>
      </c>
      <c r="K2021" t="b">
        <v>0</v>
      </c>
      <c r="L2021">
        <v>36</v>
      </c>
      <c r="M2021" t="b">
        <v>0</v>
      </c>
      <c r="N2021" t="s">
        <v>8269</v>
      </c>
      <c r="O2021" t="s">
        <v>8314</v>
      </c>
      <c r="P2021">
        <f t="shared" si="93"/>
        <v>8</v>
      </c>
      <c r="Q2021">
        <f t="shared" si="94"/>
        <v>45.97</v>
      </c>
      <c r="R2021">
        <f t="shared" si="95"/>
        <v>2015</v>
      </c>
    </row>
    <row r="2022" spans="1:18" ht="28.8" hidden="1" x14ac:dyDescent="0.3">
      <c r="A2022">
        <v>79</v>
      </c>
      <c r="B2022" s="3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 s="12">
        <v>41754.776539351849</v>
      </c>
      <c r="J2022" s="12">
        <v>41724.776539351849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>
        <f t="shared" si="93"/>
        <v>127</v>
      </c>
      <c r="Q2022">
        <f t="shared" si="94"/>
        <v>40.270000000000003</v>
      </c>
      <c r="R2022">
        <f t="shared" si="95"/>
        <v>2014</v>
      </c>
    </row>
    <row r="2023" spans="1:18" ht="28.8" x14ac:dyDescent="0.3">
      <c r="A2023">
        <v>3518</v>
      </c>
      <c r="B2023" s="3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 s="12">
        <v>41914.597916666666</v>
      </c>
      <c r="J2023" s="12">
        <v>41893.783553240741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>
        <f t="shared" si="93"/>
        <v>110</v>
      </c>
      <c r="Q2023">
        <f t="shared" si="94"/>
        <v>50.02</v>
      </c>
      <c r="R2023">
        <f t="shared" si="95"/>
        <v>2014</v>
      </c>
    </row>
    <row r="2024" spans="1:18" ht="28.8" x14ac:dyDescent="0.3">
      <c r="A2024">
        <v>3346</v>
      </c>
      <c r="B2024" s="3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 s="12">
        <v>42061.024421296301</v>
      </c>
      <c r="J2024" s="12">
        <v>42054.024421296301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>
        <f t="shared" si="93"/>
        <v>110</v>
      </c>
      <c r="Q2024">
        <f t="shared" si="94"/>
        <v>91.67</v>
      </c>
      <c r="R2024">
        <f t="shared" si="95"/>
        <v>2015</v>
      </c>
    </row>
    <row r="2025" spans="1:18" ht="28.8" x14ac:dyDescent="0.3">
      <c r="A2025">
        <v>3244</v>
      </c>
      <c r="B2025" s="3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 s="12">
        <v>42705.735902777778</v>
      </c>
      <c r="J2025" s="12">
        <v>42675.694236111114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>
        <f t="shared" si="93"/>
        <v>103</v>
      </c>
      <c r="Q2025">
        <f t="shared" si="94"/>
        <v>23.87</v>
      </c>
      <c r="R2025">
        <f t="shared" si="95"/>
        <v>2016</v>
      </c>
    </row>
    <row r="2026" spans="1:18" ht="28.8" hidden="1" x14ac:dyDescent="0.3">
      <c r="A2026">
        <v>1790</v>
      </c>
      <c r="B2026" s="3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 s="12">
        <v>42040.674513888895</v>
      </c>
      <c r="J2026" s="12">
        <v>42010.674513888895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>
        <f t="shared" si="93"/>
        <v>5</v>
      </c>
      <c r="Q2026">
        <f t="shared" si="94"/>
        <v>109.07</v>
      </c>
      <c r="R2026">
        <f t="shared" si="95"/>
        <v>2015</v>
      </c>
    </row>
    <row r="2027" spans="1:18" ht="28.8" x14ac:dyDescent="0.3">
      <c r="A2027">
        <v>2965</v>
      </c>
      <c r="B2027" s="3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 s="12">
        <v>42192.729548611111</v>
      </c>
      <c r="J2027" s="12">
        <v>42162.729548611111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>
        <f t="shared" si="93"/>
        <v>109</v>
      </c>
      <c r="Q2027">
        <f t="shared" si="94"/>
        <v>41.92</v>
      </c>
      <c r="R2027">
        <f t="shared" si="95"/>
        <v>2015</v>
      </c>
    </row>
    <row r="2028" spans="1:18" ht="28.8" hidden="1" x14ac:dyDescent="0.3">
      <c r="A2028">
        <v>2139</v>
      </c>
      <c r="B2028" s="3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 s="12">
        <v>42677.750092592592</v>
      </c>
      <c r="J2028" s="12">
        <v>42647.750092592592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>
        <f t="shared" si="93"/>
        <v>5</v>
      </c>
      <c r="Q2028">
        <f t="shared" si="94"/>
        <v>29.04</v>
      </c>
      <c r="R2028">
        <f t="shared" si="95"/>
        <v>2016</v>
      </c>
    </row>
    <row r="2029" spans="1:18" ht="28.8" x14ac:dyDescent="0.3">
      <c r="A2029">
        <v>1286</v>
      </c>
      <c r="B2029" s="3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 s="12">
        <v>42052.583333333328</v>
      </c>
      <c r="J2029" s="12">
        <v>42039.384571759263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>
        <f t="shared" si="93"/>
        <v>108</v>
      </c>
      <c r="Q2029">
        <f t="shared" si="94"/>
        <v>81.25</v>
      </c>
      <c r="R2029">
        <f t="shared" si="95"/>
        <v>2015</v>
      </c>
    </row>
    <row r="2030" spans="1:18" ht="28.8" x14ac:dyDescent="0.3">
      <c r="A2030">
        <v>2969</v>
      </c>
      <c r="B2030" s="3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 s="12">
        <v>42127.952083333337</v>
      </c>
      <c r="J2030" s="12">
        <v>42097.786493055552</v>
      </c>
      <c r="K2030" t="b">
        <v>0</v>
      </c>
      <c r="L2030">
        <v>17</v>
      </c>
      <c r="M2030" t="b">
        <v>1</v>
      </c>
      <c r="N2030" t="s">
        <v>8281</v>
      </c>
      <c r="O2030" t="s">
        <v>8284</v>
      </c>
      <c r="P2030">
        <f t="shared" si="93"/>
        <v>163</v>
      </c>
      <c r="Q2030">
        <f t="shared" si="94"/>
        <v>95.59</v>
      </c>
      <c r="R2030">
        <f t="shared" si="95"/>
        <v>2015</v>
      </c>
    </row>
    <row r="2031" spans="1:18" ht="28.8" x14ac:dyDescent="0.3">
      <c r="A2031">
        <v>3610</v>
      </c>
      <c r="B2031" s="3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 s="12">
        <v>42233.432129629626</v>
      </c>
      <c r="J2031" s="12">
        <v>42203.432129629626</v>
      </c>
      <c r="K2031" t="b">
        <v>0</v>
      </c>
      <c r="L2031">
        <v>31</v>
      </c>
      <c r="M2031" t="b">
        <v>1</v>
      </c>
      <c r="N2031" t="s">
        <v>8281</v>
      </c>
      <c r="O2031" t="s">
        <v>8284</v>
      </c>
      <c r="P2031">
        <f t="shared" si="93"/>
        <v>162</v>
      </c>
      <c r="Q2031">
        <f t="shared" si="94"/>
        <v>52.35</v>
      </c>
      <c r="R2031">
        <f t="shared" si="95"/>
        <v>2015</v>
      </c>
    </row>
    <row r="2032" spans="1:18" ht="28.8" x14ac:dyDescent="0.3">
      <c r="A2032">
        <v>3439</v>
      </c>
      <c r="B2032" s="3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 s="12">
        <v>42388.207638888889</v>
      </c>
      <c r="J2032" s="12">
        <v>42374.911226851851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>
        <f t="shared" si="93"/>
        <v>135</v>
      </c>
      <c r="Q2032">
        <f t="shared" si="94"/>
        <v>89.79</v>
      </c>
      <c r="R2032">
        <f t="shared" si="95"/>
        <v>2016</v>
      </c>
    </row>
    <row r="2033" spans="1:18" ht="28.8" x14ac:dyDescent="0.3">
      <c r="A2033">
        <v>2814</v>
      </c>
      <c r="B2033" s="3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 s="12">
        <v>42133.399479166663</v>
      </c>
      <c r="J2033" s="12">
        <v>42103.399479166663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>
        <f t="shared" si="93"/>
        <v>108</v>
      </c>
      <c r="Q2033">
        <f t="shared" si="94"/>
        <v>25.25</v>
      </c>
      <c r="R2033">
        <f t="shared" si="95"/>
        <v>2015</v>
      </c>
    </row>
    <row r="2034" spans="1:18" ht="28.8" hidden="1" x14ac:dyDescent="0.3">
      <c r="A2034">
        <v>2179</v>
      </c>
      <c r="B2034" s="3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 s="12">
        <v>42105.171203703707</v>
      </c>
      <c r="J2034" s="12">
        <v>42075.171203703707</v>
      </c>
      <c r="K2034" t="b">
        <v>0</v>
      </c>
      <c r="L2034">
        <v>21</v>
      </c>
      <c r="M2034" t="b">
        <v>1</v>
      </c>
      <c r="N2034" t="s">
        <v>8285</v>
      </c>
      <c r="O2034" t="s">
        <v>8289</v>
      </c>
      <c r="P2034">
        <f t="shared" si="93"/>
        <v>161</v>
      </c>
      <c r="Q2034">
        <f t="shared" si="94"/>
        <v>76.86</v>
      </c>
      <c r="R2034">
        <f t="shared" si="95"/>
        <v>2015</v>
      </c>
    </row>
    <row r="2035" spans="1:18" ht="28.8" hidden="1" x14ac:dyDescent="0.3">
      <c r="A2035">
        <v>2549</v>
      </c>
      <c r="B2035" s="3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 s="12">
        <v>41425.708333333336</v>
      </c>
      <c r="J2035" s="12">
        <v>41390.757754629631</v>
      </c>
      <c r="K2035" t="b">
        <v>0</v>
      </c>
      <c r="L2035">
        <v>37</v>
      </c>
      <c r="M2035" t="b">
        <v>1</v>
      </c>
      <c r="N2035" t="s">
        <v>8285</v>
      </c>
      <c r="O2035" t="s">
        <v>8299</v>
      </c>
      <c r="P2035">
        <f t="shared" si="93"/>
        <v>103</v>
      </c>
      <c r="Q2035">
        <f t="shared" si="94"/>
        <v>43.62</v>
      </c>
      <c r="R2035">
        <f t="shared" si="95"/>
        <v>2013</v>
      </c>
    </row>
    <row r="2036" spans="1:18" ht="28.8" hidden="1" x14ac:dyDescent="0.3">
      <c r="A2036">
        <v>2289</v>
      </c>
      <c r="B2036" s="3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 s="12">
        <v>41614.973611111112</v>
      </c>
      <c r="J2036" s="12">
        <v>41571.998379629629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>
        <f t="shared" si="93"/>
        <v>107</v>
      </c>
      <c r="Q2036">
        <f t="shared" si="94"/>
        <v>64.44</v>
      </c>
      <c r="R2036">
        <f t="shared" si="95"/>
        <v>2013</v>
      </c>
    </row>
    <row r="2037" spans="1:18" ht="28.8" x14ac:dyDescent="0.3">
      <c r="A2037">
        <v>3231</v>
      </c>
      <c r="B2037" s="3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 s="12">
        <v>42476.943831018521</v>
      </c>
      <c r="J2037" s="12">
        <v>42446.943831018521</v>
      </c>
      <c r="K2037" t="b">
        <v>0</v>
      </c>
      <c r="L2037">
        <v>28</v>
      </c>
      <c r="M2037" t="b">
        <v>1</v>
      </c>
      <c r="N2037" t="s">
        <v>8281</v>
      </c>
      <c r="O2037" t="s">
        <v>8284</v>
      </c>
      <c r="P2037">
        <f t="shared" si="93"/>
        <v>161</v>
      </c>
      <c r="Q2037">
        <f t="shared" si="94"/>
        <v>57.5</v>
      </c>
      <c r="R2037">
        <f t="shared" si="95"/>
        <v>2016</v>
      </c>
    </row>
    <row r="2038" spans="1:18" ht="28.8" hidden="1" x14ac:dyDescent="0.3">
      <c r="A2038">
        <v>2952</v>
      </c>
      <c r="B2038" s="3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 s="12">
        <v>42660.166666666672</v>
      </c>
      <c r="J2038" s="12">
        <v>42628.690266203703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>
        <f t="shared" si="93"/>
        <v>8</v>
      </c>
      <c r="Q2038">
        <f t="shared" si="94"/>
        <v>200.63</v>
      </c>
      <c r="R2038">
        <f t="shared" si="95"/>
        <v>2016</v>
      </c>
    </row>
    <row r="2039" spans="1:18" ht="28.8" hidden="1" x14ac:dyDescent="0.3">
      <c r="A2039">
        <v>2999</v>
      </c>
      <c r="B2039" s="3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 s="12">
        <v>42795.083333333328</v>
      </c>
      <c r="J2039" s="12">
        <v>42780.740277777775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>
        <f t="shared" si="93"/>
        <v>119</v>
      </c>
      <c r="Q2039">
        <f t="shared" si="94"/>
        <v>80.25</v>
      </c>
      <c r="R2039">
        <f t="shared" si="95"/>
        <v>2017</v>
      </c>
    </row>
    <row r="2040" spans="1:18" ht="28.8" hidden="1" x14ac:dyDescent="0.3">
      <c r="A2040">
        <v>738</v>
      </c>
      <c r="B2040" s="3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 s="12">
        <v>41974.207638888889</v>
      </c>
      <c r="J2040" s="12">
        <v>41943.604097222218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>
        <f t="shared" si="93"/>
        <v>107</v>
      </c>
      <c r="Q2040">
        <f t="shared" si="94"/>
        <v>39.049999999999997</v>
      </c>
      <c r="R2040">
        <f t="shared" si="95"/>
        <v>2014</v>
      </c>
    </row>
    <row r="2041" spans="1:18" ht="28.8" x14ac:dyDescent="0.3">
      <c r="A2041">
        <v>3330</v>
      </c>
      <c r="B2041" s="3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 s="12">
        <v>42095.845694444448</v>
      </c>
      <c r="J2041" s="12">
        <v>42065.887361111112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>
        <f t="shared" si="93"/>
        <v>106</v>
      </c>
      <c r="Q2041">
        <f t="shared" si="94"/>
        <v>23.1</v>
      </c>
      <c r="R2041">
        <f t="shared" si="95"/>
        <v>2015</v>
      </c>
    </row>
    <row r="2042" spans="1:18" hidden="1" x14ac:dyDescent="0.3">
      <c r="A2042">
        <v>99</v>
      </c>
      <c r="B2042" s="3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 s="12">
        <v>41661.902766203704</v>
      </c>
      <c r="J2042" s="12">
        <v>41631.902766203704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>
        <f t="shared" si="93"/>
        <v>106</v>
      </c>
      <c r="Q2042">
        <f t="shared" si="94"/>
        <v>40.78</v>
      </c>
      <c r="R2042">
        <f t="shared" si="95"/>
        <v>2013</v>
      </c>
    </row>
    <row r="2043" spans="1:18" ht="28.8" x14ac:dyDescent="0.3">
      <c r="A2043">
        <v>3393</v>
      </c>
      <c r="B2043" s="3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 s="12">
        <v>41949.031944444447</v>
      </c>
      <c r="J2043" s="12">
        <v>41923.921643518523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>
        <f t="shared" si="93"/>
        <v>106</v>
      </c>
      <c r="Q2043">
        <f t="shared" si="94"/>
        <v>36.07</v>
      </c>
      <c r="R2043">
        <f t="shared" si="95"/>
        <v>2014</v>
      </c>
    </row>
    <row r="2044" spans="1:18" ht="28.8" hidden="1" x14ac:dyDescent="0.3">
      <c r="A2044">
        <v>1585</v>
      </c>
      <c r="B2044" s="3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 s="12">
        <v>42729.458333333328</v>
      </c>
      <c r="J2044" s="12">
        <v>42707.895462962959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>
        <f t="shared" si="93"/>
        <v>79</v>
      </c>
      <c r="Q2044">
        <f t="shared" si="94"/>
        <v>131.66999999999999</v>
      </c>
      <c r="R2044">
        <f t="shared" si="95"/>
        <v>2016</v>
      </c>
    </row>
    <row r="2045" spans="1:18" ht="28.8" x14ac:dyDescent="0.3">
      <c r="A2045">
        <v>3949</v>
      </c>
      <c r="B2045" s="3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 s="12">
        <v>42046.120613425926</v>
      </c>
      <c r="J2045" s="12">
        <v>42016.120613425926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>
        <f t="shared" si="93"/>
        <v>16</v>
      </c>
      <c r="Q2045">
        <f t="shared" si="94"/>
        <v>49.28</v>
      </c>
      <c r="R2045">
        <f t="shared" si="95"/>
        <v>2015</v>
      </c>
    </row>
    <row r="2046" spans="1:18" hidden="1" x14ac:dyDescent="0.3">
      <c r="A2046">
        <v>1618</v>
      </c>
      <c r="B2046" s="3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 s="12">
        <v>41341.654340277775</v>
      </c>
      <c r="J2046" s="12">
        <v>41301.654340277775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>
        <f t="shared" si="93"/>
        <v>105</v>
      </c>
      <c r="Q2046">
        <f t="shared" si="94"/>
        <v>58.37</v>
      </c>
      <c r="R2046">
        <f t="shared" si="95"/>
        <v>2013</v>
      </c>
    </row>
    <row r="2047" spans="1:18" ht="28.8" hidden="1" x14ac:dyDescent="0.3">
      <c r="A2047">
        <v>810</v>
      </c>
      <c r="B2047" s="3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 s="12">
        <v>41153.056273148148</v>
      </c>
      <c r="J2047" s="12">
        <v>41123.056273148148</v>
      </c>
      <c r="K2047" t="b">
        <v>0</v>
      </c>
      <c r="L2047">
        <v>27</v>
      </c>
      <c r="M2047" t="b">
        <v>1</v>
      </c>
      <c r="N2047" t="s">
        <v>8285</v>
      </c>
      <c r="O2047" t="s">
        <v>8289</v>
      </c>
      <c r="P2047">
        <f t="shared" si="93"/>
        <v>105</v>
      </c>
      <c r="Q2047">
        <f t="shared" si="94"/>
        <v>58.33</v>
      </c>
      <c r="R2047">
        <f t="shared" si="95"/>
        <v>2012</v>
      </c>
    </row>
    <row r="2048" spans="1:18" ht="28.8" hidden="1" x14ac:dyDescent="0.3">
      <c r="A2048">
        <v>928</v>
      </c>
      <c r="B2048" s="3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 s="12">
        <v>41231</v>
      </c>
      <c r="J2048" s="12">
        <v>41180.86241898148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>
        <f t="shared" si="93"/>
        <v>11</v>
      </c>
      <c r="Q2048">
        <f t="shared" si="94"/>
        <v>56.25</v>
      </c>
      <c r="R2048">
        <f t="shared" si="95"/>
        <v>2012</v>
      </c>
    </row>
    <row r="2049" spans="1:18" ht="28.8" hidden="1" x14ac:dyDescent="0.3">
      <c r="A2049">
        <v>1455</v>
      </c>
      <c r="B2049" s="3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 s="12">
        <v>41887.568749999999</v>
      </c>
      <c r="J2049" s="12">
        <v>41832.672685185185</v>
      </c>
      <c r="K2049" t="b">
        <v>0</v>
      </c>
      <c r="L2049">
        <v>7</v>
      </c>
      <c r="M2049" t="b">
        <v>0</v>
      </c>
      <c r="N2049" t="s">
        <v>8269</v>
      </c>
      <c r="O2049" t="s">
        <v>8306</v>
      </c>
      <c r="P2049">
        <f t="shared" si="93"/>
        <v>11</v>
      </c>
      <c r="Q2049">
        <f t="shared" si="94"/>
        <v>225</v>
      </c>
      <c r="R2049">
        <f t="shared" si="95"/>
        <v>2014</v>
      </c>
    </row>
    <row r="2050" spans="1:18" ht="28.8" x14ac:dyDescent="0.3">
      <c r="A2050">
        <v>3353</v>
      </c>
      <c r="B2050" s="3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 s="12">
        <v>42492.958333333328</v>
      </c>
      <c r="J2050" s="12">
        <v>42479.432291666672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>
        <f t="shared" ref="P2050:P2113" si="96">ROUND(E2050/D2050*100,0)</f>
        <v>315</v>
      </c>
      <c r="Q2050">
        <f t="shared" ref="Q2050:Q2113" si="97">IFERROR(ROUND(E2050/L2050,2),0)</f>
        <v>35.799999999999997</v>
      </c>
      <c r="R2050">
        <f t="shared" si="95"/>
        <v>2016</v>
      </c>
    </row>
    <row r="2051" spans="1:18" hidden="1" x14ac:dyDescent="0.3">
      <c r="A2051">
        <v>200</v>
      </c>
      <c r="B2051" s="3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 s="12">
        <v>41897.083368055559</v>
      </c>
      <c r="J2051" s="12">
        <v>41867.083368055559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>
        <f t="shared" si="96"/>
        <v>26</v>
      </c>
      <c r="Q2051">
        <f t="shared" si="97"/>
        <v>87.31</v>
      </c>
      <c r="R2051">
        <f t="shared" ref="R2051:R2114" si="98">YEAR(J2051)</f>
        <v>2014</v>
      </c>
    </row>
    <row r="2052" spans="1:18" ht="28.8" hidden="1" x14ac:dyDescent="0.3">
      <c r="A2052">
        <v>2381</v>
      </c>
      <c r="B2052" s="3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 s="12">
        <v>42104.935740740737</v>
      </c>
      <c r="J2052" s="12">
        <v>42074.935740740737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>
        <f t="shared" si="96"/>
        <v>2</v>
      </c>
      <c r="Q2052">
        <f t="shared" si="97"/>
        <v>224.43</v>
      </c>
      <c r="R2052">
        <f t="shared" si="98"/>
        <v>2015</v>
      </c>
    </row>
    <row r="2053" spans="1:18" hidden="1" x14ac:dyDescent="0.3">
      <c r="A2053">
        <v>77</v>
      </c>
      <c r="B2053" s="3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 s="12">
        <v>41050.124305555553</v>
      </c>
      <c r="J2053" s="12">
        <v>40997.144872685189</v>
      </c>
      <c r="K2053" t="b">
        <v>0</v>
      </c>
      <c r="L2053">
        <v>26</v>
      </c>
      <c r="M2053" t="b">
        <v>1</v>
      </c>
      <c r="N2053" t="s">
        <v>8279</v>
      </c>
      <c r="O2053" t="s">
        <v>8301</v>
      </c>
      <c r="P2053">
        <f t="shared" si="96"/>
        <v>393</v>
      </c>
      <c r="Q2053">
        <f t="shared" si="97"/>
        <v>60.38</v>
      </c>
      <c r="R2053">
        <f t="shared" si="98"/>
        <v>2012</v>
      </c>
    </row>
    <row r="2054" spans="1:18" ht="28.8" hidden="1" x14ac:dyDescent="0.3">
      <c r="A2054">
        <v>2701</v>
      </c>
      <c r="B2054" s="3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 s="12">
        <v>42832.733032407406</v>
      </c>
      <c r="J2054" s="12">
        <v>42801.774699074071</v>
      </c>
      <c r="K2054" t="b">
        <v>0</v>
      </c>
      <c r="L2054">
        <v>46</v>
      </c>
      <c r="M2054" t="b">
        <v>0</v>
      </c>
      <c r="N2054" t="s">
        <v>8281</v>
      </c>
      <c r="O2054" t="s">
        <v>8282</v>
      </c>
      <c r="P2054">
        <f t="shared" si="96"/>
        <v>46</v>
      </c>
      <c r="Q2054">
        <f t="shared" si="97"/>
        <v>34.130000000000003</v>
      </c>
      <c r="R2054">
        <f t="shared" si="98"/>
        <v>2017</v>
      </c>
    </row>
    <row r="2055" spans="1:18" ht="28.8" x14ac:dyDescent="0.3">
      <c r="A2055">
        <v>3543</v>
      </c>
      <c r="B2055" s="3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 s="12">
        <v>42180.755312499998</v>
      </c>
      <c r="J2055" s="12">
        <v>42150.755312499998</v>
      </c>
      <c r="K2055" t="b">
        <v>0</v>
      </c>
      <c r="L2055">
        <v>29</v>
      </c>
      <c r="M2055" t="b">
        <v>1</v>
      </c>
      <c r="N2055" t="s">
        <v>8281</v>
      </c>
      <c r="O2055" t="s">
        <v>8284</v>
      </c>
      <c r="P2055">
        <f t="shared" si="96"/>
        <v>105</v>
      </c>
      <c r="Q2055">
        <f t="shared" si="97"/>
        <v>54.14</v>
      </c>
      <c r="R2055">
        <f t="shared" si="98"/>
        <v>2015</v>
      </c>
    </row>
    <row r="2056" spans="1:18" ht="28.8" x14ac:dyDescent="0.3">
      <c r="A2056">
        <v>529</v>
      </c>
      <c r="B2056" s="3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 s="12">
        <v>42746.208333333328</v>
      </c>
      <c r="J2056" s="12">
        <v>42725.031180555554</v>
      </c>
      <c r="K2056" t="b">
        <v>0</v>
      </c>
      <c r="L2056">
        <v>18</v>
      </c>
      <c r="M2056" t="b">
        <v>1</v>
      </c>
      <c r="N2056" t="s">
        <v>8281</v>
      </c>
      <c r="O2056" t="s">
        <v>8284</v>
      </c>
      <c r="P2056">
        <f t="shared" si="96"/>
        <v>130</v>
      </c>
      <c r="Q2056">
        <f t="shared" si="97"/>
        <v>86.94</v>
      </c>
      <c r="R2056">
        <f t="shared" si="98"/>
        <v>2016</v>
      </c>
    </row>
    <row r="2057" spans="1:18" ht="28.8" x14ac:dyDescent="0.3">
      <c r="A2057">
        <v>3396</v>
      </c>
      <c r="B2057" s="3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 s="12">
        <v>41791.165972222225</v>
      </c>
      <c r="J2057" s="12">
        <v>41764.44663194444</v>
      </c>
      <c r="K2057" t="b">
        <v>0</v>
      </c>
      <c r="L2057">
        <v>28</v>
      </c>
      <c r="M2057" t="b">
        <v>1</v>
      </c>
      <c r="N2057" t="s">
        <v>8281</v>
      </c>
      <c r="O2057" t="s">
        <v>8284</v>
      </c>
      <c r="P2057">
        <f t="shared" si="96"/>
        <v>104</v>
      </c>
      <c r="Q2057">
        <f t="shared" si="97"/>
        <v>55.89</v>
      </c>
      <c r="R2057">
        <f t="shared" si="98"/>
        <v>2014</v>
      </c>
    </row>
    <row r="2058" spans="1:18" ht="28.8" hidden="1" x14ac:dyDescent="0.3">
      <c r="A2058">
        <v>1354</v>
      </c>
      <c r="B2058" s="3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 s="12">
        <v>42532.807627314818</v>
      </c>
      <c r="J2058" s="12">
        <v>42502.807627314818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>
        <f t="shared" si="96"/>
        <v>130</v>
      </c>
      <c r="Q2058">
        <f t="shared" si="97"/>
        <v>24.42</v>
      </c>
      <c r="R2058">
        <f t="shared" si="98"/>
        <v>2016</v>
      </c>
    </row>
    <row r="2059" spans="1:18" ht="28.8" hidden="1" x14ac:dyDescent="0.3">
      <c r="A2059">
        <v>2290</v>
      </c>
      <c r="B2059" s="3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 s="12">
        <v>40148.708333333336</v>
      </c>
      <c r="J2059" s="12">
        <v>40070.253819444442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>
        <f t="shared" si="96"/>
        <v>104</v>
      </c>
      <c r="Q2059">
        <f t="shared" si="97"/>
        <v>53.83</v>
      </c>
      <c r="R2059">
        <f t="shared" si="98"/>
        <v>2009</v>
      </c>
    </row>
    <row r="2060" spans="1:18" ht="28.8" hidden="1" x14ac:dyDescent="0.3">
      <c r="A2060">
        <v>2003</v>
      </c>
      <c r="B2060" s="3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 s="12">
        <v>40361.958333333336</v>
      </c>
      <c r="J2060" s="12">
        <v>40347.125601851854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>
        <f t="shared" si="96"/>
        <v>312</v>
      </c>
      <c r="Q2060">
        <f t="shared" si="97"/>
        <v>91.76</v>
      </c>
      <c r="R2060">
        <f t="shared" si="98"/>
        <v>2010</v>
      </c>
    </row>
    <row r="2061" spans="1:18" ht="28.8" x14ac:dyDescent="0.3">
      <c r="A2061">
        <v>3388</v>
      </c>
      <c r="B2061" s="3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 s="12">
        <v>42173.461122685185</v>
      </c>
      <c r="J2061" s="12">
        <v>42143.461122685185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>
        <f t="shared" si="96"/>
        <v>104</v>
      </c>
      <c r="Q2061">
        <f t="shared" si="97"/>
        <v>34.6</v>
      </c>
      <c r="R2061">
        <f t="shared" si="98"/>
        <v>2015</v>
      </c>
    </row>
    <row r="2062" spans="1:18" ht="28.8" hidden="1" x14ac:dyDescent="0.3">
      <c r="A2062">
        <v>1370</v>
      </c>
      <c r="B2062" s="3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 s="12">
        <v>41563.00335648148</v>
      </c>
      <c r="J2062" s="12">
        <v>41548.00335648148</v>
      </c>
      <c r="K2062" t="b">
        <v>0</v>
      </c>
      <c r="L2062">
        <v>20</v>
      </c>
      <c r="M2062" t="b">
        <v>1</v>
      </c>
      <c r="N2062" t="s">
        <v>8285</v>
      </c>
      <c r="O2062" t="s">
        <v>8289</v>
      </c>
      <c r="P2062">
        <f t="shared" si="96"/>
        <v>104</v>
      </c>
      <c r="Q2062">
        <f t="shared" si="97"/>
        <v>77.75</v>
      </c>
      <c r="R2062">
        <f t="shared" si="98"/>
        <v>2013</v>
      </c>
    </row>
    <row r="2063" spans="1:18" hidden="1" x14ac:dyDescent="0.3">
      <c r="A2063">
        <v>2324</v>
      </c>
      <c r="B2063" s="3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 s="12">
        <v>42820.843576388885</v>
      </c>
      <c r="J2063" s="12">
        <v>42790.885243055556</v>
      </c>
      <c r="K2063" t="b">
        <v>0</v>
      </c>
      <c r="L2063">
        <v>61</v>
      </c>
      <c r="M2063" t="b">
        <v>0</v>
      </c>
      <c r="N2063" t="s">
        <v>8277</v>
      </c>
      <c r="O2063" t="s">
        <v>8278</v>
      </c>
      <c r="P2063">
        <f t="shared" si="96"/>
        <v>21</v>
      </c>
      <c r="Q2063">
        <f t="shared" si="97"/>
        <v>25.49</v>
      </c>
      <c r="R2063">
        <f t="shared" si="98"/>
        <v>2017</v>
      </c>
    </row>
    <row r="2064" spans="1:18" ht="28.8" hidden="1" x14ac:dyDescent="0.3">
      <c r="A2064">
        <v>2087</v>
      </c>
      <c r="B2064" s="3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 s="12">
        <v>40794.204375000001</v>
      </c>
      <c r="J2064" s="12">
        <v>40764.204375000001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>
        <f t="shared" si="96"/>
        <v>104</v>
      </c>
      <c r="Q2064">
        <f t="shared" si="97"/>
        <v>62.12</v>
      </c>
      <c r="R2064">
        <f t="shared" si="98"/>
        <v>2011</v>
      </c>
    </row>
    <row r="2065" spans="1:18" ht="28.8" hidden="1" x14ac:dyDescent="0.3">
      <c r="A2065">
        <v>742</v>
      </c>
      <c r="B2065" s="3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 s="12">
        <v>41719.876296296294</v>
      </c>
      <c r="J2065" s="12">
        <v>41689.917962962965</v>
      </c>
      <c r="K2065" t="b">
        <v>0</v>
      </c>
      <c r="L2065">
        <v>23</v>
      </c>
      <c r="M2065" t="b">
        <v>1</v>
      </c>
      <c r="N2065" t="s">
        <v>8269</v>
      </c>
      <c r="O2065" t="s">
        <v>8291</v>
      </c>
      <c r="P2065">
        <f t="shared" si="96"/>
        <v>111</v>
      </c>
      <c r="Q2065">
        <f t="shared" si="97"/>
        <v>67.39</v>
      </c>
      <c r="R2065">
        <f t="shared" si="98"/>
        <v>2014</v>
      </c>
    </row>
    <row r="2066" spans="1:18" ht="28.8" hidden="1" x14ac:dyDescent="0.3">
      <c r="A2066">
        <v>3118</v>
      </c>
      <c r="B2066" s="3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 s="12">
        <v>42553.649571759262</v>
      </c>
      <c r="J2066" s="12">
        <v>42534.649571759262</v>
      </c>
      <c r="K2066" t="b">
        <v>0</v>
      </c>
      <c r="L2066">
        <v>2</v>
      </c>
      <c r="M2066" t="b">
        <v>0</v>
      </c>
      <c r="N2066" t="s">
        <v>8281</v>
      </c>
      <c r="O2066" t="s">
        <v>8282</v>
      </c>
      <c r="P2066">
        <f t="shared" si="96"/>
        <v>0</v>
      </c>
      <c r="Q2066">
        <f t="shared" si="97"/>
        <v>775</v>
      </c>
      <c r="R2066">
        <f t="shared" si="98"/>
        <v>2016</v>
      </c>
    </row>
    <row r="2067" spans="1:18" ht="28.8" hidden="1" x14ac:dyDescent="0.3">
      <c r="A2067">
        <v>3783</v>
      </c>
      <c r="B2067" s="3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 s="12">
        <v>42444.666666666672</v>
      </c>
      <c r="J2067" s="12">
        <v>42420.140277777777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>
        <f t="shared" si="96"/>
        <v>129</v>
      </c>
      <c r="Q2067">
        <f t="shared" si="97"/>
        <v>64.459999999999994</v>
      </c>
      <c r="R2067">
        <f t="shared" si="98"/>
        <v>2016</v>
      </c>
    </row>
    <row r="2068" spans="1:18" ht="28.8" hidden="1" x14ac:dyDescent="0.3">
      <c r="A2068">
        <v>940</v>
      </c>
      <c r="B2068" s="3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 s="12">
        <v>42227.008402777778</v>
      </c>
      <c r="J2068" s="12">
        <v>42182.008402777778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>
        <f t="shared" si="96"/>
        <v>17</v>
      </c>
      <c r="Q2068">
        <f t="shared" si="97"/>
        <v>110.29</v>
      </c>
      <c r="R2068">
        <f t="shared" si="98"/>
        <v>2015</v>
      </c>
    </row>
    <row r="2069" spans="1:18" ht="28.8" hidden="1" x14ac:dyDescent="0.3">
      <c r="A2069">
        <v>2279</v>
      </c>
      <c r="B2069" s="3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 s="12">
        <v>42039.166666666672</v>
      </c>
      <c r="J2069" s="12">
        <v>42020.806701388887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>
        <f t="shared" si="96"/>
        <v>154</v>
      </c>
      <c r="Q2069">
        <f t="shared" si="97"/>
        <v>48.06</v>
      </c>
      <c r="R2069">
        <f t="shared" si="98"/>
        <v>2015</v>
      </c>
    </row>
    <row r="2070" spans="1:18" ht="28.8" hidden="1" x14ac:dyDescent="0.3">
      <c r="A2070">
        <v>2093</v>
      </c>
      <c r="B2070" s="3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 s="12">
        <v>41265.896203703705</v>
      </c>
      <c r="J2070" s="12">
        <v>41205.854537037041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>
        <f t="shared" si="96"/>
        <v>102</v>
      </c>
      <c r="Q2070">
        <f t="shared" si="97"/>
        <v>66.83</v>
      </c>
      <c r="R2070">
        <f t="shared" si="98"/>
        <v>2012</v>
      </c>
    </row>
    <row r="2071" spans="1:18" ht="28.8" x14ac:dyDescent="0.3">
      <c r="A2071">
        <v>3390</v>
      </c>
      <c r="B2071" s="3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 s="12">
        <v>41830.774826388886</v>
      </c>
      <c r="J2071" s="12">
        <v>41815.774826388886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>
        <f t="shared" si="96"/>
        <v>102</v>
      </c>
      <c r="Q2071">
        <f t="shared" si="97"/>
        <v>69.819999999999993</v>
      </c>
      <c r="R2071">
        <f t="shared" si="98"/>
        <v>2014</v>
      </c>
    </row>
    <row r="2072" spans="1:18" ht="28.8" hidden="1" x14ac:dyDescent="0.3">
      <c r="A2072">
        <v>382</v>
      </c>
      <c r="B2072" s="3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 s="12">
        <v>41158.709490740745</v>
      </c>
      <c r="J2072" s="12">
        <v>41144.709490740745</v>
      </c>
      <c r="K2072" t="b">
        <v>0</v>
      </c>
      <c r="L2072">
        <v>22</v>
      </c>
      <c r="M2072" t="b">
        <v>1</v>
      </c>
      <c r="N2072" t="s">
        <v>8279</v>
      </c>
      <c r="O2072" t="s">
        <v>8280</v>
      </c>
      <c r="P2072">
        <f t="shared" si="96"/>
        <v>256</v>
      </c>
      <c r="Q2072">
        <f t="shared" si="97"/>
        <v>69.77</v>
      </c>
      <c r="R2072">
        <f t="shared" si="98"/>
        <v>2012</v>
      </c>
    </row>
    <row r="2073" spans="1:18" hidden="1" x14ac:dyDescent="0.3">
      <c r="A2073">
        <v>3758</v>
      </c>
      <c r="B2073" s="3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 s="12">
        <v>41778.208333333336</v>
      </c>
      <c r="J2073" s="12">
        <v>41747.471504629626</v>
      </c>
      <c r="K2073" t="b">
        <v>0</v>
      </c>
      <c r="L2073">
        <v>26</v>
      </c>
      <c r="M2073" t="b">
        <v>1</v>
      </c>
      <c r="N2073" t="s">
        <v>8281</v>
      </c>
      <c r="O2073" t="s">
        <v>8293</v>
      </c>
      <c r="P2073">
        <f t="shared" si="96"/>
        <v>102</v>
      </c>
      <c r="Q2073">
        <f t="shared" si="97"/>
        <v>59.04</v>
      </c>
      <c r="R2073">
        <f t="shared" si="98"/>
        <v>2014</v>
      </c>
    </row>
    <row r="2074" spans="1:18" ht="28.8" x14ac:dyDescent="0.3">
      <c r="A2074">
        <v>3349</v>
      </c>
      <c r="B2074" s="3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 s="12">
        <v>42534.708333333328</v>
      </c>
      <c r="J2074" s="12">
        <v>42513.110787037032</v>
      </c>
      <c r="K2074" t="b">
        <v>0</v>
      </c>
      <c r="L2074">
        <v>14</v>
      </c>
      <c r="M2074" t="b">
        <v>1</v>
      </c>
      <c r="N2074" t="s">
        <v>8281</v>
      </c>
      <c r="O2074" t="s">
        <v>8284</v>
      </c>
      <c r="P2074">
        <f t="shared" si="96"/>
        <v>153</v>
      </c>
      <c r="Q2074">
        <f t="shared" si="97"/>
        <v>109.57</v>
      </c>
      <c r="R2074">
        <f t="shared" si="98"/>
        <v>2016</v>
      </c>
    </row>
    <row r="2075" spans="1:18" ht="28.8" hidden="1" x14ac:dyDescent="0.3">
      <c r="A2075">
        <v>1787</v>
      </c>
      <c r="B2075" s="3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 s="12">
        <v>42098.613854166666</v>
      </c>
      <c r="J2075" s="12">
        <v>42068.65552083333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>
        <f t="shared" si="96"/>
        <v>15</v>
      </c>
      <c r="Q2075">
        <f t="shared" si="97"/>
        <v>63.88</v>
      </c>
      <c r="R2075">
        <f t="shared" si="98"/>
        <v>2015</v>
      </c>
    </row>
    <row r="2076" spans="1:18" ht="28.8" x14ac:dyDescent="0.3">
      <c r="A2076">
        <v>3452</v>
      </c>
      <c r="B2076" s="3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 s="12">
        <v>41843.165972222225</v>
      </c>
      <c r="J2076" s="12">
        <v>41820.639189814814</v>
      </c>
      <c r="K2076" t="b">
        <v>0</v>
      </c>
      <c r="L2076">
        <v>37</v>
      </c>
      <c r="M2076" t="b">
        <v>1</v>
      </c>
      <c r="N2076" t="s">
        <v>8281</v>
      </c>
      <c r="O2076" t="s">
        <v>8284</v>
      </c>
      <c r="P2076">
        <f t="shared" si="96"/>
        <v>153</v>
      </c>
      <c r="Q2076">
        <f t="shared" si="97"/>
        <v>41.41</v>
      </c>
      <c r="R2076">
        <f t="shared" si="98"/>
        <v>2014</v>
      </c>
    </row>
    <row r="2077" spans="1:18" ht="28.8" hidden="1" x14ac:dyDescent="0.3">
      <c r="A2077">
        <v>660</v>
      </c>
      <c r="B2077" s="3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 s="12">
        <v>41952.783321759263</v>
      </c>
      <c r="J2077" s="12">
        <v>41922.741655092592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>
        <f t="shared" si="96"/>
        <v>3</v>
      </c>
      <c r="Q2077">
        <f t="shared" si="97"/>
        <v>84.94</v>
      </c>
      <c r="R2077">
        <f t="shared" si="98"/>
        <v>2014</v>
      </c>
    </row>
    <row r="2078" spans="1:18" ht="28.8" x14ac:dyDescent="0.3">
      <c r="A2078">
        <v>3551</v>
      </c>
      <c r="B2078" s="3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 s="12">
        <v>41781.921527777777</v>
      </c>
      <c r="J2078" s="12">
        <v>41753.515856481477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>
        <f t="shared" si="96"/>
        <v>102</v>
      </c>
      <c r="Q2078">
        <f t="shared" si="97"/>
        <v>61.1</v>
      </c>
      <c r="R2078">
        <f t="shared" si="98"/>
        <v>2014</v>
      </c>
    </row>
    <row r="2079" spans="1:18" ht="28.8" hidden="1" x14ac:dyDescent="0.3">
      <c r="A2079">
        <v>1424</v>
      </c>
      <c r="B2079" s="3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 s="12">
        <v>42689.759282407409</v>
      </c>
      <c r="J2079" s="12">
        <v>42676.717615740738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>
        <f t="shared" si="96"/>
        <v>20</v>
      </c>
      <c r="Q2079">
        <f t="shared" si="97"/>
        <v>109.07</v>
      </c>
      <c r="R2079">
        <f t="shared" si="98"/>
        <v>2016</v>
      </c>
    </row>
    <row r="2080" spans="1:18" x14ac:dyDescent="0.3">
      <c r="A2080">
        <v>3324</v>
      </c>
      <c r="B2080" s="3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 s="12">
        <v>42526.58321759259</v>
      </c>
      <c r="J2080" s="12">
        <v>42512.58321759259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>
        <f t="shared" si="96"/>
        <v>102</v>
      </c>
      <c r="Q2080">
        <f t="shared" si="97"/>
        <v>152.5</v>
      </c>
      <c r="R2080">
        <f t="shared" si="98"/>
        <v>2016</v>
      </c>
    </row>
    <row r="2081" spans="1:18" ht="28.8" hidden="1" x14ac:dyDescent="0.3">
      <c r="A2081">
        <v>1844</v>
      </c>
      <c r="B2081" s="3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 s="12">
        <v>40705.125</v>
      </c>
      <c r="J2081" s="12">
        <v>40666.973541666666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>
        <f t="shared" si="96"/>
        <v>101</v>
      </c>
      <c r="Q2081">
        <f t="shared" si="97"/>
        <v>76.05</v>
      </c>
      <c r="R2081">
        <f t="shared" si="98"/>
        <v>2011</v>
      </c>
    </row>
    <row r="2082" spans="1:18" ht="28.8" x14ac:dyDescent="0.3">
      <c r="A2082">
        <v>3356</v>
      </c>
      <c r="B2082" s="3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 s="12">
        <v>42566.815648148149</v>
      </c>
      <c r="J2082" s="12">
        <v>42536.815648148149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>
        <f t="shared" si="96"/>
        <v>101</v>
      </c>
      <c r="Q2082">
        <f t="shared" si="97"/>
        <v>56.33</v>
      </c>
      <c r="R2082">
        <f t="shared" si="98"/>
        <v>2016</v>
      </c>
    </row>
    <row r="2083" spans="1:18" ht="28.8" hidden="1" x14ac:dyDescent="0.3">
      <c r="A2083">
        <v>934</v>
      </c>
      <c r="B2083" s="3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 s="12">
        <v>41763.25</v>
      </c>
      <c r="J2083" s="12">
        <v>41733.737083333333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>
        <f t="shared" si="96"/>
        <v>30</v>
      </c>
      <c r="Q2083">
        <f t="shared" si="97"/>
        <v>50.67</v>
      </c>
      <c r="R2083">
        <f t="shared" si="98"/>
        <v>2014</v>
      </c>
    </row>
    <row r="2084" spans="1:18" ht="28.8" x14ac:dyDescent="0.3">
      <c r="A2084">
        <v>3511</v>
      </c>
      <c r="B2084" s="3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 s="12">
        <v>41950.770833333336</v>
      </c>
      <c r="J2084" s="12">
        <v>41927.873784722222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>
        <f t="shared" si="96"/>
        <v>101</v>
      </c>
      <c r="Q2084">
        <f t="shared" si="97"/>
        <v>79.89</v>
      </c>
      <c r="R2084">
        <f t="shared" si="98"/>
        <v>2014</v>
      </c>
    </row>
    <row r="2085" spans="1:18" ht="28.8" hidden="1" x14ac:dyDescent="0.3">
      <c r="A2085">
        <v>2494</v>
      </c>
      <c r="B2085" s="3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 s="12">
        <v>41052.645185185182</v>
      </c>
      <c r="J2085" s="12">
        <v>41022.645185185182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>
        <f t="shared" si="96"/>
        <v>101</v>
      </c>
      <c r="Q2085">
        <f t="shared" si="97"/>
        <v>38.85</v>
      </c>
      <c r="R2085">
        <f t="shared" si="98"/>
        <v>2012</v>
      </c>
    </row>
    <row r="2086" spans="1:18" ht="28.8" hidden="1" x14ac:dyDescent="0.3">
      <c r="A2086">
        <v>253</v>
      </c>
      <c r="B2086" s="3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 s="12">
        <v>40954.650868055556</v>
      </c>
      <c r="J2086" s="12">
        <v>40924.650868055556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>
        <f t="shared" si="96"/>
        <v>101</v>
      </c>
      <c r="Q2086">
        <f t="shared" si="97"/>
        <v>215.86</v>
      </c>
      <c r="R2086">
        <f t="shared" si="98"/>
        <v>2012</v>
      </c>
    </row>
    <row r="2087" spans="1:18" ht="28.8" hidden="1" x14ac:dyDescent="0.3">
      <c r="A2087">
        <v>17</v>
      </c>
      <c r="B2087" s="3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 s="12">
        <v>41947.773402777777</v>
      </c>
      <c r="J2087" s="12">
        <v>41917.731736111113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>
        <f t="shared" si="96"/>
        <v>101</v>
      </c>
      <c r="Q2087">
        <f t="shared" si="97"/>
        <v>41.94</v>
      </c>
      <c r="R2087">
        <f t="shared" si="98"/>
        <v>2014</v>
      </c>
    </row>
    <row r="2088" spans="1:18" ht="28.8" hidden="1" x14ac:dyDescent="0.3">
      <c r="A2088">
        <v>1377</v>
      </c>
      <c r="B2088" s="3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 s="12">
        <v>42769.174305555556</v>
      </c>
      <c r="J2088" s="12">
        <v>42747.219560185185</v>
      </c>
      <c r="K2088" t="b">
        <v>0</v>
      </c>
      <c r="L2088">
        <v>31</v>
      </c>
      <c r="M2088" t="b">
        <v>1</v>
      </c>
      <c r="N2088" t="s">
        <v>8285</v>
      </c>
      <c r="O2088" t="s">
        <v>8289</v>
      </c>
      <c r="P2088">
        <f t="shared" si="96"/>
        <v>116</v>
      </c>
      <c r="Q2088">
        <f t="shared" si="97"/>
        <v>48.71</v>
      </c>
      <c r="R2088">
        <f t="shared" si="98"/>
        <v>2017</v>
      </c>
    </row>
    <row r="2089" spans="1:18" ht="28.8" x14ac:dyDescent="0.3">
      <c r="A2089">
        <v>3501</v>
      </c>
      <c r="B2089" s="3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 s="12">
        <v>42258.763831018514</v>
      </c>
      <c r="J2089" s="12">
        <v>42233.763831018514</v>
      </c>
      <c r="K2089" t="b">
        <v>0</v>
      </c>
      <c r="L2089">
        <v>42</v>
      </c>
      <c r="M2089" t="b">
        <v>1</v>
      </c>
      <c r="N2089" t="s">
        <v>8281</v>
      </c>
      <c r="O2089" t="s">
        <v>8284</v>
      </c>
      <c r="P2089">
        <f t="shared" si="96"/>
        <v>101</v>
      </c>
      <c r="Q2089">
        <f t="shared" si="97"/>
        <v>35.950000000000003</v>
      </c>
      <c r="R2089">
        <f t="shared" si="98"/>
        <v>2015</v>
      </c>
    </row>
    <row r="2090" spans="1:18" x14ac:dyDescent="0.3">
      <c r="A2090">
        <v>3658</v>
      </c>
      <c r="B2090" s="3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 s="12">
        <v>41822.165972222225</v>
      </c>
      <c r="J2090" s="12">
        <v>41775.858564814815</v>
      </c>
      <c r="K2090" t="b">
        <v>0</v>
      </c>
      <c r="L2090">
        <v>20</v>
      </c>
      <c r="M2090" t="b">
        <v>1</v>
      </c>
      <c r="N2090" t="s">
        <v>8281</v>
      </c>
      <c r="O2090" t="s">
        <v>8284</v>
      </c>
      <c r="P2090">
        <f t="shared" si="96"/>
        <v>101</v>
      </c>
      <c r="Q2090">
        <f t="shared" si="97"/>
        <v>75.5</v>
      </c>
      <c r="R2090">
        <f t="shared" si="98"/>
        <v>2014</v>
      </c>
    </row>
    <row r="2091" spans="1:18" ht="28.8" hidden="1" x14ac:dyDescent="0.3">
      <c r="A2091">
        <v>85</v>
      </c>
      <c r="B2091" s="3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 s="12">
        <v>40809.125428240739</v>
      </c>
      <c r="J2091" s="12">
        <v>40779.125428240739</v>
      </c>
      <c r="K2091" t="b">
        <v>0</v>
      </c>
      <c r="L2091">
        <v>21</v>
      </c>
      <c r="M2091" t="b">
        <v>1</v>
      </c>
      <c r="N2091" t="s">
        <v>8279</v>
      </c>
      <c r="O2091" t="s">
        <v>8301</v>
      </c>
      <c r="P2091">
        <f t="shared" si="96"/>
        <v>126</v>
      </c>
      <c r="Q2091">
        <f t="shared" si="97"/>
        <v>71.709999999999994</v>
      </c>
      <c r="R2091">
        <f t="shared" si="98"/>
        <v>2011</v>
      </c>
    </row>
    <row r="2092" spans="1:18" hidden="1" x14ac:dyDescent="0.3">
      <c r="A2092">
        <v>3076</v>
      </c>
      <c r="B2092" s="3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 s="12">
        <v>42286.651886574073</v>
      </c>
      <c r="J2092" s="12">
        <v>42226.651886574073</v>
      </c>
      <c r="K2092" t="b">
        <v>0</v>
      </c>
      <c r="L2092">
        <v>50</v>
      </c>
      <c r="M2092" t="b">
        <v>0</v>
      </c>
      <c r="N2092" t="s">
        <v>8281</v>
      </c>
      <c r="O2092" t="s">
        <v>8282</v>
      </c>
      <c r="P2092">
        <f t="shared" si="96"/>
        <v>15</v>
      </c>
      <c r="Q2092">
        <f t="shared" si="97"/>
        <v>30.12</v>
      </c>
      <c r="R2092">
        <f t="shared" si="98"/>
        <v>2015</v>
      </c>
    </row>
    <row r="2093" spans="1:18" ht="28.8" x14ac:dyDescent="0.3">
      <c r="A2093">
        <v>3701</v>
      </c>
      <c r="B2093" s="3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 s="12">
        <v>42159.541585648149</v>
      </c>
      <c r="J2093" s="12">
        <v>42129.541585648149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>
        <f t="shared" si="96"/>
        <v>100</v>
      </c>
      <c r="Q2093">
        <f t="shared" si="97"/>
        <v>38.590000000000003</v>
      </c>
      <c r="R2093">
        <f t="shared" si="98"/>
        <v>2015</v>
      </c>
    </row>
    <row r="2094" spans="1:18" ht="28.8" hidden="1" x14ac:dyDescent="0.3">
      <c r="A2094">
        <v>2295</v>
      </c>
      <c r="B2094" s="3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 s="12">
        <v>41300.954351851848</v>
      </c>
      <c r="J2094" s="12">
        <v>41270.954351851848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>
        <f t="shared" si="96"/>
        <v>125</v>
      </c>
      <c r="Q2094">
        <f t="shared" si="97"/>
        <v>44.21</v>
      </c>
      <c r="R2094">
        <f t="shared" si="98"/>
        <v>2012</v>
      </c>
    </row>
    <row r="2095" spans="1:18" ht="28.8" hidden="1" x14ac:dyDescent="0.3">
      <c r="A2095">
        <v>1602</v>
      </c>
      <c r="B2095" s="3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2">
        <v>40830.958333333336</v>
      </c>
      <c r="J2095" s="12">
        <v>40788.297650462962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>
        <f t="shared" si="96"/>
        <v>100</v>
      </c>
      <c r="Q2095">
        <f t="shared" si="97"/>
        <v>46.95</v>
      </c>
      <c r="R2095">
        <f t="shared" si="98"/>
        <v>2011</v>
      </c>
    </row>
    <row r="2096" spans="1:18" ht="28.8" hidden="1" x14ac:dyDescent="0.3">
      <c r="A2096">
        <v>2286</v>
      </c>
      <c r="B2096" s="3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 s="12">
        <v>41523.165972222225</v>
      </c>
      <c r="J2096" s="12">
        <v>41494.963587962964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>
        <f t="shared" si="96"/>
        <v>100</v>
      </c>
      <c r="Q2096">
        <f t="shared" si="97"/>
        <v>107.21</v>
      </c>
      <c r="R2096">
        <f t="shared" si="98"/>
        <v>2013</v>
      </c>
    </row>
    <row r="2097" spans="1:18" ht="28.8" hidden="1" x14ac:dyDescent="0.3">
      <c r="A2097">
        <v>2487</v>
      </c>
      <c r="B2097" s="3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 s="12">
        <v>41056.083298611113</v>
      </c>
      <c r="J2097" s="12">
        <v>41026.083298611113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>
        <f t="shared" si="96"/>
        <v>100</v>
      </c>
      <c r="Q2097">
        <f t="shared" si="97"/>
        <v>39.49</v>
      </c>
      <c r="R2097">
        <f t="shared" si="98"/>
        <v>2012</v>
      </c>
    </row>
    <row r="2098" spans="1:18" ht="28.8" x14ac:dyDescent="0.3">
      <c r="A2098">
        <v>3578</v>
      </c>
      <c r="B2098" s="3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 s="12">
        <v>42490.733530092592</v>
      </c>
      <c r="J2098" s="12">
        <v>42460.733530092592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>
        <f t="shared" si="96"/>
        <v>100</v>
      </c>
      <c r="Q2098">
        <f t="shared" si="97"/>
        <v>40.549999999999997</v>
      </c>
      <c r="R2098">
        <f t="shared" si="98"/>
        <v>2016</v>
      </c>
    </row>
    <row r="2099" spans="1:18" ht="28.8" hidden="1" x14ac:dyDescent="0.3">
      <c r="A2099">
        <v>855</v>
      </c>
      <c r="B2099" s="3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 s="12">
        <v>42575.125196759262</v>
      </c>
      <c r="J2099" s="12">
        <v>42545.125196759262</v>
      </c>
      <c r="K2099" t="b">
        <v>0</v>
      </c>
      <c r="L2099">
        <v>47</v>
      </c>
      <c r="M2099" t="b">
        <v>1</v>
      </c>
      <c r="N2099" t="s">
        <v>8285</v>
      </c>
      <c r="O2099" t="s">
        <v>8294</v>
      </c>
      <c r="P2099">
        <f t="shared" si="96"/>
        <v>103</v>
      </c>
      <c r="Q2099">
        <f t="shared" si="97"/>
        <v>31.91</v>
      </c>
      <c r="R2099">
        <f t="shared" si="98"/>
        <v>2016</v>
      </c>
    </row>
    <row r="2100" spans="1:18" ht="57.6" hidden="1" x14ac:dyDescent="0.3">
      <c r="A2100">
        <v>3031</v>
      </c>
      <c r="B2100" s="3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 s="12">
        <v>42657.882488425923</v>
      </c>
      <c r="J2100" s="12">
        <v>42597.882488425923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>
        <f t="shared" si="96"/>
        <v>100</v>
      </c>
      <c r="Q2100">
        <f t="shared" si="97"/>
        <v>51.72</v>
      </c>
      <c r="R2100">
        <f t="shared" si="98"/>
        <v>2016</v>
      </c>
    </row>
    <row r="2101" spans="1:18" ht="28.8" x14ac:dyDescent="0.3">
      <c r="A2101">
        <v>3227</v>
      </c>
      <c r="B2101" s="3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 s="12">
        <v>42752.882361111115</v>
      </c>
      <c r="J2101" s="12">
        <v>42722.882361111115</v>
      </c>
      <c r="K2101" t="b">
        <v>0</v>
      </c>
      <c r="L2101">
        <v>30</v>
      </c>
      <c r="M2101" t="b">
        <v>1</v>
      </c>
      <c r="N2101" t="s">
        <v>8281</v>
      </c>
      <c r="O2101" t="s">
        <v>8284</v>
      </c>
      <c r="P2101">
        <f t="shared" si="96"/>
        <v>125</v>
      </c>
      <c r="Q2101">
        <f t="shared" si="97"/>
        <v>50</v>
      </c>
      <c r="R2101">
        <f t="shared" si="98"/>
        <v>2016</v>
      </c>
    </row>
    <row r="2102" spans="1:18" ht="28.8" x14ac:dyDescent="0.3">
      <c r="A2102">
        <v>3427</v>
      </c>
      <c r="B2102" s="3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 s="12">
        <v>41822.645277777774</v>
      </c>
      <c r="J2102" s="12">
        <v>41792.645277777774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>
        <f t="shared" si="96"/>
        <v>100</v>
      </c>
      <c r="Q2102">
        <f t="shared" si="97"/>
        <v>51.72</v>
      </c>
      <c r="R2102">
        <f t="shared" si="98"/>
        <v>2014</v>
      </c>
    </row>
    <row r="2103" spans="1:18" ht="28.8" x14ac:dyDescent="0.3">
      <c r="A2103">
        <v>3493</v>
      </c>
      <c r="B2103" s="3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 s="12">
        <v>41868.21597222222</v>
      </c>
      <c r="J2103" s="12">
        <v>41848.866157407407</v>
      </c>
      <c r="K2103" t="b">
        <v>0</v>
      </c>
      <c r="L2103">
        <v>29</v>
      </c>
      <c r="M2103" t="b">
        <v>1</v>
      </c>
      <c r="N2103" t="s">
        <v>8281</v>
      </c>
      <c r="O2103" t="s">
        <v>8284</v>
      </c>
      <c r="P2103">
        <f t="shared" si="96"/>
        <v>100</v>
      </c>
      <c r="Q2103">
        <f t="shared" si="97"/>
        <v>51.72</v>
      </c>
      <c r="R2103">
        <f t="shared" si="98"/>
        <v>2014</v>
      </c>
    </row>
    <row r="2104" spans="1:18" ht="28.8" x14ac:dyDescent="0.3">
      <c r="A2104">
        <v>3581</v>
      </c>
      <c r="B2104" s="3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 s="12">
        <v>41850.471180555556</v>
      </c>
      <c r="J2104" s="12">
        <v>41836.471180555556</v>
      </c>
      <c r="K2104" t="b">
        <v>0</v>
      </c>
      <c r="L2104">
        <v>45</v>
      </c>
      <c r="M2104" t="b">
        <v>1</v>
      </c>
      <c r="N2104" t="s">
        <v>8281</v>
      </c>
      <c r="O2104" t="s">
        <v>8284</v>
      </c>
      <c r="P2104">
        <f t="shared" si="96"/>
        <v>100</v>
      </c>
      <c r="Q2104">
        <f t="shared" si="97"/>
        <v>33.33</v>
      </c>
      <c r="R2104">
        <f t="shared" si="98"/>
        <v>2014</v>
      </c>
    </row>
    <row r="2105" spans="1:18" ht="28.8" hidden="1" x14ac:dyDescent="0.3">
      <c r="A2105">
        <v>3764</v>
      </c>
      <c r="B2105" s="3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 s="12">
        <v>42519.024999999994</v>
      </c>
      <c r="J2105" s="12">
        <v>42499.842962962968</v>
      </c>
      <c r="K2105" t="b">
        <v>0</v>
      </c>
      <c r="L2105">
        <v>27</v>
      </c>
      <c r="M2105" t="b">
        <v>1</v>
      </c>
      <c r="N2105" t="s">
        <v>8281</v>
      </c>
      <c r="O2105" t="s">
        <v>8293</v>
      </c>
      <c r="P2105">
        <f t="shared" si="96"/>
        <v>100</v>
      </c>
      <c r="Q2105">
        <f t="shared" si="97"/>
        <v>55.56</v>
      </c>
      <c r="R2105">
        <f t="shared" si="98"/>
        <v>2016</v>
      </c>
    </row>
    <row r="2106" spans="1:18" ht="28.8" hidden="1" x14ac:dyDescent="0.3">
      <c r="A2106">
        <v>3870</v>
      </c>
      <c r="B2106" s="3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 s="12">
        <v>41823.17219907407</v>
      </c>
      <c r="J2106" s="12">
        <v>41793.17219907407</v>
      </c>
      <c r="K2106" t="b">
        <v>0</v>
      </c>
      <c r="L2106">
        <v>10</v>
      </c>
      <c r="M2106" t="b">
        <v>0</v>
      </c>
      <c r="N2106" t="s">
        <v>8281</v>
      </c>
      <c r="O2106" t="s">
        <v>8293</v>
      </c>
      <c r="P2106">
        <f t="shared" si="96"/>
        <v>15</v>
      </c>
      <c r="Q2106">
        <f t="shared" si="97"/>
        <v>150</v>
      </c>
      <c r="R2106">
        <f t="shared" si="98"/>
        <v>2014</v>
      </c>
    </row>
    <row r="2107" spans="1:18" ht="28.8" hidden="1" x14ac:dyDescent="0.3">
      <c r="A2107">
        <v>2156</v>
      </c>
      <c r="B2107" s="3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 s="12">
        <v>41533.85423611111</v>
      </c>
      <c r="J2107" s="12">
        <v>41488.85423611111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>
        <f t="shared" si="96"/>
        <v>3</v>
      </c>
      <c r="Q2107">
        <f t="shared" si="97"/>
        <v>17.989999999999998</v>
      </c>
      <c r="R2107">
        <f t="shared" si="98"/>
        <v>2013</v>
      </c>
    </row>
    <row r="2108" spans="1:18" ht="28.8" hidden="1" x14ac:dyDescent="0.3">
      <c r="A2108">
        <v>980</v>
      </c>
      <c r="B2108" s="3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 s="12">
        <v>41973.945856481485</v>
      </c>
      <c r="J2108" s="12">
        <v>41928.904189814813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>
        <f t="shared" si="96"/>
        <v>15</v>
      </c>
      <c r="Q2108">
        <f t="shared" si="97"/>
        <v>47.94</v>
      </c>
      <c r="R2108">
        <f t="shared" si="98"/>
        <v>2014</v>
      </c>
    </row>
    <row r="2109" spans="1:18" ht="28.8" hidden="1" x14ac:dyDescent="0.3">
      <c r="A2109">
        <v>81</v>
      </c>
      <c r="B2109" s="3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 s="12">
        <v>41104.126388888886</v>
      </c>
      <c r="J2109" s="12">
        <v>41100.158877314818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>
        <f t="shared" si="96"/>
        <v>198</v>
      </c>
      <c r="Q2109">
        <f t="shared" si="97"/>
        <v>53.04</v>
      </c>
      <c r="R2109">
        <f t="shared" si="98"/>
        <v>2012</v>
      </c>
    </row>
    <row r="2110" spans="1:18" ht="28.8" hidden="1" x14ac:dyDescent="0.3">
      <c r="A2110">
        <v>676</v>
      </c>
      <c r="B2110" s="3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 s="12">
        <v>42042.768298611118</v>
      </c>
      <c r="J2110" s="12">
        <v>42012.768298611118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>
        <f t="shared" si="96"/>
        <v>1</v>
      </c>
      <c r="Q2110">
        <f t="shared" si="97"/>
        <v>61.29</v>
      </c>
      <c r="R2110">
        <f t="shared" si="98"/>
        <v>2015</v>
      </c>
    </row>
    <row r="2111" spans="1:18" ht="28.8" hidden="1" x14ac:dyDescent="0.3">
      <c r="A2111">
        <v>2632</v>
      </c>
      <c r="B2111" s="3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 s="12">
        <v>42519.061793981484</v>
      </c>
      <c r="J2111" s="12">
        <v>42494.061793981484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>
        <f t="shared" si="96"/>
        <v>137</v>
      </c>
      <c r="Q2111">
        <f t="shared" si="97"/>
        <v>34.9</v>
      </c>
      <c r="R2111">
        <f t="shared" si="98"/>
        <v>2016</v>
      </c>
    </row>
    <row r="2112" spans="1:18" ht="28.8" hidden="1" x14ac:dyDescent="0.3">
      <c r="A2112">
        <v>196</v>
      </c>
      <c r="B2112" s="3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 s="12">
        <v>42287.875</v>
      </c>
      <c r="J2112" s="12">
        <v>42259.542800925927</v>
      </c>
      <c r="K2112" t="b">
        <v>0</v>
      </c>
      <c r="L2112">
        <v>19</v>
      </c>
      <c r="M2112" t="b">
        <v>0</v>
      </c>
      <c r="N2112" t="s">
        <v>8279</v>
      </c>
      <c r="O2112" t="s">
        <v>8283</v>
      </c>
      <c r="P2112">
        <f t="shared" si="96"/>
        <v>42</v>
      </c>
      <c r="Q2112">
        <f t="shared" si="97"/>
        <v>77.11</v>
      </c>
      <c r="R2112">
        <f t="shared" si="98"/>
        <v>2015</v>
      </c>
    </row>
    <row r="2113" spans="1:18" ht="28.8" hidden="1" x14ac:dyDescent="0.3">
      <c r="A2113">
        <v>1228</v>
      </c>
      <c r="B2113" s="3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 s="12">
        <v>40814.729259259257</v>
      </c>
      <c r="J2113" s="12">
        <v>40754.729259259257</v>
      </c>
      <c r="K2113" t="b">
        <v>0</v>
      </c>
      <c r="L2113">
        <v>24</v>
      </c>
      <c r="M2113" t="b">
        <v>0</v>
      </c>
      <c r="N2113" t="s">
        <v>8285</v>
      </c>
      <c r="O2113" t="s">
        <v>8312</v>
      </c>
      <c r="P2113">
        <f t="shared" si="96"/>
        <v>29</v>
      </c>
      <c r="Q2113">
        <f t="shared" si="97"/>
        <v>61.04</v>
      </c>
      <c r="R2113">
        <f t="shared" si="98"/>
        <v>2011</v>
      </c>
    </row>
    <row r="2114" spans="1:18" ht="28.8" x14ac:dyDescent="0.3">
      <c r="A2114">
        <v>3902</v>
      </c>
      <c r="B2114" s="3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 s="12">
        <v>42688.509745370371</v>
      </c>
      <c r="J2114" s="12">
        <v>42663.468078703707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>
        <f t="shared" ref="P2114:P2177" si="99">ROUND(E2114/D2114*100,0)</f>
        <v>49</v>
      </c>
      <c r="Q2114">
        <f t="shared" ref="Q2114:Q2177" si="100">IFERROR(ROUND(E2114/L2114,2),0)</f>
        <v>47.26</v>
      </c>
      <c r="R2114">
        <f t="shared" si="98"/>
        <v>2016</v>
      </c>
    </row>
    <row r="2115" spans="1:18" ht="28.8" hidden="1" x14ac:dyDescent="0.3">
      <c r="A2115">
        <v>608</v>
      </c>
      <c r="B2115" s="3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 s="12">
        <v>42170.921064814815</v>
      </c>
      <c r="J2115" s="12">
        <v>42140.921064814815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>
        <f t="shared" si="99"/>
        <v>1</v>
      </c>
      <c r="Q2115">
        <f t="shared" si="100"/>
        <v>292.2</v>
      </c>
      <c r="R2115">
        <f t="shared" ref="R2115:R2178" si="101">YEAR(J2115)</f>
        <v>2015</v>
      </c>
    </row>
    <row r="2116" spans="1:18" hidden="1" x14ac:dyDescent="0.3">
      <c r="A2116">
        <v>3771</v>
      </c>
      <c r="B2116" s="3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 s="12">
        <v>42508</v>
      </c>
      <c r="J2116" s="12">
        <v>42493.857083333336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>
        <f t="shared" si="99"/>
        <v>146</v>
      </c>
      <c r="Q2116">
        <f t="shared" si="100"/>
        <v>38.42</v>
      </c>
      <c r="R2116">
        <f t="shared" si="101"/>
        <v>2016</v>
      </c>
    </row>
    <row r="2117" spans="1:18" ht="28.8" hidden="1" x14ac:dyDescent="0.3">
      <c r="A2117">
        <v>266</v>
      </c>
      <c r="B2117" s="3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 s="12">
        <v>40291.160416666666</v>
      </c>
      <c r="J2117" s="12">
        <v>40205.174849537041</v>
      </c>
      <c r="K2117" t="b">
        <v>1</v>
      </c>
      <c r="L2117">
        <v>36</v>
      </c>
      <c r="M2117" t="b">
        <v>1</v>
      </c>
      <c r="N2117" t="s">
        <v>8279</v>
      </c>
      <c r="O2117" t="s">
        <v>8280</v>
      </c>
      <c r="P2117">
        <f t="shared" si="99"/>
        <v>146</v>
      </c>
      <c r="Q2117">
        <f t="shared" si="100"/>
        <v>40.42</v>
      </c>
      <c r="R2117">
        <f t="shared" si="101"/>
        <v>2010</v>
      </c>
    </row>
    <row r="2118" spans="1:18" ht="28.8" hidden="1" x14ac:dyDescent="0.3">
      <c r="A2118">
        <v>1862</v>
      </c>
      <c r="B2118" s="3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 s="12">
        <v>42802.3125</v>
      </c>
      <c r="J2118" s="12">
        <v>42755.492754629624</v>
      </c>
      <c r="K2118" t="b">
        <v>0</v>
      </c>
      <c r="L2118">
        <v>16</v>
      </c>
      <c r="M2118" t="b">
        <v>0</v>
      </c>
      <c r="N2118" t="s">
        <v>8274</v>
      </c>
      <c r="O2118" t="s">
        <v>8302</v>
      </c>
      <c r="P2118">
        <f t="shared" si="99"/>
        <v>8</v>
      </c>
      <c r="Q2118">
        <f t="shared" si="100"/>
        <v>90.94</v>
      </c>
      <c r="R2118">
        <f t="shared" si="101"/>
        <v>2017</v>
      </c>
    </row>
    <row r="2119" spans="1:18" ht="28.8" hidden="1" x14ac:dyDescent="0.3">
      <c r="A2119">
        <v>1898</v>
      </c>
      <c r="B2119" s="3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 s="12">
        <v>42401.75</v>
      </c>
      <c r="J2119" s="12">
        <v>42366.192974537036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>
        <f t="shared" si="99"/>
        <v>145</v>
      </c>
      <c r="Q2119">
        <f t="shared" si="100"/>
        <v>68.81</v>
      </c>
      <c r="R2119">
        <f t="shared" si="101"/>
        <v>2015</v>
      </c>
    </row>
    <row r="2120" spans="1:18" ht="28.8" hidden="1" x14ac:dyDescent="0.3">
      <c r="A2120">
        <v>1132</v>
      </c>
      <c r="B2120" s="3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 s="12">
        <v>42736.115405092598</v>
      </c>
      <c r="J2120" s="12">
        <v>42706.115405092598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>
        <f t="shared" si="99"/>
        <v>14</v>
      </c>
      <c r="Q2120">
        <f t="shared" si="100"/>
        <v>110.62</v>
      </c>
      <c r="R2120">
        <f t="shared" si="101"/>
        <v>2016</v>
      </c>
    </row>
    <row r="2121" spans="1:18" ht="28.8" x14ac:dyDescent="0.3">
      <c r="A2121">
        <v>3180</v>
      </c>
      <c r="B2121" s="3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 s="12">
        <v>41810.412604166668</v>
      </c>
      <c r="J2121" s="12">
        <v>41780.412604166668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>
        <f t="shared" si="99"/>
        <v>120</v>
      </c>
      <c r="Q2121">
        <f t="shared" si="100"/>
        <v>31.93</v>
      </c>
      <c r="R2121">
        <f t="shared" si="101"/>
        <v>2014</v>
      </c>
    </row>
    <row r="2122" spans="1:18" ht="28.8" hidden="1" x14ac:dyDescent="0.3">
      <c r="A2122">
        <v>823</v>
      </c>
      <c r="B2122" s="3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 s="12">
        <v>42085.931157407409</v>
      </c>
      <c r="J2122" s="12">
        <v>42055.972824074073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>
        <f t="shared" si="99"/>
        <v>180</v>
      </c>
      <c r="Q2122">
        <f t="shared" si="100"/>
        <v>43.52</v>
      </c>
      <c r="R2122">
        <f t="shared" si="101"/>
        <v>2015</v>
      </c>
    </row>
    <row r="2123" spans="1:18" ht="28.8" hidden="1" x14ac:dyDescent="0.3">
      <c r="A2123">
        <v>2625</v>
      </c>
      <c r="B2123" s="3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 s="12">
        <v>42683.851944444439</v>
      </c>
      <c r="J2123" s="12">
        <v>42658.810277777782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>
        <f t="shared" si="99"/>
        <v>956</v>
      </c>
      <c r="Q2123">
        <f t="shared" si="100"/>
        <v>27.58</v>
      </c>
      <c r="R2123">
        <f t="shared" si="101"/>
        <v>2016</v>
      </c>
    </row>
    <row r="2124" spans="1:18" ht="28.8" hidden="1" x14ac:dyDescent="0.3">
      <c r="A2124">
        <v>1105</v>
      </c>
      <c r="B2124" s="3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 s="12">
        <v>41722.0940625</v>
      </c>
      <c r="J2124" s="12">
        <v>41692.135729166665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>
        <f t="shared" si="99"/>
        <v>0</v>
      </c>
      <c r="Q2124">
        <f t="shared" si="100"/>
        <v>71.55</v>
      </c>
      <c r="R2124">
        <f t="shared" si="101"/>
        <v>2014</v>
      </c>
    </row>
    <row r="2125" spans="1:18" ht="28.8" hidden="1" x14ac:dyDescent="0.3">
      <c r="A2125">
        <v>415</v>
      </c>
      <c r="B2125" s="3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 s="12">
        <v>41929.5</v>
      </c>
      <c r="J2125" s="12">
        <v>41904.851875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>
        <f t="shared" si="99"/>
        <v>102</v>
      </c>
      <c r="Q2125">
        <f t="shared" si="100"/>
        <v>68.099999999999994</v>
      </c>
      <c r="R2125">
        <f t="shared" si="101"/>
        <v>2014</v>
      </c>
    </row>
    <row r="2126" spans="1:18" ht="28.8" hidden="1" x14ac:dyDescent="0.3">
      <c r="A2126">
        <v>1983</v>
      </c>
      <c r="B2126" s="3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 s="12">
        <v>42615.291666666672</v>
      </c>
      <c r="J2126" s="12">
        <v>42593.011782407411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>
        <f t="shared" si="99"/>
        <v>4</v>
      </c>
      <c r="Q2126">
        <f t="shared" si="100"/>
        <v>88.69</v>
      </c>
      <c r="R2126">
        <f t="shared" si="101"/>
        <v>2016</v>
      </c>
    </row>
    <row r="2127" spans="1:18" ht="28.8" hidden="1" x14ac:dyDescent="0.3">
      <c r="A2127">
        <v>1781</v>
      </c>
      <c r="B2127" s="3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 s="12">
        <v>42628.617418981477</v>
      </c>
      <c r="J2127" s="12">
        <v>42597.617418981477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>
        <f t="shared" si="99"/>
        <v>26</v>
      </c>
      <c r="Q2127">
        <f t="shared" si="100"/>
        <v>59.04</v>
      </c>
      <c r="R2127">
        <f t="shared" si="101"/>
        <v>2016</v>
      </c>
    </row>
    <row r="2128" spans="1:18" ht="28.8" hidden="1" x14ac:dyDescent="0.3">
      <c r="A2128">
        <v>554</v>
      </c>
      <c r="B2128" s="3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 s="12">
        <v>41931.684861111113</v>
      </c>
      <c r="J2128" s="12">
        <v>41901.684861111113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>
        <f t="shared" si="99"/>
        <v>37</v>
      </c>
      <c r="Q2128">
        <f t="shared" si="100"/>
        <v>64.36</v>
      </c>
      <c r="R2128">
        <f t="shared" si="101"/>
        <v>2014</v>
      </c>
    </row>
    <row r="2129" spans="1:18" ht="28.8" hidden="1" x14ac:dyDescent="0.3">
      <c r="A2129">
        <v>2523</v>
      </c>
      <c r="B2129" s="3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 s="12">
        <v>41961.017268518524</v>
      </c>
      <c r="J2129" s="12">
        <v>41930.975601851853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>
        <f t="shared" si="99"/>
        <v>156</v>
      </c>
      <c r="Q2129">
        <f t="shared" si="100"/>
        <v>54.15</v>
      </c>
      <c r="R2129">
        <f t="shared" si="101"/>
        <v>2014</v>
      </c>
    </row>
    <row r="2130" spans="1:18" ht="28.8" hidden="1" x14ac:dyDescent="0.3">
      <c r="A2130">
        <v>1695</v>
      </c>
      <c r="B2130" s="3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 s="12">
        <v>42835.041666666672</v>
      </c>
      <c r="J2130" s="12">
        <v>42801.031412037039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>
        <f t="shared" si="99"/>
        <v>12</v>
      </c>
      <c r="Q2130">
        <f t="shared" si="100"/>
        <v>61.09</v>
      </c>
      <c r="R2130">
        <f t="shared" si="101"/>
        <v>2017</v>
      </c>
    </row>
    <row r="2131" spans="1:18" ht="28.8" hidden="1" x14ac:dyDescent="0.3">
      <c r="A2131">
        <v>2778</v>
      </c>
      <c r="B2131" s="3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 s="12">
        <v>41876.978078703702</v>
      </c>
      <c r="J2131" s="12">
        <v>41846.978078703702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>
        <f t="shared" si="99"/>
        <v>26</v>
      </c>
      <c r="Q2131">
        <f t="shared" si="100"/>
        <v>93.67</v>
      </c>
      <c r="R2131">
        <f t="shared" si="101"/>
        <v>2014</v>
      </c>
    </row>
    <row r="2132" spans="1:18" ht="28.8" hidden="1" x14ac:dyDescent="0.3">
      <c r="A2132">
        <v>950</v>
      </c>
      <c r="B2132" s="3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 s="12">
        <v>42386.750706018516</v>
      </c>
      <c r="J2132" s="12">
        <v>42356.750706018516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>
        <f t="shared" si="99"/>
        <v>28</v>
      </c>
      <c r="Q2132">
        <f t="shared" si="100"/>
        <v>58.42</v>
      </c>
      <c r="R2132">
        <f t="shared" si="101"/>
        <v>2015</v>
      </c>
    </row>
    <row r="2133" spans="1:18" ht="28.8" x14ac:dyDescent="0.3">
      <c r="A2133">
        <v>3833</v>
      </c>
      <c r="B2133" s="3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 s="12">
        <v>41974.797916666663</v>
      </c>
      <c r="J2133" s="12">
        <v>41963.872361111105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>
        <f t="shared" si="99"/>
        <v>117</v>
      </c>
      <c r="Q2133">
        <f t="shared" si="100"/>
        <v>70</v>
      </c>
      <c r="R2133">
        <f t="shared" si="101"/>
        <v>2014</v>
      </c>
    </row>
    <row r="2134" spans="1:18" ht="28.8" hidden="1" x14ac:dyDescent="0.3">
      <c r="A2134">
        <v>1903</v>
      </c>
      <c r="B2134" s="3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 s="12">
        <v>42762.770729166667</v>
      </c>
      <c r="J2134" s="12">
        <v>42702.770729166667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>
        <f t="shared" si="99"/>
        <v>47</v>
      </c>
      <c r="Q2134">
        <f t="shared" si="100"/>
        <v>34.1</v>
      </c>
      <c r="R2134">
        <f t="shared" si="101"/>
        <v>2016</v>
      </c>
    </row>
    <row r="2135" spans="1:18" ht="28.8" hidden="1" x14ac:dyDescent="0.3">
      <c r="A2135">
        <v>1717</v>
      </c>
      <c r="B2135" s="3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 s="12">
        <v>42481.166666666672</v>
      </c>
      <c r="J2135" s="12">
        <v>42460.98192129629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>
        <f t="shared" si="99"/>
        <v>43</v>
      </c>
      <c r="Q2135">
        <f t="shared" si="100"/>
        <v>34.020000000000003</v>
      </c>
      <c r="R2135">
        <f t="shared" si="101"/>
        <v>2016</v>
      </c>
    </row>
    <row r="2136" spans="1:18" ht="28.8" x14ac:dyDescent="0.3">
      <c r="A2136">
        <v>3522</v>
      </c>
      <c r="B2136" s="3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 s="12">
        <v>42262.420833333337</v>
      </c>
      <c r="J2136" s="12">
        <v>42234.789884259255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>
        <f t="shared" si="99"/>
        <v>100</v>
      </c>
      <c r="Q2136">
        <f t="shared" si="100"/>
        <v>41.03</v>
      </c>
      <c r="R2136">
        <f t="shared" si="101"/>
        <v>2015</v>
      </c>
    </row>
    <row r="2137" spans="1:18" ht="28.8" hidden="1" x14ac:dyDescent="0.3">
      <c r="A2137">
        <v>828</v>
      </c>
      <c r="B2137" s="3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 s="12">
        <v>41085.683333333334</v>
      </c>
      <c r="J2137" s="12">
        <v>41073.050717592596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>
        <f t="shared" si="99"/>
        <v>107</v>
      </c>
      <c r="Q2137">
        <f t="shared" si="100"/>
        <v>36.61</v>
      </c>
      <c r="R2137">
        <f t="shared" si="101"/>
        <v>2012</v>
      </c>
    </row>
    <row r="2138" spans="1:18" hidden="1" x14ac:dyDescent="0.3">
      <c r="A2138">
        <v>2282</v>
      </c>
      <c r="B2138" s="3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 s="12">
        <v>42383.17460648148</v>
      </c>
      <c r="J2138" s="12">
        <v>42323.17460648148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>
        <f t="shared" si="99"/>
        <v>185</v>
      </c>
      <c r="Q2138">
        <f t="shared" si="100"/>
        <v>115.83</v>
      </c>
      <c r="R2138">
        <f t="shared" si="101"/>
        <v>2015</v>
      </c>
    </row>
    <row r="2139" spans="1:18" ht="28.8" hidden="1" x14ac:dyDescent="0.3">
      <c r="A2139">
        <v>715</v>
      </c>
      <c r="B2139" s="3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 s="12">
        <v>42313.132407407407</v>
      </c>
      <c r="J2139" s="12">
        <v>42273.090740740736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>
        <f t="shared" si="99"/>
        <v>5</v>
      </c>
      <c r="Q2139">
        <f t="shared" si="100"/>
        <v>115.75</v>
      </c>
      <c r="R2139">
        <f t="shared" si="101"/>
        <v>2015</v>
      </c>
    </row>
    <row r="2140" spans="1:18" ht="28.8" hidden="1" x14ac:dyDescent="0.3">
      <c r="A2140">
        <v>126</v>
      </c>
      <c r="B2140" s="3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 s="12">
        <v>42166.083333333328</v>
      </c>
      <c r="J2140" s="12">
        <v>42135.589548611111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>
        <f t="shared" si="99"/>
        <v>6</v>
      </c>
      <c r="Q2140">
        <f t="shared" si="100"/>
        <v>106.69</v>
      </c>
      <c r="R2140">
        <f t="shared" si="101"/>
        <v>2015</v>
      </c>
    </row>
    <row r="2141" spans="1:18" ht="28.8" x14ac:dyDescent="0.3">
      <c r="A2141">
        <v>3923</v>
      </c>
      <c r="B2141" s="3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 s="12">
        <v>42103.979988425926</v>
      </c>
      <c r="J2141" s="12">
        <v>42075.979988425926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>
        <f t="shared" si="99"/>
        <v>12</v>
      </c>
      <c r="Q2141">
        <f t="shared" si="100"/>
        <v>81.41</v>
      </c>
      <c r="R2141">
        <f t="shared" si="101"/>
        <v>2015</v>
      </c>
    </row>
    <row r="2142" spans="1:18" ht="28.8" x14ac:dyDescent="0.3">
      <c r="A2142">
        <v>3669</v>
      </c>
      <c r="B2142" s="3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 s="12">
        <v>42166.675196759257</v>
      </c>
      <c r="J2142" s="12">
        <v>42136.675196759257</v>
      </c>
      <c r="K2142" t="b">
        <v>0</v>
      </c>
      <c r="L2142">
        <v>17</v>
      </c>
      <c r="M2142" t="b">
        <v>1</v>
      </c>
      <c r="N2142" t="s">
        <v>8281</v>
      </c>
      <c r="O2142" t="s">
        <v>8284</v>
      </c>
      <c r="P2142">
        <f t="shared" si="99"/>
        <v>138</v>
      </c>
      <c r="Q2142">
        <f t="shared" si="100"/>
        <v>81.290000000000006</v>
      </c>
      <c r="R2142">
        <f t="shared" si="101"/>
        <v>2015</v>
      </c>
    </row>
    <row r="2143" spans="1:18" hidden="1" x14ac:dyDescent="0.3">
      <c r="A2143">
        <v>932</v>
      </c>
      <c r="B2143" s="3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 s="12">
        <v>41355.927604166667</v>
      </c>
      <c r="J2143" s="12">
        <v>41310.969270833331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>
        <f t="shared" si="99"/>
        <v>15</v>
      </c>
      <c r="Q2143">
        <f t="shared" si="100"/>
        <v>46.03</v>
      </c>
      <c r="R2143">
        <f t="shared" si="101"/>
        <v>2013</v>
      </c>
    </row>
    <row r="2144" spans="1:18" hidden="1" x14ac:dyDescent="0.3">
      <c r="A2144">
        <v>1675</v>
      </c>
      <c r="B2144" s="3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 s="12">
        <v>40832.918749999997</v>
      </c>
      <c r="J2144" s="12">
        <v>40802.733101851853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>
        <f t="shared" si="99"/>
        <v>137</v>
      </c>
      <c r="Q2144">
        <f t="shared" si="100"/>
        <v>40.42</v>
      </c>
      <c r="R2144">
        <f t="shared" si="101"/>
        <v>2011</v>
      </c>
    </row>
    <row r="2145" spans="1:18" ht="28.8" hidden="1" x14ac:dyDescent="0.3">
      <c r="A2145">
        <v>2994</v>
      </c>
      <c r="B2145" s="3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 s="12">
        <v>41915.478842592594</v>
      </c>
      <c r="J2145" s="12">
        <v>41885.478842592594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>
        <f t="shared" si="99"/>
        <v>458</v>
      </c>
      <c r="Q2145">
        <f t="shared" si="100"/>
        <v>23.28</v>
      </c>
      <c r="R2145">
        <f t="shared" si="101"/>
        <v>2014</v>
      </c>
    </row>
    <row r="2146" spans="1:18" ht="28.8" hidden="1" x14ac:dyDescent="0.3">
      <c r="A2146">
        <v>787</v>
      </c>
      <c r="B2146" s="3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 s="12">
        <v>41579.627615740741</v>
      </c>
      <c r="J2146" s="12">
        <v>41549.627615740741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>
        <f t="shared" si="99"/>
        <v>114</v>
      </c>
      <c r="Q2146">
        <f t="shared" si="100"/>
        <v>80.59</v>
      </c>
      <c r="R2146">
        <f t="shared" si="101"/>
        <v>2013</v>
      </c>
    </row>
    <row r="2147" spans="1:18" hidden="1" x14ac:dyDescent="0.3">
      <c r="A2147">
        <v>103</v>
      </c>
      <c r="B2147" s="3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 s="12">
        <v>41705.805902777778</v>
      </c>
      <c r="J2147" s="12">
        <v>41682.805902777778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>
        <f t="shared" si="99"/>
        <v>105</v>
      </c>
      <c r="Q2147">
        <f t="shared" si="100"/>
        <v>27.9</v>
      </c>
      <c r="R2147">
        <f t="shared" si="101"/>
        <v>2014</v>
      </c>
    </row>
    <row r="2148" spans="1:18" ht="28.8" hidden="1" x14ac:dyDescent="0.3">
      <c r="A2148">
        <v>557</v>
      </c>
      <c r="B2148" s="3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 s="12">
        <v>42706.983831018515</v>
      </c>
      <c r="J2148" s="12">
        <v>42676.942164351851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>
        <f t="shared" si="99"/>
        <v>1</v>
      </c>
      <c r="Q2148">
        <f t="shared" si="100"/>
        <v>68.3</v>
      </c>
      <c r="R2148">
        <f t="shared" si="101"/>
        <v>2016</v>
      </c>
    </row>
    <row r="2149" spans="1:18" ht="28.8" hidden="1" x14ac:dyDescent="0.3">
      <c r="A2149">
        <v>1033</v>
      </c>
      <c r="B2149" s="3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 s="12">
        <v>42716.732407407413</v>
      </c>
      <c r="J2149" s="12">
        <v>42688.732407407413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>
        <f t="shared" si="99"/>
        <v>103</v>
      </c>
      <c r="Q2149">
        <f t="shared" si="100"/>
        <v>50.59</v>
      </c>
      <c r="R2149">
        <f t="shared" si="101"/>
        <v>2016</v>
      </c>
    </row>
    <row r="2150" spans="1:18" ht="28.8" x14ac:dyDescent="0.3">
      <c r="A2150">
        <v>3449</v>
      </c>
      <c r="B2150" s="3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 s="12">
        <v>42560.166666666672</v>
      </c>
      <c r="J2150" s="12">
        <v>42532.052523148144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>
        <f t="shared" si="99"/>
        <v>171</v>
      </c>
      <c r="Q2150">
        <f t="shared" si="100"/>
        <v>68.25</v>
      </c>
      <c r="R2150">
        <f t="shared" si="101"/>
        <v>2016</v>
      </c>
    </row>
    <row r="2151" spans="1:18" ht="28.8" hidden="1" x14ac:dyDescent="0.3">
      <c r="A2151">
        <v>2469</v>
      </c>
      <c r="B2151" s="3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 s="12">
        <v>40582.429733796293</v>
      </c>
      <c r="J2151" s="12">
        <v>40557.429733796293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>
        <f t="shared" si="99"/>
        <v>114</v>
      </c>
      <c r="Q2151">
        <f t="shared" si="100"/>
        <v>29.02</v>
      </c>
      <c r="R2151">
        <f t="shared" si="101"/>
        <v>2011</v>
      </c>
    </row>
    <row r="2152" spans="1:18" ht="28.8" x14ac:dyDescent="0.3">
      <c r="A2152">
        <v>2918</v>
      </c>
      <c r="B2152" s="3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 s="12">
        <v>42306.629710648151</v>
      </c>
      <c r="J2152" s="12">
        <v>42278.629710648151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>
        <f t="shared" si="99"/>
        <v>27</v>
      </c>
      <c r="Q2152">
        <f t="shared" si="100"/>
        <v>68.099999999999994</v>
      </c>
      <c r="R2152">
        <f t="shared" si="101"/>
        <v>2015</v>
      </c>
    </row>
    <row r="2153" spans="1:18" ht="28.8" hidden="1" x14ac:dyDescent="0.3">
      <c r="A2153">
        <v>2558</v>
      </c>
      <c r="B2153" s="3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 s="12">
        <v>42125.582638888889</v>
      </c>
      <c r="J2153" s="12">
        <v>42093.860023148154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>
        <f t="shared" si="99"/>
        <v>109</v>
      </c>
      <c r="Q2153">
        <f t="shared" si="100"/>
        <v>75.61</v>
      </c>
      <c r="R2153">
        <f t="shared" si="101"/>
        <v>2015</v>
      </c>
    </row>
    <row r="2154" spans="1:18" ht="28.8" hidden="1" x14ac:dyDescent="0.3">
      <c r="A2154">
        <v>2102</v>
      </c>
      <c r="B2154" s="3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 s="12">
        <v>40668.868611111109</v>
      </c>
      <c r="J2154" s="12">
        <v>40638.868611111109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>
        <f t="shared" si="99"/>
        <v>136</v>
      </c>
      <c r="Q2154">
        <f t="shared" si="100"/>
        <v>35.79</v>
      </c>
      <c r="R2154">
        <f t="shared" si="101"/>
        <v>2011</v>
      </c>
    </row>
    <row r="2155" spans="1:18" ht="28.8" x14ac:dyDescent="0.3">
      <c r="A2155">
        <v>2834</v>
      </c>
      <c r="B2155" s="3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 s="12">
        <v>42034.959837962961</v>
      </c>
      <c r="J2155" s="12">
        <v>42019.959837962961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>
        <f t="shared" si="99"/>
        <v>170</v>
      </c>
      <c r="Q2155">
        <f t="shared" si="100"/>
        <v>64.760000000000005</v>
      </c>
      <c r="R2155">
        <f t="shared" si="101"/>
        <v>2015</v>
      </c>
    </row>
    <row r="2156" spans="1:18" ht="72" hidden="1" x14ac:dyDescent="0.3">
      <c r="A2156">
        <v>78</v>
      </c>
      <c r="B2156" s="3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 s="12">
        <v>42614.730567129634</v>
      </c>
      <c r="J2156" s="12">
        <v>42604.730567129634</v>
      </c>
      <c r="K2156" t="b">
        <v>0</v>
      </c>
      <c r="L2156">
        <v>35</v>
      </c>
      <c r="M2156" t="b">
        <v>1</v>
      </c>
      <c r="N2156" t="s">
        <v>8279</v>
      </c>
      <c r="O2156" t="s">
        <v>8301</v>
      </c>
      <c r="P2156">
        <f t="shared" si="99"/>
        <v>2702</v>
      </c>
      <c r="Q2156">
        <f t="shared" si="100"/>
        <v>38.6</v>
      </c>
      <c r="R2156">
        <f t="shared" si="101"/>
        <v>2016</v>
      </c>
    </row>
    <row r="2157" spans="1:18" ht="28.8" hidden="1" x14ac:dyDescent="0.3">
      <c r="A2157">
        <v>877</v>
      </c>
      <c r="B2157" s="3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 s="12">
        <v>41627.788888888892</v>
      </c>
      <c r="J2157" s="12">
        <v>41597.788888888892</v>
      </c>
      <c r="K2157" t="b">
        <v>0</v>
      </c>
      <c r="L2157">
        <v>29</v>
      </c>
      <c r="M2157" t="b">
        <v>0</v>
      </c>
      <c r="N2157" t="s">
        <v>8285</v>
      </c>
      <c r="O2157" t="s">
        <v>8308</v>
      </c>
      <c r="P2157">
        <f t="shared" si="99"/>
        <v>68</v>
      </c>
      <c r="Q2157">
        <f t="shared" si="100"/>
        <v>46.59</v>
      </c>
      <c r="R2157">
        <f t="shared" si="101"/>
        <v>2013</v>
      </c>
    </row>
    <row r="2158" spans="1:18" ht="28.8" hidden="1" x14ac:dyDescent="0.3">
      <c r="A2158">
        <v>1884</v>
      </c>
      <c r="B2158" s="3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 s="12">
        <v>41240.5</v>
      </c>
      <c r="J2158" s="12">
        <v>41205.198321759257</v>
      </c>
      <c r="K2158" t="b">
        <v>0</v>
      </c>
      <c r="L2158">
        <v>26</v>
      </c>
      <c r="M2158" t="b">
        <v>1</v>
      </c>
      <c r="N2158" t="s">
        <v>8285</v>
      </c>
      <c r="O2158" t="s">
        <v>8286</v>
      </c>
      <c r="P2158">
        <f t="shared" si="99"/>
        <v>135</v>
      </c>
      <c r="Q2158">
        <f t="shared" si="100"/>
        <v>51.96</v>
      </c>
      <c r="R2158">
        <f t="shared" si="101"/>
        <v>2012</v>
      </c>
    </row>
    <row r="2159" spans="1:18" hidden="1" x14ac:dyDescent="0.3">
      <c r="A2159">
        <v>2118</v>
      </c>
      <c r="B2159" s="3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 s="12">
        <v>40748.839537037034</v>
      </c>
      <c r="J2159" s="12">
        <v>40718.839537037034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>
        <f t="shared" si="99"/>
        <v>135</v>
      </c>
      <c r="Q2159">
        <f t="shared" si="100"/>
        <v>79.180000000000007</v>
      </c>
      <c r="R2159">
        <f t="shared" si="101"/>
        <v>2011</v>
      </c>
    </row>
    <row r="2160" spans="1:18" ht="28.8" hidden="1" x14ac:dyDescent="0.3">
      <c r="A2160">
        <v>2406</v>
      </c>
      <c r="B2160" s="3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 s="12">
        <v>42023.110995370371</v>
      </c>
      <c r="J2160" s="12">
        <v>41983.110995370371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>
        <f t="shared" si="99"/>
        <v>41</v>
      </c>
      <c r="Q2160">
        <f t="shared" si="100"/>
        <v>84.06</v>
      </c>
      <c r="R2160">
        <f t="shared" si="101"/>
        <v>2014</v>
      </c>
    </row>
    <row r="2161" spans="1:18" ht="28.8" hidden="1" x14ac:dyDescent="0.3">
      <c r="A2161">
        <v>846</v>
      </c>
      <c r="B2161" s="3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 s="12">
        <v>41708.583333333336</v>
      </c>
      <c r="J2161" s="12">
        <v>41694.391840277778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>
        <f t="shared" si="99"/>
        <v>122</v>
      </c>
      <c r="Q2161">
        <f t="shared" si="100"/>
        <v>28.55</v>
      </c>
      <c r="R2161">
        <f t="shared" si="101"/>
        <v>2014</v>
      </c>
    </row>
    <row r="2162" spans="1:18" ht="28.8" hidden="1" x14ac:dyDescent="0.3">
      <c r="A2162">
        <v>1353</v>
      </c>
      <c r="B2162" s="3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 s="12">
        <v>41344</v>
      </c>
      <c r="J2162" s="12">
        <v>41309.11791666667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>
        <f t="shared" si="99"/>
        <v>134</v>
      </c>
      <c r="Q2162">
        <f t="shared" si="100"/>
        <v>31.81</v>
      </c>
      <c r="R2162">
        <f t="shared" si="101"/>
        <v>2013</v>
      </c>
    </row>
    <row r="2163" spans="1:18" ht="28.8" x14ac:dyDescent="0.3">
      <c r="A2163">
        <v>4077</v>
      </c>
      <c r="B2163" s="3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 s="12">
        <v>42725.7105787037</v>
      </c>
      <c r="J2163" s="12">
        <v>42695.7105787037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>
        <f t="shared" si="99"/>
        <v>9</v>
      </c>
      <c r="Q2163">
        <f t="shared" si="100"/>
        <v>222.5</v>
      </c>
      <c r="R2163">
        <f t="shared" si="101"/>
        <v>2016</v>
      </c>
    </row>
    <row r="2164" spans="1:18" hidden="1" x14ac:dyDescent="0.3">
      <c r="A2164">
        <v>2659</v>
      </c>
      <c r="B2164" s="3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 s="12">
        <v>42112.069560185191</v>
      </c>
      <c r="J2164" s="12">
        <v>42082.069560185191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>
        <f t="shared" si="99"/>
        <v>3</v>
      </c>
      <c r="Q2164">
        <f t="shared" si="100"/>
        <v>133.30000000000001</v>
      </c>
      <c r="R2164">
        <f t="shared" si="101"/>
        <v>2015</v>
      </c>
    </row>
    <row r="2165" spans="1:18" ht="28.8" hidden="1" x14ac:dyDescent="0.3">
      <c r="A2165">
        <v>1323</v>
      </c>
      <c r="B2165" s="3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 s="12">
        <v>42486.288194444445</v>
      </c>
      <c r="J2165" s="12">
        <v>42451.698449074072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>
        <f t="shared" si="99"/>
        <v>9</v>
      </c>
      <c r="Q2165">
        <f t="shared" si="100"/>
        <v>30.27</v>
      </c>
      <c r="R2165">
        <f t="shared" si="101"/>
        <v>2016</v>
      </c>
    </row>
    <row r="2166" spans="1:18" x14ac:dyDescent="0.3">
      <c r="A2166">
        <v>528</v>
      </c>
      <c r="B2166" s="3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 s="12">
        <v>42176.888888888891</v>
      </c>
      <c r="J2166" s="12">
        <v>42155.920219907406</v>
      </c>
      <c r="K2166" t="b">
        <v>0</v>
      </c>
      <c r="L2166">
        <v>30</v>
      </c>
      <c r="M2166" t="b">
        <v>1</v>
      </c>
      <c r="N2166" t="s">
        <v>8281</v>
      </c>
      <c r="O2166" t="s">
        <v>8284</v>
      </c>
      <c r="P2166">
        <f t="shared" si="99"/>
        <v>116</v>
      </c>
      <c r="Q2166">
        <f t="shared" si="100"/>
        <v>44.33</v>
      </c>
      <c r="R2166">
        <f t="shared" si="101"/>
        <v>2015</v>
      </c>
    </row>
    <row r="2167" spans="1:18" hidden="1" x14ac:dyDescent="0.3">
      <c r="A2167">
        <v>1741</v>
      </c>
      <c r="B2167" s="3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 s="12">
        <v>42165.628136574072</v>
      </c>
      <c r="J2167" s="12">
        <v>42120.628136574072</v>
      </c>
      <c r="K2167" t="b">
        <v>0</v>
      </c>
      <c r="L2167">
        <v>52</v>
      </c>
      <c r="M2167" t="b">
        <v>1</v>
      </c>
      <c r="N2167" t="s">
        <v>8271</v>
      </c>
      <c r="O2167" t="s">
        <v>8272</v>
      </c>
      <c r="P2167">
        <f t="shared" si="99"/>
        <v>111</v>
      </c>
      <c r="Q2167">
        <f t="shared" si="100"/>
        <v>25.58</v>
      </c>
      <c r="R2167">
        <f t="shared" si="101"/>
        <v>2015</v>
      </c>
    </row>
    <row r="2168" spans="1:18" ht="28.8" x14ac:dyDescent="0.3">
      <c r="A2168">
        <v>2800</v>
      </c>
      <c r="B2168" s="3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 s="12">
        <v>42008.552847222221</v>
      </c>
      <c r="J2168" s="12">
        <v>41948.552847222221</v>
      </c>
      <c r="K2168" t="b">
        <v>0</v>
      </c>
      <c r="L2168">
        <v>31</v>
      </c>
      <c r="M2168" t="b">
        <v>1</v>
      </c>
      <c r="N2168" t="s">
        <v>8281</v>
      </c>
      <c r="O2168" t="s">
        <v>8284</v>
      </c>
      <c r="P2168">
        <f t="shared" si="99"/>
        <v>133</v>
      </c>
      <c r="Q2168">
        <f t="shared" si="100"/>
        <v>42.9</v>
      </c>
      <c r="R2168">
        <f t="shared" si="101"/>
        <v>2014</v>
      </c>
    </row>
    <row r="2169" spans="1:18" ht="28.8" hidden="1" x14ac:dyDescent="0.3">
      <c r="A2169">
        <v>3762</v>
      </c>
      <c r="B2169" s="3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 s="12">
        <v>42218.813530092593</v>
      </c>
      <c r="J2169" s="12">
        <v>42193.813530092593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>
        <f t="shared" si="99"/>
        <v>106</v>
      </c>
      <c r="Q2169">
        <f t="shared" si="100"/>
        <v>47.43</v>
      </c>
      <c r="R2169">
        <f t="shared" si="101"/>
        <v>2015</v>
      </c>
    </row>
    <row r="2170" spans="1:18" ht="28.8" hidden="1" x14ac:dyDescent="0.3">
      <c r="A2170">
        <v>3751</v>
      </c>
      <c r="B2170" s="3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 s="12">
        <v>42462.993900462956</v>
      </c>
      <c r="J2170" s="12">
        <v>42403.035567129627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>
        <f t="shared" si="99"/>
        <v>133</v>
      </c>
      <c r="Q2170">
        <f t="shared" si="100"/>
        <v>120.55</v>
      </c>
      <c r="R2170">
        <f t="shared" si="101"/>
        <v>2016</v>
      </c>
    </row>
    <row r="2171" spans="1:18" ht="28.8" hidden="1" x14ac:dyDescent="0.3">
      <c r="A2171">
        <v>2956</v>
      </c>
      <c r="B2171" s="3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 s="12">
        <v>42494.958912037036</v>
      </c>
      <c r="J2171" s="12">
        <v>42464.958912037036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>
        <f t="shared" si="99"/>
        <v>17</v>
      </c>
      <c r="Q2171">
        <f t="shared" si="100"/>
        <v>66.099999999999994</v>
      </c>
      <c r="R2171">
        <f t="shared" si="101"/>
        <v>2016</v>
      </c>
    </row>
    <row r="2172" spans="1:18" ht="28.8" hidden="1" x14ac:dyDescent="0.3">
      <c r="A2172">
        <v>1654</v>
      </c>
      <c r="B2172" s="3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 s="12">
        <v>41017.890740740739</v>
      </c>
      <c r="J2172" s="12">
        <v>40987.890740740739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>
        <f t="shared" si="99"/>
        <v>120</v>
      </c>
      <c r="Q2172">
        <f t="shared" si="100"/>
        <v>38.79</v>
      </c>
      <c r="R2172">
        <f t="shared" si="101"/>
        <v>2012</v>
      </c>
    </row>
    <row r="2173" spans="1:18" ht="28.8" x14ac:dyDescent="0.3">
      <c r="A2173">
        <v>2781</v>
      </c>
      <c r="B2173" s="3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 s="12">
        <v>42047.291666666672</v>
      </c>
      <c r="J2173" s="12">
        <v>42018.94159722222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>
        <f t="shared" si="99"/>
        <v>105</v>
      </c>
      <c r="Q2173">
        <f t="shared" si="100"/>
        <v>47</v>
      </c>
      <c r="R2173">
        <f t="shared" si="101"/>
        <v>2015</v>
      </c>
    </row>
    <row r="2174" spans="1:18" ht="28.8" x14ac:dyDescent="0.3">
      <c r="A2174">
        <v>3935</v>
      </c>
      <c r="B2174" s="3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 s="12">
        <v>42281.656782407401</v>
      </c>
      <c r="J2174" s="12">
        <v>42221.656782407401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>
        <f t="shared" si="99"/>
        <v>44</v>
      </c>
      <c r="Q2174">
        <f t="shared" si="100"/>
        <v>57.17</v>
      </c>
      <c r="R2174">
        <f t="shared" si="101"/>
        <v>2015</v>
      </c>
    </row>
    <row r="2175" spans="1:18" ht="28.8" x14ac:dyDescent="0.3">
      <c r="A2175">
        <v>3232</v>
      </c>
      <c r="B2175" s="3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 s="12">
        <v>42494.165972222225</v>
      </c>
      <c r="J2175" s="12">
        <v>42463.81385416667</v>
      </c>
      <c r="K2175" t="b">
        <v>1</v>
      </c>
      <c r="L2175">
        <v>26</v>
      </c>
      <c r="M2175" t="b">
        <v>1</v>
      </c>
      <c r="N2175" t="s">
        <v>8281</v>
      </c>
      <c r="O2175" t="s">
        <v>8284</v>
      </c>
      <c r="P2175">
        <f t="shared" si="99"/>
        <v>131</v>
      </c>
      <c r="Q2175">
        <f t="shared" si="100"/>
        <v>50.46</v>
      </c>
      <c r="R2175">
        <f t="shared" si="101"/>
        <v>2016</v>
      </c>
    </row>
    <row r="2176" spans="1:18" ht="28.8" hidden="1" x14ac:dyDescent="0.3">
      <c r="A2176">
        <v>692</v>
      </c>
      <c r="B2176" s="3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 s="12">
        <v>42726.37572916667</v>
      </c>
      <c r="J2176" s="12">
        <v>42696.37572916667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>
        <f t="shared" si="99"/>
        <v>7</v>
      </c>
      <c r="Q2176">
        <f t="shared" si="100"/>
        <v>6.5</v>
      </c>
      <c r="R2176">
        <f t="shared" si="101"/>
        <v>2016</v>
      </c>
    </row>
    <row r="2177" spans="1:18" ht="28.8" x14ac:dyDescent="0.3">
      <c r="A2177">
        <v>3977</v>
      </c>
      <c r="B2177" s="3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 s="12">
        <v>42573.788564814815</v>
      </c>
      <c r="J2177" s="12">
        <v>42543.788564814815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>
        <f t="shared" si="99"/>
        <v>1</v>
      </c>
      <c r="Q2177">
        <f t="shared" si="100"/>
        <v>217.5</v>
      </c>
      <c r="R2177">
        <f t="shared" si="101"/>
        <v>2016</v>
      </c>
    </row>
    <row r="2178" spans="1:18" ht="28.8" hidden="1" x14ac:dyDescent="0.3">
      <c r="A2178">
        <v>1704</v>
      </c>
      <c r="B2178" s="3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 s="12">
        <v>42051.139733796299</v>
      </c>
      <c r="J2178" s="12">
        <v>42021.139733796299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>
        <f t="shared" ref="P2178:P2241" si="102">ROUND(E2178/D2178*100,0)</f>
        <v>65</v>
      </c>
      <c r="Q2178">
        <f t="shared" ref="Q2178:Q2241" si="103">IFERROR(ROUND(E2178/L2178,2),0)</f>
        <v>118.36</v>
      </c>
      <c r="R2178">
        <f t="shared" si="101"/>
        <v>2015</v>
      </c>
    </row>
    <row r="2179" spans="1:18" ht="28.8" hidden="1" x14ac:dyDescent="0.3">
      <c r="A2179">
        <v>1851</v>
      </c>
      <c r="B2179" s="3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 s="12">
        <v>41848.041666666664</v>
      </c>
      <c r="J2179" s="12">
        <v>41827.906689814816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>
        <f t="shared" si="102"/>
        <v>100</v>
      </c>
      <c r="Q2179">
        <f t="shared" si="103"/>
        <v>50.04</v>
      </c>
      <c r="R2179">
        <f t="shared" ref="R2179:R2242" si="104">YEAR(J2179)</f>
        <v>2014</v>
      </c>
    </row>
    <row r="2180" spans="1:18" ht="28.8" hidden="1" x14ac:dyDescent="0.3">
      <c r="A2180">
        <v>205</v>
      </c>
      <c r="B2180" s="3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 s="12">
        <v>42283.632199074069</v>
      </c>
      <c r="J2180" s="12">
        <v>42248.632199074069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>
        <f t="shared" si="102"/>
        <v>16</v>
      </c>
      <c r="Q2180">
        <f t="shared" si="103"/>
        <v>76.47</v>
      </c>
      <c r="R2180">
        <f t="shared" si="104"/>
        <v>2015</v>
      </c>
    </row>
    <row r="2181" spans="1:18" ht="28.8" x14ac:dyDescent="0.3">
      <c r="A2181">
        <v>3149</v>
      </c>
      <c r="B2181" s="3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 s="12">
        <v>41250.083333333336</v>
      </c>
      <c r="J2181" s="12">
        <v>41226.017361111109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>
        <f t="shared" si="102"/>
        <v>104</v>
      </c>
      <c r="Q2181">
        <f t="shared" si="103"/>
        <v>52</v>
      </c>
      <c r="R2181">
        <f t="shared" si="104"/>
        <v>2012</v>
      </c>
    </row>
    <row r="2182" spans="1:18" ht="28.8" hidden="1" x14ac:dyDescent="0.3">
      <c r="A2182">
        <v>175</v>
      </c>
      <c r="B2182" s="3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 s="12">
        <v>41880.777905092589</v>
      </c>
      <c r="J2182" s="12">
        <v>41855.777905092589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>
        <f t="shared" si="102"/>
        <v>6</v>
      </c>
      <c r="Q2182">
        <f t="shared" si="103"/>
        <v>49.88</v>
      </c>
      <c r="R2182">
        <f t="shared" si="104"/>
        <v>2014</v>
      </c>
    </row>
    <row r="2183" spans="1:18" ht="28.8" hidden="1" x14ac:dyDescent="0.3">
      <c r="A2183">
        <v>3075</v>
      </c>
      <c r="B2183" s="3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 s="12">
        <v>42601.102314814809</v>
      </c>
      <c r="J2183" s="12">
        <v>42551.102314814809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>
        <f t="shared" si="102"/>
        <v>9</v>
      </c>
      <c r="Q2183">
        <f t="shared" si="103"/>
        <v>64.8</v>
      </c>
      <c r="R2183">
        <f t="shared" si="104"/>
        <v>2016</v>
      </c>
    </row>
    <row r="2184" spans="1:18" ht="28.8" x14ac:dyDescent="0.3">
      <c r="A2184">
        <v>3703</v>
      </c>
      <c r="B2184" s="3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 s="12">
        <v>42595.290972222225</v>
      </c>
      <c r="J2184" s="12">
        <v>42556.504490740743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>
        <f t="shared" si="102"/>
        <v>123</v>
      </c>
      <c r="Q2184">
        <f t="shared" si="103"/>
        <v>43.2</v>
      </c>
      <c r="R2184">
        <f t="shared" si="104"/>
        <v>2016</v>
      </c>
    </row>
    <row r="2185" spans="1:18" ht="28.8" hidden="1" x14ac:dyDescent="0.3">
      <c r="A2185">
        <v>141</v>
      </c>
      <c r="B2185" s="3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 s="12">
        <v>42155.153043981481</v>
      </c>
      <c r="J2185" s="12">
        <v>42110.153043981481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>
        <f t="shared" si="102"/>
        <v>11</v>
      </c>
      <c r="Q2185">
        <f t="shared" si="103"/>
        <v>46.18</v>
      </c>
      <c r="R2185">
        <f t="shared" si="104"/>
        <v>2015</v>
      </c>
    </row>
    <row r="2186" spans="1:18" ht="28.8" hidden="1" x14ac:dyDescent="0.3">
      <c r="A2186">
        <v>3026</v>
      </c>
      <c r="B2186" s="3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 s="12">
        <v>42797.459398148145</v>
      </c>
      <c r="J2186" s="12">
        <v>42783.459398148145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>
        <f t="shared" si="102"/>
        <v>143</v>
      </c>
      <c r="Q2186">
        <f t="shared" si="103"/>
        <v>51.6</v>
      </c>
      <c r="R2186">
        <f t="shared" si="104"/>
        <v>2017</v>
      </c>
    </row>
    <row r="2187" spans="1:18" hidden="1" x14ac:dyDescent="0.3">
      <c r="A2187">
        <v>876</v>
      </c>
      <c r="B2187" s="3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 s="12">
        <v>41309.496840277774</v>
      </c>
      <c r="J2187" s="12">
        <v>41276.496840277774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>
        <f t="shared" si="102"/>
        <v>41</v>
      </c>
      <c r="Q2187">
        <f t="shared" si="103"/>
        <v>28.58</v>
      </c>
      <c r="R2187">
        <f t="shared" si="104"/>
        <v>2013</v>
      </c>
    </row>
    <row r="2188" spans="1:18" hidden="1" x14ac:dyDescent="0.3">
      <c r="A2188">
        <v>2477</v>
      </c>
      <c r="B2188" s="3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 s="12">
        <v>41133.691493055558</v>
      </c>
      <c r="J2188" s="12">
        <v>41088.691493055558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>
        <f t="shared" si="102"/>
        <v>171</v>
      </c>
      <c r="Q2188">
        <f t="shared" si="103"/>
        <v>31.34</v>
      </c>
      <c r="R2188">
        <f t="shared" si="104"/>
        <v>2012</v>
      </c>
    </row>
    <row r="2189" spans="1:18" ht="28.8" hidden="1" x14ac:dyDescent="0.3">
      <c r="A2189">
        <v>410</v>
      </c>
      <c r="B2189" s="3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 s="12">
        <v>42173.981446759266</v>
      </c>
      <c r="J2189" s="12">
        <v>42113.981446759266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>
        <f t="shared" si="102"/>
        <v>128</v>
      </c>
      <c r="Q2189">
        <f t="shared" si="103"/>
        <v>183.29</v>
      </c>
      <c r="R2189">
        <f t="shared" si="104"/>
        <v>2015</v>
      </c>
    </row>
    <row r="2190" spans="1:18" ht="28.8" hidden="1" x14ac:dyDescent="0.3">
      <c r="A2190">
        <v>2936</v>
      </c>
      <c r="B2190" s="3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 s="12">
        <v>41925.207638888889</v>
      </c>
      <c r="J2190" s="12">
        <v>41912.650729166664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>
        <f t="shared" si="102"/>
        <v>128</v>
      </c>
      <c r="Q2190">
        <f t="shared" si="103"/>
        <v>37.65</v>
      </c>
      <c r="R2190">
        <f t="shared" si="104"/>
        <v>2014</v>
      </c>
    </row>
    <row r="2191" spans="1:18" x14ac:dyDescent="0.3">
      <c r="A2191">
        <v>3531</v>
      </c>
      <c r="B2191" s="3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 s="12">
        <v>42551.654328703706</v>
      </c>
      <c r="J2191" s="12">
        <v>42521.654328703706</v>
      </c>
      <c r="K2191" t="b">
        <v>0</v>
      </c>
      <c r="L2191">
        <v>26</v>
      </c>
      <c r="M2191" t="b">
        <v>1</v>
      </c>
      <c r="N2191" t="s">
        <v>8281</v>
      </c>
      <c r="O2191" t="s">
        <v>8284</v>
      </c>
      <c r="P2191">
        <f t="shared" si="102"/>
        <v>128</v>
      </c>
      <c r="Q2191">
        <f t="shared" si="103"/>
        <v>49.23</v>
      </c>
      <c r="R2191">
        <f t="shared" si="104"/>
        <v>2016</v>
      </c>
    </row>
    <row r="2192" spans="1:18" hidden="1" x14ac:dyDescent="0.3">
      <c r="A2192">
        <v>3635</v>
      </c>
      <c r="B2192" s="3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 s="12">
        <v>42480.88282407407</v>
      </c>
      <c r="J2192" s="12">
        <v>42450.88282407407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>
        <f t="shared" si="102"/>
        <v>36</v>
      </c>
      <c r="Q2192">
        <f t="shared" si="103"/>
        <v>127.6</v>
      </c>
      <c r="R2192">
        <f t="shared" si="104"/>
        <v>2016</v>
      </c>
    </row>
    <row r="2193" spans="1:18" ht="28.8" x14ac:dyDescent="0.3">
      <c r="A2193">
        <v>3490</v>
      </c>
      <c r="B2193" s="3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 s="12">
        <v>42473.802361111113</v>
      </c>
      <c r="J2193" s="12">
        <v>42443.802361111113</v>
      </c>
      <c r="K2193" t="b">
        <v>0</v>
      </c>
      <c r="L2193">
        <v>27</v>
      </c>
      <c r="M2193" t="b">
        <v>1</v>
      </c>
      <c r="N2193" t="s">
        <v>8281</v>
      </c>
      <c r="O2193" t="s">
        <v>8284</v>
      </c>
      <c r="P2193">
        <f t="shared" si="102"/>
        <v>128</v>
      </c>
      <c r="Q2193">
        <f t="shared" si="103"/>
        <v>47.22</v>
      </c>
      <c r="R2193">
        <f t="shared" si="104"/>
        <v>2016</v>
      </c>
    </row>
    <row r="2194" spans="1:18" ht="28.8" hidden="1" x14ac:dyDescent="0.3">
      <c r="A2194">
        <v>814</v>
      </c>
      <c r="B2194" s="3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 s="12">
        <v>40694.75277777778</v>
      </c>
      <c r="J2194" s="12">
        <v>40679.743067129632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>
        <f t="shared" si="102"/>
        <v>127</v>
      </c>
      <c r="Q2194">
        <f t="shared" si="103"/>
        <v>45.46</v>
      </c>
      <c r="R2194">
        <f t="shared" si="104"/>
        <v>2011</v>
      </c>
    </row>
    <row r="2195" spans="1:18" ht="28.8" hidden="1" x14ac:dyDescent="0.3">
      <c r="A2195">
        <v>2333</v>
      </c>
      <c r="B2195" s="3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 s="12">
        <v>41788.743055555555</v>
      </c>
      <c r="J2195" s="12">
        <v>41767.650347222225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>
        <f t="shared" si="102"/>
        <v>212</v>
      </c>
      <c r="Q2195">
        <f t="shared" si="103"/>
        <v>13.54</v>
      </c>
      <c r="R2195">
        <f t="shared" si="104"/>
        <v>2014</v>
      </c>
    </row>
    <row r="2196" spans="1:18" ht="28.8" hidden="1" x14ac:dyDescent="0.3">
      <c r="A2196">
        <v>3032</v>
      </c>
      <c r="B2196" s="3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 s="12">
        <v>42258.044664351852</v>
      </c>
      <c r="J2196" s="12">
        <v>42228.044664351852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>
        <f t="shared" si="102"/>
        <v>127</v>
      </c>
      <c r="Q2196">
        <f t="shared" si="103"/>
        <v>50.88</v>
      </c>
      <c r="R2196">
        <f t="shared" si="104"/>
        <v>2015</v>
      </c>
    </row>
    <row r="2197" spans="1:18" ht="28.8" hidden="1" x14ac:dyDescent="0.3">
      <c r="A2197">
        <v>1930</v>
      </c>
      <c r="B2197" s="3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 s="12">
        <v>41462.558819444443</v>
      </c>
      <c r="J2197" s="12">
        <v>41402.558819444443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>
        <f t="shared" si="102"/>
        <v>127</v>
      </c>
      <c r="Q2197">
        <f t="shared" si="103"/>
        <v>48.85</v>
      </c>
      <c r="R2197">
        <f t="shared" si="104"/>
        <v>2013</v>
      </c>
    </row>
    <row r="2198" spans="1:18" hidden="1" x14ac:dyDescent="0.3">
      <c r="A2198">
        <v>2465</v>
      </c>
      <c r="B2198" s="3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 s="12">
        <v>41175.719305555554</v>
      </c>
      <c r="J2198" s="12">
        <v>41145.719305555554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>
        <f t="shared" si="102"/>
        <v>180</v>
      </c>
      <c r="Q2198">
        <f t="shared" si="103"/>
        <v>26.27</v>
      </c>
      <c r="R2198">
        <f t="shared" si="104"/>
        <v>2012</v>
      </c>
    </row>
    <row r="2199" spans="1:18" ht="28.8" x14ac:dyDescent="0.3">
      <c r="A2199">
        <v>3541</v>
      </c>
      <c r="B2199" s="3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 s="12">
        <v>42247.730034722219</v>
      </c>
      <c r="J2199" s="12">
        <v>42222.730034722219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>
        <f t="shared" si="102"/>
        <v>105</v>
      </c>
      <c r="Q2199">
        <f t="shared" si="103"/>
        <v>39.380000000000003</v>
      </c>
      <c r="R2199">
        <f t="shared" si="104"/>
        <v>2015</v>
      </c>
    </row>
    <row r="2200" spans="1:18" x14ac:dyDescent="0.3">
      <c r="A2200">
        <v>3692</v>
      </c>
      <c r="B2200" s="3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 s="12">
        <v>41901</v>
      </c>
      <c r="J2200" s="12">
        <v>41891.96503472222</v>
      </c>
      <c r="K2200" t="b">
        <v>0</v>
      </c>
      <c r="L2200">
        <v>17</v>
      </c>
      <c r="M2200" t="b">
        <v>1</v>
      </c>
      <c r="N2200" t="s">
        <v>8281</v>
      </c>
      <c r="O2200" t="s">
        <v>8284</v>
      </c>
      <c r="P2200">
        <f t="shared" si="102"/>
        <v>126</v>
      </c>
      <c r="Q2200">
        <f t="shared" si="103"/>
        <v>74.12</v>
      </c>
      <c r="R2200">
        <f t="shared" si="104"/>
        <v>2014</v>
      </c>
    </row>
    <row r="2201" spans="1:18" ht="28.8" x14ac:dyDescent="0.3">
      <c r="A2201">
        <v>3323</v>
      </c>
      <c r="B2201" s="3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 s="12">
        <v>42638.36583333333</v>
      </c>
      <c r="J2201" s="12">
        <v>42608.36583333333</v>
      </c>
      <c r="K2201" t="b">
        <v>0</v>
      </c>
      <c r="L2201">
        <v>49</v>
      </c>
      <c r="M2201" t="b">
        <v>1</v>
      </c>
      <c r="N2201" t="s">
        <v>8281</v>
      </c>
      <c r="O2201" t="s">
        <v>8284</v>
      </c>
      <c r="P2201">
        <f t="shared" si="102"/>
        <v>126</v>
      </c>
      <c r="Q2201">
        <f t="shared" si="103"/>
        <v>25.69</v>
      </c>
      <c r="R2201">
        <f t="shared" si="104"/>
        <v>2016</v>
      </c>
    </row>
    <row r="2202" spans="1:18" ht="28.8" x14ac:dyDescent="0.3">
      <c r="A2202">
        <v>3832</v>
      </c>
      <c r="B2202" s="3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 s="12">
        <v>42420.114988425921</v>
      </c>
      <c r="J2202" s="12">
        <v>42375.114988425921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>
        <f t="shared" si="102"/>
        <v>105</v>
      </c>
      <c r="Q2202">
        <f t="shared" si="103"/>
        <v>139.56</v>
      </c>
      <c r="R2202">
        <f t="shared" si="104"/>
        <v>2016</v>
      </c>
    </row>
    <row r="2203" spans="1:18" hidden="1" x14ac:dyDescent="0.3">
      <c r="A2203">
        <v>2483</v>
      </c>
      <c r="B2203" s="3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 s="12">
        <v>41030.708368055559</v>
      </c>
      <c r="J2203" s="12">
        <v>40970.750034722223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>
        <f t="shared" si="102"/>
        <v>114</v>
      </c>
      <c r="Q2203">
        <f t="shared" si="103"/>
        <v>65.84</v>
      </c>
      <c r="R2203">
        <f t="shared" si="104"/>
        <v>2012</v>
      </c>
    </row>
    <row r="2204" spans="1:18" ht="28.8" hidden="1" x14ac:dyDescent="0.3">
      <c r="A2204">
        <v>463</v>
      </c>
      <c r="B2204" s="3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 s="12">
        <v>40810.710104166668</v>
      </c>
      <c r="J2204" s="12">
        <v>40750.710104166668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>
        <f t="shared" si="102"/>
        <v>2</v>
      </c>
      <c r="Q2204">
        <f t="shared" si="103"/>
        <v>113.64</v>
      </c>
      <c r="R2204">
        <f t="shared" si="104"/>
        <v>2011</v>
      </c>
    </row>
    <row r="2205" spans="1:18" ht="28.8" x14ac:dyDescent="0.3">
      <c r="A2205">
        <v>3226</v>
      </c>
      <c r="B2205" s="3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 s="12">
        <v>42307.583472222221</v>
      </c>
      <c r="J2205" s="12">
        <v>42277.583472222221</v>
      </c>
      <c r="K2205" t="b">
        <v>1</v>
      </c>
      <c r="L2205">
        <v>21</v>
      </c>
      <c r="M2205" t="b">
        <v>1</v>
      </c>
      <c r="N2205" t="s">
        <v>8281</v>
      </c>
      <c r="O2205" t="s">
        <v>8284</v>
      </c>
      <c r="P2205">
        <f t="shared" si="102"/>
        <v>104</v>
      </c>
      <c r="Q2205">
        <f t="shared" si="103"/>
        <v>59.52</v>
      </c>
      <c r="R2205">
        <f t="shared" si="104"/>
        <v>2015</v>
      </c>
    </row>
    <row r="2206" spans="1:18" x14ac:dyDescent="0.3">
      <c r="A2206">
        <v>3613</v>
      </c>
      <c r="B2206" s="3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 s="12">
        <v>41818.58997685185</v>
      </c>
      <c r="J2206" s="12">
        <v>41788.58997685185</v>
      </c>
      <c r="K2206" t="b">
        <v>0</v>
      </c>
      <c r="L2206">
        <v>20</v>
      </c>
      <c r="M2206" t="b">
        <v>1</v>
      </c>
      <c r="N2206" t="s">
        <v>8281</v>
      </c>
      <c r="O2206" t="s">
        <v>8284</v>
      </c>
      <c r="P2206">
        <f t="shared" si="102"/>
        <v>100</v>
      </c>
      <c r="Q2206">
        <f t="shared" si="103"/>
        <v>62.5</v>
      </c>
      <c r="R2206">
        <f t="shared" si="104"/>
        <v>2014</v>
      </c>
    </row>
    <row r="2207" spans="1:18" ht="28.8" x14ac:dyDescent="0.3">
      <c r="A2207">
        <v>3716</v>
      </c>
      <c r="B2207" s="3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 s="12">
        <v>42390.887835648144</v>
      </c>
      <c r="J2207" s="12">
        <v>42360.887835648144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>
        <f t="shared" si="102"/>
        <v>156</v>
      </c>
      <c r="Q2207">
        <f t="shared" si="103"/>
        <v>51.92</v>
      </c>
      <c r="R2207">
        <f t="shared" si="104"/>
        <v>2015</v>
      </c>
    </row>
    <row r="2208" spans="1:18" ht="28.8" hidden="1" x14ac:dyDescent="0.3">
      <c r="A2208">
        <v>633</v>
      </c>
      <c r="B2208" s="3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 s="12">
        <v>42538.958333333328</v>
      </c>
      <c r="J2208" s="12">
        <v>42507.29932870371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>
        <f t="shared" si="102"/>
        <v>12</v>
      </c>
      <c r="Q2208">
        <f t="shared" si="103"/>
        <v>49.8</v>
      </c>
      <c r="R2208">
        <f t="shared" si="104"/>
        <v>2016</v>
      </c>
    </row>
    <row r="2209" spans="1:18" ht="28.8" x14ac:dyDescent="0.3">
      <c r="A2209">
        <v>3399</v>
      </c>
      <c r="B2209" s="3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 s="12">
        <v>42056.920428240745</v>
      </c>
      <c r="J2209" s="12">
        <v>42026.920428240745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>
        <f t="shared" si="102"/>
        <v>104</v>
      </c>
      <c r="Q2209">
        <f t="shared" si="103"/>
        <v>27.07</v>
      </c>
      <c r="R2209">
        <f t="shared" si="104"/>
        <v>2015</v>
      </c>
    </row>
    <row r="2210" spans="1:18" ht="28.8" hidden="1" x14ac:dyDescent="0.3">
      <c r="A2210">
        <v>3877</v>
      </c>
      <c r="B2210" s="3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 s="12">
        <v>42712.67768518519</v>
      </c>
      <c r="J2210" s="12">
        <v>42682.67768518519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>
        <f t="shared" si="102"/>
        <v>5</v>
      </c>
      <c r="Q2210">
        <f t="shared" si="103"/>
        <v>88.64</v>
      </c>
      <c r="R2210">
        <f t="shared" si="104"/>
        <v>2016</v>
      </c>
    </row>
    <row r="2211" spans="1:18" ht="28.8" hidden="1" x14ac:dyDescent="0.3">
      <c r="A2211">
        <v>19</v>
      </c>
      <c r="B2211" s="3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 s="12">
        <v>42205.816365740742</v>
      </c>
      <c r="J2211" s="12">
        <v>42175.816365740742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>
        <f t="shared" si="102"/>
        <v>145</v>
      </c>
      <c r="Q2211">
        <f t="shared" si="103"/>
        <v>56.14</v>
      </c>
      <c r="R2211">
        <f t="shared" si="104"/>
        <v>2015</v>
      </c>
    </row>
    <row r="2212" spans="1:18" ht="28.8" hidden="1" x14ac:dyDescent="0.3">
      <c r="A2212">
        <v>1886</v>
      </c>
      <c r="B2212" s="3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 s="12">
        <v>41955.94835648148</v>
      </c>
      <c r="J2212" s="12">
        <v>41925.906689814816</v>
      </c>
      <c r="K2212" t="b">
        <v>0</v>
      </c>
      <c r="L2212">
        <v>29</v>
      </c>
      <c r="M2212" t="b">
        <v>1</v>
      </c>
      <c r="N2212" t="s">
        <v>8285</v>
      </c>
      <c r="O2212" t="s">
        <v>8286</v>
      </c>
      <c r="P2212">
        <f t="shared" si="102"/>
        <v>102</v>
      </c>
      <c r="Q2212">
        <f t="shared" si="103"/>
        <v>42.24</v>
      </c>
      <c r="R2212">
        <f t="shared" si="104"/>
        <v>2014</v>
      </c>
    </row>
    <row r="2213" spans="1:18" ht="28.8" x14ac:dyDescent="0.3">
      <c r="A2213">
        <v>3591</v>
      </c>
      <c r="B2213" s="3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 s="12">
        <v>42028.207638888889</v>
      </c>
      <c r="J2213" s="12">
        <v>42003.948425925926</v>
      </c>
      <c r="K2213" t="b">
        <v>0</v>
      </c>
      <c r="L2213">
        <v>18</v>
      </c>
      <c r="M2213" t="b">
        <v>1</v>
      </c>
      <c r="N2213" t="s">
        <v>8281</v>
      </c>
      <c r="O2213" t="s">
        <v>8284</v>
      </c>
      <c r="P2213">
        <f t="shared" si="102"/>
        <v>175</v>
      </c>
      <c r="Q2213">
        <f t="shared" si="103"/>
        <v>68.06</v>
      </c>
      <c r="R2213">
        <f t="shared" si="104"/>
        <v>2014</v>
      </c>
    </row>
    <row r="2214" spans="1:18" x14ac:dyDescent="0.3">
      <c r="A2214">
        <v>3981</v>
      </c>
      <c r="B2214" s="3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 s="12">
        <v>42568.179965277777</v>
      </c>
      <c r="J2214" s="12">
        <v>42508.179965277777</v>
      </c>
      <c r="K2214" t="b">
        <v>0</v>
      </c>
      <c r="L2214">
        <v>7</v>
      </c>
      <c r="M2214" t="b">
        <v>0</v>
      </c>
      <c r="N2214" t="s">
        <v>8281</v>
      </c>
      <c r="O2214" t="s">
        <v>8284</v>
      </c>
      <c r="P2214">
        <f t="shared" si="102"/>
        <v>4</v>
      </c>
      <c r="Q2214">
        <f t="shared" si="103"/>
        <v>175</v>
      </c>
      <c r="R2214">
        <f t="shared" si="104"/>
        <v>2016</v>
      </c>
    </row>
    <row r="2215" spans="1:18" ht="28.8" hidden="1" x14ac:dyDescent="0.3">
      <c r="A2215">
        <v>2435</v>
      </c>
      <c r="B2215" s="3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 s="12">
        <v>42282.277615740735</v>
      </c>
      <c r="J2215" s="12">
        <v>42252.277615740735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>
        <f t="shared" si="102"/>
        <v>0</v>
      </c>
      <c r="Q2215">
        <f t="shared" si="103"/>
        <v>306</v>
      </c>
      <c r="R2215">
        <f t="shared" si="104"/>
        <v>2015</v>
      </c>
    </row>
    <row r="2216" spans="1:18" ht="28.8" x14ac:dyDescent="0.3">
      <c r="A2216">
        <v>3165</v>
      </c>
      <c r="B2216" s="3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 s="12">
        <v>40666.165972222225</v>
      </c>
      <c r="J2216" s="12">
        <v>40644.159259259257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>
        <f t="shared" si="102"/>
        <v>163</v>
      </c>
      <c r="Q2216">
        <f t="shared" si="103"/>
        <v>58.1</v>
      </c>
      <c r="R2216">
        <f t="shared" si="104"/>
        <v>2011</v>
      </c>
    </row>
    <row r="2217" spans="1:18" ht="28.8" x14ac:dyDescent="0.3">
      <c r="A2217">
        <v>2962</v>
      </c>
      <c r="B2217" s="3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 s="12">
        <v>42064.290972222225</v>
      </c>
      <c r="J2217" s="12">
        <v>42036.24428240741</v>
      </c>
      <c r="K2217" t="b">
        <v>0</v>
      </c>
      <c r="L2217">
        <v>20</v>
      </c>
      <c r="M2217" t="b">
        <v>1</v>
      </c>
      <c r="N2217" t="s">
        <v>8281</v>
      </c>
      <c r="O2217" t="s">
        <v>8284</v>
      </c>
      <c r="P2217">
        <f t="shared" si="102"/>
        <v>122</v>
      </c>
      <c r="Q2217">
        <f t="shared" si="103"/>
        <v>60.9</v>
      </c>
      <c r="R2217">
        <f t="shared" si="104"/>
        <v>2015</v>
      </c>
    </row>
    <row r="2218" spans="1:18" ht="28.8" x14ac:dyDescent="0.3">
      <c r="A2218">
        <v>3537</v>
      </c>
      <c r="B2218" s="3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 s="12">
        <v>41960.332638888889</v>
      </c>
      <c r="J2218" s="12">
        <v>41923.354351851849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>
        <f t="shared" si="102"/>
        <v>180</v>
      </c>
      <c r="Q2218">
        <f t="shared" si="103"/>
        <v>43.5</v>
      </c>
      <c r="R2218">
        <f t="shared" si="104"/>
        <v>2014</v>
      </c>
    </row>
    <row r="2219" spans="1:18" ht="28.8" hidden="1" x14ac:dyDescent="0.3">
      <c r="A2219">
        <v>1868</v>
      </c>
      <c r="B2219" s="3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 s="12">
        <v>42353.332638888889</v>
      </c>
      <c r="J2219" s="12">
        <v>42328.779224537036</v>
      </c>
      <c r="K2219" t="b">
        <v>0</v>
      </c>
      <c r="L2219">
        <v>17</v>
      </c>
      <c r="M2219" t="b">
        <v>0</v>
      </c>
      <c r="N2219" t="s">
        <v>8274</v>
      </c>
      <c r="O2219" t="s">
        <v>8302</v>
      </c>
      <c r="P2219">
        <f t="shared" si="102"/>
        <v>5</v>
      </c>
      <c r="Q2219">
        <f t="shared" si="103"/>
        <v>71.59</v>
      </c>
      <c r="R2219">
        <f t="shared" si="104"/>
        <v>2015</v>
      </c>
    </row>
    <row r="2220" spans="1:18" ht="28.8" hidden="1" x14ac:dyDescent="0.3">
      <c r="A2220">
        <v>2587</v>
      </c>
      <c r="B2220" s="3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 s="12">
        <v>42368.675381944442</v>
      </c>
      <c r="J2220" s="12">
        <v>42338.675381944442</v>
      </c>
      <c r="K2220" t="b">
        <v>0</v>
      </c>
      <c r="L2220">
        <v>6</v>
      </c>
      <c r="M2220" t="b">
        <v>0</v>
      </c>
      <c r="N2220" t="s">
        <v>8277</v>
      </c>
      <c r="O2220" t="s">
        <v>8303</v>
      </c>
      <c r="P2220">
        <f t="shared" si="102"/>
        <v>2</v>
      </c>
      <c r="Q2220">
        <f t="shared" si="103"/>
        <v>202.83</v>
      </c>
      <c r="R2220">
        <f t="shared" si="104"/>
        <v>2015</v>
      </c>
    </row>
    <row r="2221" spans="1:18" ht="28.8" x14ac:dyDescent="0.3">
      <c r="A2221">
        <v>3458</v>
      </c>
      <c r="B2221" s="3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 s="12">
        <v>42038.185416666667</v>
      </c>
      <c r="J2221" s="12">
        <v>42011.202581018515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>
        <f t="shared" si="102"/>
        <v>124</v>
      </c>
      <c r="Q2221">
        <f t="shared" si="103"/>
        <v>45.04</v>
      </c>
      <c r="R2221">
        <f t="shared" si="104"/>
        <v>2015</v>
      </c>
    </row>
    <row r="2222" spans="1:18" ht="28.8" hidden="1" x14ac:dyDescent="0.3">
      <c r="A2222">
        <v>1608</v>
      </c>
      <c r="B2222" s="3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 s="12">
        <v>41640.226388888892</v>
      </c>
      <c r="J2222" s="12">
        <v>41607.83085648148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>
        <f t="shared" si="102"/>
        <v>101</v>
      </c>
      <c r="Q2222">
        <f t="shared" si="103"/>
        <v>52.83</v>
      </c>
      <c r="R2222">
        <f t="shared" si="104"/>
        <v>2013</v>
      </c>
    </row>
    <row r="2223" spans="1:18" ht="28.8" hidden="1" x14ac:dyDescent="0.3">
      <c r="A2223">
        <v>416</v>
      </c>
      <c r="B2223" s="3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 s="12">
        <v>41678.396192129629</v>
      </c>
      <c r="J2223" s="12">
        <v>41648.396192129629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>
        <f t="shared" si="102"/>
        <v>120</v>
      </c>
      <c r="Q2223">
        <f t="shared" si="103"/>
        <v>48.09</v>
      </c>
      <c r="R2223">
        <f t="shared" si="104"/>
        <v>2014</v>
      </c>
    </row>
    <row r="2224" spans="1:18" ht="28.8" hidden="1" x14ac:dyDescent="0.3">
      <c r="A2224">
        <v>867</v>
      </c>
      <c r="B2224" s="3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 s="12">
        <v>40148.207638888889</v>
      </c>
      <c r="J2224" s="12">
        <v>40088.105393518519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>
        <f t="shared" si="102"/>
        <v>24</v>
      </c>
      <c r="Q2224">
        <f t="shared" si="103"/>
        <v>109.18</v>
      </c>
      <c r="R2224">
        <f t="shared" si="104"/>
        <v>2009</v>
      </c>
    </row>
    <row r="2225" spans="1:18" hidden="1" x14ac:dyDescent="0.3">
      <c r="A2225">
        <v>857</v>
      </c>
      <c r="B2225" s="3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 s="12">
        <v>42333.623043981483</v>
      </c>
      <c r="J2225" s="12">
        <v>42291.581377314811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>
        <f t="shared" si="102"/>
        <v>100</v>
      </c>
      <c r="Q2225">
        <f t="shared" si="103"/>
        <v>50</v>
      </c>
      <c r="R2225">
        <f t="shared" si="104"/>
        <v>2015</v>
      </c>
    </row>
    <row r="2226" spans="1:18" ht="28.8" x14ac:dyDescent="0.3">
      <c r="A2226">
        <v>1296</v>
      </c>
      <c r="B2226" s="3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 s="12">
        <v>42443.008946759262</v>
      </c>
      <c r="J2226" s="12">
        <v>42423.050613425927</v>
      </c>
      <c r="K2226" t="b">
        <v>0</v>
      </c>
      <c r="L2226">
        <v>23</v>
      </c>
      <c r="M2226" t="b">
        <v>1</v>
      </c>
      <c r="N2226" t="s">
        <v>8281</v>
      </c>
      <c r="O2226" t="s">
        <v>8284</v>
      </c>
      <c r="P2226">
        <f t="shared" si="102"/>
        <v>141</v>
      </c>
      <c r="Q2226">
        <f t="shared" si="103"/>
        <v>52.17</v>
      </c>
      <c r="R2226">
        <f t="shared" si="104"/>
        <v>2016</v>
      </c>
    </row>
    <row r="2227" spans="1:18" ht="28.8" hidden="1" x14ac:dyDescent="0.3">
      <c r="A2227">
        <v>1642</v>
      </c>
      <c r="B2227" s="3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 s="12">
        <v>40708.024618055555</v>
      </c>
      <c r="J2227" s="12">
        <v>40688.024618055555</v>
      </c>
      <c r="K2227" t="b">
        <v>0</v>
      </c>
      <c r="L2227">
        <v>28</v>
      </c>
      <c r="M2227" t="b">
        <v>1</v>
      </c>
      <c r="N2227" t="s">
        <v>8285</v>
      </c>
      <c r="O2227" t="s">
        <v>8296</v>
      </c>
      <c r="P2227">
        <f t="shared" si="102"/>
        <v>100</v>
      </c>
      <c r="Q2227">
        <f t="shared" si="103"/>
        <v>42.86</v>
      </c>
      <c r="R2227">
        <f t="shared" si="104"/>
        <v>2011</v>
      </c>
    </row>
    <row r="2228" spans="1:18" ht="28.8" hidden="1" x14ac:dyDescent="0.3">
      <c r="A2228">
        <v>1899</v>
      </c>
      <c r="B2228" s="3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 s="12">
        <v>42088.90006944444</v>
      </c>
      <c r="J2228" s="12">
        <v>42058.941736111112</v>
      </c>
      <c r="K2228" t="b">
        <v>0</v>
      </c>
      <c r="L2228">
        <v>42</v>
      </c>
      <c r="M2228" t="b">
        <v>1</v>
      </c>
      <c r="N2228" t="s">
        <v>8285</v>
      </c>
      <c r="O2228" t="s">
        <v>8286</v>
      </c>
      <c r="P2228">
        <f t="shared" si="102"/>
        <v>133</v>
      </c>
      <c r="Q2228">
        <f t="shared" si="103"/>
        <v>28.57</v>
      </c>
      <c r="R2228">
        <f t="shared" si="104"/>
        <v>2015</v>
      </c>
    </row>
    <row r="2229" spans="1:18" ht="28.8" x14ac:dyDescent="0.3">
      <c r="A2229">
        <v>2782</v>
      </c>
      <c r="B2229" s="3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 s="12">
        <v>42052.207638888889</v>
      </c>
      <c r="J2229" s="12">
        <v>42026.924976851849</v>
      </c>
      <c r="K2229" t="b">
        <v>0</v>
      </c>
      <c r="L2229">
        <v>18</v>
      </c>
      <c r="M2229" t="b">
        <v>1</v>
      </c>
      <c r="N2229" t="s">
        <v>8281</v>
      </c>
      <c r="O2229" t="s">
        <v>8284</v>
      </c>
      <c r="P2229">
        <f t="shared" si="102"/>
        <v>120</v>
      </c>
      <c r="Q2229">
        <f t="shared" si="103"/>
        <v>66.67</v>
      </c>
      <c r="R2229">
        <f t="shared" si="104"/>
        <v>2015</v>
      </c>
    </row>
    <row r="2230" spans="1:18" ht="28.8" x14ac:dyDescent="0.3">
      <c r="A2230">
        <v>3343</v>
      </c>
      <c r="B2230" s="3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 s="12">
        <v>42473.554166666669</v>
      </c>
      <c r="J2230" s="12">
        <v>42452.916481481487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>
        <f t="shared" si="102"/>
        <v>171</v>
      </c>
      <c r="Q2230">
        <f t="shared" si="103"/>
        <v>52.17</v>
      </c>
      <c r="R2230">
        <f t="shared" si="104"/>
        <v>2016</v>
      </c>
    </row>
    <row r="2231" spans="1:18" x14ac:dyDescent="0.3">
      <c r="A2231">
        <v>3666</v>
      </c>
      <c r="B2231" s="3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 s="12">
        <v>41844.291666666664</v>
      </c>
      <c r="J2231" s="12">
        <v>41822.90488425926</v>
      </c>
      <c r="K2231" t="b">
        <v>0</v>
      </c>
      <c r="L2231">
        <v>38</v>
      </c>
      <c r="M2231" t="b">
        <v>1</v>
      </c>
      <c r="N2231" t="s">
        <v>8281</v>
      </c>
      <c r="O2231" t="s">
        <v>8284</v>
      </c>
      <c r="P2231">
        <f t="shared" si="102"/>
        <v>100</v>
      </c>
      <c r="Q2231">
        <f t="shared" si="103"/>
        <v>31.58</v>
      </c>
      <c r="R2231">
        <f t="shared" si="104"/>
        <v>2014</v>
      </c>
    </row>
    <row r="2232" spans="1:18" ht="28.8" x14ac:dyDescent="0.3">
      <c r="A2232">
        <v>2787</v>
      </c>
      <c r="B2232" s="3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 s="12">
        <v>41838.198518518519</v>
      </c>
      <c r="J2232" s="12">
        <v>41808.198518518519</v>
      </c>
      <c r="K2232" t="b">
        <v>0</v>
      </c>
      <c r="L2232">
        <v>38</v>
      </c>
      <c r="M2232" t="b">
        <v>1</v>
      </c>
      <c r="N2232" t="s">
        <v>8281</v>
      </c>
      <c r="O2232" t="s">
        <v>8284</v>
      </c>
      <c r="P2232">
        <f t="shared" si="102"/>
        <v>120</v>
      </c>
      <c r="Q2232">
        <f t="shared" si="103"/>
        <v>31.5</v>
      </c>
      <c r="R2232">
        <f t="shared" si="104"/>
        <v>2014</v>
      </c>
    </row>
    <row r="2233" spans="1:18" ht="28.8" x14ac:dyDescent="0.3">
      <c r="A2233">
        <v>3718</v>
      </c>
      <c r="B2233" s="3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 s="12">
        <v>42062.716145833328</v>
      </c>
      <c r="J2233" s="12">
        <v>42032.716145833328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>
        <f t="shared" si="102"/>
        <v>239</v>
      </c>
      <c r="Q2233">
        <f t="shared" si="103"/>
        <v>26.02</v>
      </c>
      <c r="R2233">
        <f t="shared" si="104"/>
        <v>2015</v>
      </c>
    </row>
    <row r="2234" spans="1:18" ht="28.8" hidden="1" x14ac:dyDescent="0.3">
      <c r="A2234">
        <v>2467</v>
      </c>
      <c r="B2234" s="3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 s="12">
        <v>41039.708333333336</v>
      </c>
      <c r="J2234" s="12">
        <v>41025.874201388891</v>
      </c>
      <c r="K2234" t="b">
        <v>0</v>
      </c>
      <c r="L2234">
        <v>43</v>
      </c>
      <c r="M2234" t="b">
        <v>1</v>
      </c>
      <c r="N2234" t="s">
        <v>8285</v>
      </c>
      <c r="O2234" t="s">
        <v>8286</v>
      </c>
      <c r="P2234">
        <f t="shared" si="102"/>
        <v>119</v>
      </c>
      <c r="Q2234">
        <f t="shared" si="103"/>
        <v>27.56</v>
      </c>
      <c r="R2234">
        <f t="shared" si="104"/>
        <v>2012</v>
      </c>
    </row>
    <row r="2235" spans="1:18" ht="28.8" hidden="1" x14ac:dyDescent="0.3">
      <c r="A2235">
        <v>3104</v>
      </c>
      <c r="B2235" s="3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 s="12">
        <v>42038.083333333328</v>
      </c>
      <c r="J2235" s="12">
        <v>42006.908692129626</v>
      </c>
      <c r="K2235" t="b">
        <v>0</v>
      </c>
      <c r="L2235">
        <v>5</v>
      </c>
      <c r="M2235" t="b">
        <v>0</v>
      </c>
      <c r="N2235" t="s">
        <v>8281</v>
      </c>
      <c r="O2235" t="s">
        <v>8282</v>
      </c>
      <c r="P2235">
        <f t="shared" si="102"/>
        <v>30</v>
      </c>
      <c r="Q2235">
        <f t="shared" si="103"/>
        <v>237</v>
      </c>
      <c r="R2235">
        <f t="shared" si="104"/>
        <v>2015</v>
      </c>
    </row>
    <row r="2236" spans="1:18" ht="28.8" x14ac:dyDescent="0.3">
      <c r="A2236">
        <v>3596</v>
      </c>
      <c r="B2236" s="3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 s="12">
        <v>41877.715069444443</v>
      </c>
      <c r="J2236" s="12">
        <v>41856.715069444443</v>
      </c>
      <c r="K2236" t="b">
        <v>0</v>
      </c>
      <c r="L2236">
        <v>15</v>
      </c>
      <c r="M2236" t="b">
        <v>1</v>
      </c>
      <c r="N2236" t="s">
        <v>8281</v>
      </c>
      <c r="O2236" t="s">
        <v>8284</v>
      </c>
      <c r="P2236">
        <f t="shared" si="102"/>
        <v>108</v>
      </c>
      <c r="Q2236">
        <f t="shared" si="103"/>
        <v>79</v>
      </c>
      <c r="R2236">
        <f t="shared" si="104"/>
        <v>2014</v>
      </c>
    </row>
    <row r="2237" spans="1:18" ht="28.8" hidden="1" x14ac:dyDescent="0.3">
      <c r="A2237">
        <v>3092</v>
      </c>
      <c r="B2237" s="3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 s="12">
        <v>42292.916666666672</v>
      </c>
      <c r="J2237" s="12">
        <v>42255.619351851856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>
        <f t="shared" si="102"/>
        <v>1</v>
      </c>
      <c r="Q2237">
        <f t="shared" si="103"/>
        <v>56.34</v>
      </c>
      <c r="R2237">
        <f t="shared" si="104"/>
        <v>2015</v>
      </c>
    </row>
    <row r="2238" spans="1:18" ht="28.8" hidden="1" x14ac:dyDescent="0.3">
      <c r="A2238">
        <v>1624</v>
      </c>
      <c r="B2238" s="3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 s="12">
        <v>41283.367303240739</v>
      </c>
      <c r="J2238" s="12">
        <v>41243.367303240739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>
        <f t="shared" si="102"/>
        <v>118</v>
      </c>
      <c r="Q2238">
        <f t="shared" si="103"/>
        <v>47.2</v>
      </c>
      <c r="R2238">
        <f t="shared" si="104"/>
        <v>2012</v>
      </c>
    </row>
    <row r="2239" spans="1:18" hidden="1" x14ac:dyDescent="0.3">
      <c r="A2239">
        <v>1680</v>
      </c>
      <c r="B2239" s="3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 s="12">
        <v>41832.757719907408</v>
      </c>
      <c r="J2239" s="12">
        <v>41802.757719907408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>
        <f t="shared" si="102"/>
        <v>118</v>
      </c>
      <c r="Q2239">
        <f t="shared" si="103"/>
        <v>47</v>
      </c>
      <c r="R2239">
        <f t="shared" si="104"/>
        <v>2014</v>
      </c>
    </row>
    <row r="2240" spans="1:18" ht="28.8" x14ac:dyDescent="0.3">
      <c r="A2240">
        <v>3565</v>
      </c>
      <c r="B2240" s="3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 s="12">
        <v>42004.743148148147</v>
      </c>
      <c r="J2240" s="12">
        <v>41974.743148148147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>
        <f t="shared" si="102"/>
        <v>131</v>
      </c>
      <c r="Q2240">
        <f t="shared" si="103"/>
        <v>97.92</v>
      </c>
      <c r="R2240">
        <f t="shared" si="104"/>
        <v>2014</v>
      </c>
    </row>
    <row r="2241" spans="1:18" hidden="1" x14ac:dyDescent="0.3">
      <c r="A2241">
        <v>1089</v>
      </c>
      <c r="B2241" s="3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 s="12">
        <v>42181.189525462964</v>
      </c>
      <c r="J2241" s="12">
        <v>42151.189525462964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>
        <f t="shared" si="102"/>
        <v>8</v>
      </c>
      <c r="Q2241">
        <f t="shared" si="103"/>
        <v>23.96</v>
      </c>
      <c r="R2241">
        <f t="shared" si="104"/>
        <v>2015</v>
      </c>
    </row>
    <row r="2242" spans="1:18" ht="28.8" hidden="1" x14ac:dyDescent="0.3">
      <c r="A2242">
        <v>2598</v>
      </c>
      <c r="B2242" s="3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 s="12">
        <v>42270.840289351851</v>
      </c>
      <c r="J2242" s="12">
        <v>42240.840289351851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>
        <f t="shared" ref="P2242:P2305" si="105">ROUND(E2242/D2242*100,0)</f>
        <v>39</v>
      </c>
      <c r="Q2242">
        <f t="shared" ref="Q2242:Q2305" si="106">IFERROR(ROUND(E2242/L2242,2),0)</f>
        <v>83.57</v>
      </c>
      <c r="R2242">
        <f t="shared" si="104"/>
        <v>2015</v>
      </c>
    </row>
    <row r="2243" spans="1:18" ht="28.8" x14ac:dyDescent="0.3">
      <c r="A2243">
        <v>3329</v>
      </c>
      <c r="B2243" s="3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2">
        <v>41847.958333333336</v>
      </c>
      <c r="J2243" s="12">
        <v>41837.323009259257</v>
      </c>
      <c r="K2243" t="b">
        <v>0</v>
      </c>
      <c r="L2243">
        <v>26</v>
      </c>
      <c r="M2243" t="b">
        <v>1</v>
      </c>
      <c r="N2243" t="s">
        <v>8281</v>
      </c>
      <c r="O2243" t="s">
        <v>8284</v>
      </c>
      <c r="P2243">
        <f t="shared" si="105"/>
        <v>117</v>
      </c>
      <c r="Q2243">
        <f t="shared" si="106"/>
        <v>44.92</v>
      </c>
      <c r="R2243">
        <f t="shared" ref="R2243:R2306" si="107">YEAR(J2243)</f>
        <v>2014</v>
      </c>
    </row>
    <row r="2244" spans="1:18" ht="28.8" hidden="1" x14ac:dyDescent="0.3">
      <c r="A2244">
        <v>2234</v>
      </c>
      <c r="B2244" s="3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 s="12">
        <v>42740.824618055558</v>
      </c>
      <c r="J2244" s="12">
        <v>42710.824618055558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>
        <f t="shared" si="105"/>
        <v>1165</v>
      </c>
      <c r="Q2244">
        <f t="shared" si="106"/>
        <v>41.61</v>
      </c>
      <c r="R2244">
        <f t="shared" si="107"/>
        <v>2016</v>
      </c>
    </row>
    <row r="2245" spans="1:18" ht="28.8" hidden="1" x14ac:dyDescent="0.3">
      <c r="A2245">
        <v>941</v>
      </c>
      <c r="B2245" s="3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 s="12">
        <v>42776.096585648149</v>
      </c>
      <c r="J2245" s="12">
        <v>42746.096585648149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>
        <f t="shared" si="105"/>
        <v>2</v>
      </c>
      <c r="Q2245">
        <f t="shared" si="106"/>
        <v>37.450000000000003</v>
      </c>
      <c r="R2245">
        <f t="shared" si="107"/>
        <v>2017</v>
      </c>
    </row>
    <row r="2246" spans="1:18" ht="28.8" x14ac:dyDescent="0.3">
      <c r="A2246">
        <v>3999</v>
      </c>
      <c r="B2246" s="3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 s="12">
        <v>41882.827650462961</v>
      </c>
      <c r="J2246" s="12">
        <v>41842.828680555554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>
        <f t="shared" si="105"/>
        <v>17</v>
      </c>
      <c r="Q2246">
        <f t="shared" si="106"/>
        <v>82.57</v>
      </c>
      <c r="R2246">
        <f t="shared" si="107"/>
        <v>2014</v>
      </c>
    </row>
    <row r="2247" spans="1:18" ht="28.8" hidden="1" x14ac:dyDescent="0.3">
      <c r="A2247">
        <v>1160</v>
      </c>
      <c r="B2247" s="3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 s="12">
        <v>42091.113263888896</v>
      </c>
      <c r="J2247" s="12">
        <v>42061.154930555553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>
        <f t="shared" si="105"/>
        <v>4</v>
      </c>
      <c r="Q2247">
        <f t="shared" si="106"/>
        <v>60.79</v>
      </c>
      <c r="R2247">
        <f t="shared" si="107"/>
        <v>2015</v>
      </c>
    </row>
    <row r="2248" spans="1:18" ht="28.8" x14ac:dyDescent="0.3">
      <c r="A2248">
        <v>2804</v>
      </c>
      <c r="B2248" s="3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 s="12">
        <v>41911.453587962962</v>
      </c>
      <c r="J2248" s="12">
        <v>41881.453587962962</v>
      </c>
      <c r="K2248" t="b">
        <v>0</v>
      </c>
      <c r="L2248">
        <v>23</v>
      </c>
      <c r="M2248" t="b">
        <v>1</v>
      </c>
      <c r="N2248" t="s">
        <v>8281</v>
      </c>
      <c r="O2248" t="s">
        <v>8284</v>
      </c>
      <c r="P2248">
        <f t="shared" si="105"/>
        <v>115</v>
      </c>
      <c r="Q2248">
        <f t="shared" si="106"/>
        <v>50</v>
      </c>
      <c r="R2248">
        <f t="shared" si="107"/>
        <v>2014</v>
      </c>
    </row>
    <row r="2249" spans="1:18" ht="28.8" hidden="1" x14ac:dyDescent="0.3">
      <c r="A2249">
        <v>3784</v>
      </c>
      <c r="B2249" s="3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 s="12">
        <v>42561.980694444443</v>
      </c>
      <c r="J2249" s="12">
        <v>42531.980694444443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>
        <f t="shared" si="105"/>
        <v>115</v>
      </c>
      <c r="Q2249">
        <f t="shared" si="106"/>
        <v>115</v>
      </c>
      <c r="R2249">
        <f t="shared" si="107"/>
        <v>2016</v>
      </c>
    </row>
    <row r="2250" spans="1:18" ht="28.8" hidden="1" x14ac:dyDescent="0.3">
      <c r="A2250">
        <v>1774</v>
      </c>
      <c r="B2250" s="3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 s="12">
        <v>41972.624305555553</v>
      </c>
      <c r="J2250" s="12">
        <v>41930.218657407408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>
        <f t="shared" si="105"/>
        <v>46</v>
      </c>
      <c r="Q2250">
        <f t="shared" si="106"/>
        <v>88.31</v>
      </c>
      <c r="R2250">
        <f t="shared" si="107"/>
        <v>2014</v>
      </c>
    </row>
    <row r="2251" spans="1:18" ht="28.8" hidden="1" x14ac:dyDescent="0.3">
      <c r="A2251">
        <v>1758</v>
      </c>
      <c r="B2251" s="3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 s="12">
        <v>42565.955925925926</v>
      </c>
      <c r="J2251" s="12">
        <v>42505.955925925926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>
        <f t="shared" si="105"/>
        <v>115</v>
      </c>
      <c r="Q2251">
        <f t="shared" si="106"/>
        <v>42.48</v>
      </c>
      <c r="R2251">
        <f t="shared" si="107"/>
        <v>2016</v>
      </c>
    </row>
    <row r="2252" spans="1:18" hidden="1" x14ac:dyDescent="0.3">
      <c r="A2252">
        <v>1894</v>
      </c>
      <c r="B2252" s="3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 s="12">
        <v>40951.904895833337</v>
      </c>
      <c r="J2252" s="12">
        <v>40920.904895833337</v>
      </c>
      <c r="K2252" t="b">
        <v>0</v>
      </c>
      <c r="L2252">
        <v>20</v>
      </c>
      <c r="M2252" t="b">
        <v>1</v>
      </c>
      <c r="N2252" t="s">
        <v>8285</v>
      </c>
      <c r="O2252" t="s">
        <v>8286</v>
      </c>
      <c r="P2252">
        <f t="shared" si="105"/>
        <v>115</v>
      </c>
      <c r="Q2252">
        <f t="shared" si="106"/>
        <v>57.25</v>
      </c>
      <c r="R2252">
        <f t="shared" si="107"/>
        <v>2012</v>
      </c>
    </row>
    <row r="2253" spans="1:18" ht="28.8" hidden="1" x14ac:dyDescent="0.3">
      <c r="A2253">
        <v>2704</v>
      </c>
      <c r="B2253" s="3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 s="12">
        <v>42830.820763888885</v>
      </c>
      <c r="J2253" s="12">
        <v>42787.862430555557</v>
      </c>
      <c r="K2253" t="b">
        <v>0</v>
      </c>
      <c r="L2253">
        <v>7</v>
      </c>
      <c r="M2253" t="b">
        <v>0</v>
      </c>
      <c r="N2253" t="s">
        <v>8281</v>
      </c>
      <c r="O2253" t="s">
        <v>8282</v>
      </c>
      <c r="P2253">
        <f t="shared" si="105"/>
        <v>6</v>
      </c>
      <c r="Q2253">
        <f t="shared" si="106"/>
        <v>163.57</v>
      </c>
      <c r="R2253">
        <f t="shared" si="107"/>
        <v>2017</v>
      </c>
    </row>
    <row r="2254" spans="1:18" ht="28.8" x14ac:dyDescent="0.3">
      <c r="A2254">
        <v>2783</v>
      </c>
      <c r="B2254" s="3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 s="12">
        <v>42117.535254629634</v>
      </c>
      <c r="J2254" s="12">
        <v>42103.535254629634</v>
      </c>
      <c r="K2254" t="b">
        <v>0</v>
      </c>
      <c r="L2254">
        <v>61</v>
      </c>
      <c r="M2254" t="b">
        <v>1</v>
      </c>
      <c r="N2254" t="s">
        <v>8281</v>
      </c>
      <c r="O2254" t="s">
        <v>8284</v>
      </c>
      <c r="P2254">
        <f t="shared" si="105"/>
        <v>115</v>
      </c>
      <c r="Q2254">
        <f t="shared" si="106"/>
        <v>18.77</v>
      </c>
      <c r="R2254">
        <f t="shared" si="107"/>
        <v>2015</v>
      </c>
    </row>
    <row r="2255" spans="1:18" hidden="1" x14ac:dyDescent="0.3">
      <c r="A2255">
        <v>3197</v>
      </c>
      <c r="B2255" s="3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 s="12">
        <v>42039.493263888886</v>
      </c>
      <c r="J2255" s="12">
        <v>42009.493263888886</v>
      </c>
      <c r="K2255" t="b">
        <v>0</v>
      </c>
      <c r="L2255">
        <v>4</v>
      </c>
      <c r="M2255" t="b">
        <v>0</v>
      </c>
      <c r="N2255" t="s">
        <v>8281</v>
      </c>
      <c r="O2255" t="s">
        <v>8293</v>
      </c>
      <c r="P2255">
        <f t="shared" si="105"/>
        <v>11</v>
      </c>
      <c r="Q2255">
        <f t="shared" si="106"/>
        <v>286.25</v>
      </c>
      <c r="R2255">
        <f t="shared" si="107"/>
        <v>2015</v>
      </c>
    </row>
    <row r="2256" spans="1:18" ht="28.8" x14ac:dyDescent="0.3">
      <c r="A2256">
        <v>2889</v>
      </c>
      <c r="B2256" s="3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 s="12">
        <v>41880.863252314812</v>
      </c>
      <c r="J2256" s="12">
        <v>41850.863252314812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>
        <f t="shared" si="105"/>
        <v>38</v>
      </c>
      <c r="Q2256">
        <f t="shared" si="106"/>
        <v>81.569999999999993</v>
      </c>
      <c r="R2256">
        <f t="shared" si="107"/>
        <v>2014</v>
      </c>
    </row>
    <row r="2257" spans="1:18" ht="28.8" x14ac:dyDescent="0.3">
      <c r="A2257">
        <v>3532</v>
      </c>
      <c r="B2257" s="3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 s="12">
        <v>41900.165972222225</v>
      </c>
      <c r="J2257" s="12">
        <v>41884.599849537037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>
        <f t="shared" si="105"/>
        <v>119</v>
      </c>
      <c r="Q2257">
        <f t="shared" si="106"/>
        <v>42.3</v>
      </c>
      <c r="R2257">
        <f t="shared" si="107"/>
        <v>2014</v>
      </c>
    </row>
    <row r="2258" spans="1:18" ht="28.8" hidden="1" x14ac:dyDescent="0.3">
      <c r="A2258">
        <v>2205</v>
      </c>
      <c r="B2258" s="3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 s="12">
        <v>41061.82163194444</v>
      </c>
      <c r="J2258" s="12">
        <v>41031.82163194444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>
        <f t="shared" si="105"/>
        <v>152</v>
      </c>
      <c r="Q2258">
        <f t="shared" si="106"/>
        <v>42.22</v>
      </c>
      <c r="R2258">
        <f t="shared" si="107"/>
        <v>2012</v>
      </c>
    </row>
    <row r="2259" spans="1:18" ht="28.8" hidden="1" x14ac:dyDescent="0.3">
      <c r="A2259">
        <v>1308</v>
      </c>
      <c r="B2259" s="3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 s="12">
        <v>42651.613564814819</v>
      </c>
      <c r="J2259" s="12">
        <v>42611.613564814819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>
        <f t="shared" si="105"/>
        <v>11</v>
      </c>
      <c r="Q2259">
        <f t="shared" si="106"/>
        <v>29.89</v>
      </c>
      <c r="R2259">
        <f t="shared" si="107"/>
        <v>2016</v>
      </c>
    </row>
    <row r="2260" spans="1:18" ht="28.8" hidden="1" x14ac:dyDescent="0.3">
      <c r="A2260">
        <v>1326</v>
      </c>
      <c r="B2260" s="3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 s="12">
        <v>42019.791990740734</v>
      </c>
      <c r="J2260" s="12">
        <v>41974.791990740734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>
        <f t="shared" si="105"/>
        <v>1</v>
      </c>
      <c r="Q2260">
        <f t="shared" si="106"/>
        <v>102.73</v>
      </c>
      <c r="R2260">
        <f t="shared" si="107"/>
        <v>2014</v>
      </c>
    </row>
    <row r="2261" spans="1:18" hidden="1" x14ac:dyDescent="0.3">
      <c r="A2261">
        <v>1620</v>
      </c>
      <c r="B2261" s="3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 s="12">
        <v>41328.339583333334</v>
      </c>
      <c r="J2261" s="12">
        <v>41321.339583333334</v>
      </c>
      <c r="K2261" t="b">
        <v>0</v>
      </c>
      <c r="L2261">
        <v>17</v>
      </c>
      <c r="M2261" t="b">
        <v>1</v>
      </c>
      <c r="N2261" t="s">
        <v>8285</v>
      </c>
      <c r="O2261" t="s">
        <v>8289</v>
      </c>
      <c r="P2261">
        <f t="shared" si="105"/>
        <v>113</v>
      </c>
      <c r="Q2261">
        <f t="shared" si="106"/>
        <v>66.47</v>
      </c>
      <c r="R2261">
        <f t="shared" si="107"/>
        <v>2013</v>
      </c>
    </row>
    <row r="2262" spans="1:18" ht="28.8" hidden="1" x14ac:dyDescent="0.3">
      <c r="A2262">
        <v>2206</v>
      </c>
      <c r="B2262" s="3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 s="12">
        <v>41015.257222222222</v>
      </c>
      <c r="J2262" s="12">
        <v>40997.257222222222</v>
      </c>
      <c r="K2262" t="b">
        <v>0</v>
      </c>
      <c r="L2262">
        <v>34</v>
      </c>
      <c r="M2262" t="b">
        <v>1</v>
      </c>
      <c r="N2262" t="s">
        <v>8285</v>
      </c>
      <c r="O2262" t="s">
        <v>8287</v>
      </c>
      <c r="P2262">
        <f t="shared" si="105"/>
        <v>103</v>
      </c>
      <c r="Q2262">
        <f t="shared" si="106"/>
        <v>33.24</v>
      </c>
      <c r="R2262">
        <f t="shared" si="107"/>
        <v>2012</v>
      </c>
    </row>
    <row r="2263" spans="1:18" ht="28.8" x14ac:dyDescent="0.3">
      <c r="A2263">
        <v>3619</v>
      </c>
      <c r="B2263" s="3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 s="12">
        <v>42693.916666666672</v>
      </c>
      <c r="J2263" s="12">
        <v>42661.132245370376</v>
      </c>
      <c r="K2263" t="b">
        <v>0</v>
      </c>
      <c r="L2263">
        <v>17</v>
      </c>
      <c r="M2263" t="b">
        <v>1</v>
      </c>
      <c r="N2263" t="s">
        <v>8281</v>
      </c>
      <c r="O2263" t="s">
        <v>8284</v>
      </c>
      <c r="P2263">
        <f t="shared" si="105"/>
        <v>113</v>
      </c>
      <c r="Q2263">
        <f t="shared" si="106"/>
        <v>66.47</v>
      </c>
      <c r="R2263">
        <f t="shared" si="107"/>
        <v>2016</v>
      </c>
    </row>
    <row r="2264" spans="1:18" hidden="1" x14ac:dyDescent="0.3">
      <c r="A2264">
        <v>2405</v>
      </c>
      <c r="B2264" s="3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 s="12">
        <v>42616.585358796292</v>
      </c>
      <c r="J2264" s="12">
        <v>42595.585358796292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>
        <f t="shared" si="105"/>
        <v>23</v>
      </c>
      <c r="Q2264">
        <f t="shared" si="106"/>
        <v>56.3</v>
      </c>
      <c r="R2264">
        <f t="shared" si="107"/>
        <v>2016</v>
      </c>
    </row>
    <row r="2265" spans="1:18" ht="43.2" x14ac:dyDescent="0.3">
      <c r="A2265">
        <v>4052</v>
      </c>
      <c r="B2265" s="3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 s="12">
        <v>41925.878657407404</v>
      </c>
      <c r="J2265" s="12">
        <v>41865.878657407404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>
        <f t="shared" si="105"/>
        <v>38</v>
      </c>
      <c r="Q2265">
        <f t="shared" si="106"/>
        <v>86.62</v>
      </c>
      <c r="R2265">
        <f t="shared" si="107"/>
        <v>2014</v>
      </c>
    </row>
    <row r="2266" spans="1:18" ht="28.8" x14ac:dyDescent="0.3">
      <c r="A2266">
        <v>3546</v>
      </c>
      <c r="B2266" s="3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 s="12">
        <v>42095.165972222225</v>
      </c>
      <c r="J2266" s="12">
        <v>42073.660694444443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>
        <f t="shared" si="105"/>
        <v>102</v>
      </c>
      <c r="Q2266">
        <f t="shared" si="106"/>
        <v>59.21</v>
      </c>
      <c r="R2266">
        <f t="shared" si="107"/>
        <v>2015</v>
      </c>
    </row>
    <row r="2267" spans="1:18" ht="28.8" hidden="1" x14ac:dyDescent="0.3">
      <c r="A2267">
        <v>1937</v>
      </c>
      <c r="B2267" s="3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 s="12">
        <v>41075.165972222225</v>
      </c>
      <c r="J2267" s="12">
        <v>41059.118993055556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>
        <f t="shared" si="105"/>
        <v>187</v>
      </c>
      <c r="Q2267">
        <f t="shared" si="106"/>
        <v>38.74</v>
      </c>
      <c r="R2267">
        <f t="shared" si="107"/>
        <v>2012</v>
      </c>
    </row>
    <row r="2268" spans="1:18" ht="28.8" x14ac:dyDescent="0.3">
      <c r="A2268">
        <v>3435</v>
      </c>
      <c r="B2268" s="3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 s="12">
        <v>42589.125</v>
      </c>
      <c r="J2268" s="12">
        <v>42572.61681712963</v>
      </c>
      <c r="K2268" t="b">
        <v>0</v>
      </c>
      <c r="L2268">
        <v>19</v>
      </c>
      <c r="M2268" t="b">
        <v>1</v>
      </c>
      <c r="N2268" t="s">
        <v>8281</v>
      </c>
      <c r="O2268" t="s">
        <v>8284</v>
      </c>
      <c r="P2268">
        <f t="shared" si="105"/>
        <v>112</v>
      </c>
      <c r="Q2268">
        <f t="shared" si="106"/>
        <v>58.95</v>
      </c>
      <c r="R2268">
        <f t="shared" si="107"/>
        <v>2016</v>
      </c>
    </row>
    <row r="2269" spans="1:18" ht="28.8" x14ac:dyDescent="0.3">
      <c r="A2269">
        <v>3681</v>
      </c>
      <c r="B2269" s="3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 s="12">
        <v>42384.651504629626</v>
      </c>
      <c r="J2269" s="12">
        <v>42374.651504629626</v>
      </c>
      <c r="K2269" t="b">
        <v>0</v>
      </c>
      <c r="L2269">
        <v>18</v>
      </c>
      <c r="M2269" t="b">
        <v>1</v>
      </c>
      <c r="N2269" t="s">
        <v>8281</v>
      </c>
      <c r="O2269" t="s">
        <v>8284</v>
      </c>
      <c r="P2269">
        <f t="shared" si="105"/>
        <v>112</v>
      </c>
      <c r="Q2269">
        <f t="shared" si="106"/>
        <v>62.17</v>
      </c>
      <c r="R2269">
        <f t="shared" si="107"/>
        <v>2016</v>
      </c>
    </row>
    <row r="2270" spans="1:18" ht="28.8" x14ac:dyDescent="0.3">
      <c r="A2270">
        <v>3317</v>
      </c>
      <c r="B2270" s="3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 s="12">
        <v>42529.039629629624</v>
      </c>
      <c r="J2270" s="12">
        <v>42499.039629629624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>
        <f t="shared" si="105"/>
        <v>106</v>
      </c>
      <c r="Q2270">
        <f t="shared" si="106"/>
        <v>61.94</v>
      </c>
      <c r="R2270">
        <f t="shared" si="107"/>
        <v>2016</v>
      </c>
    </row>
    <row r="2271" spans="1:18" ht="28.8" x14ac:dyDescent="0.3">
      <c r="A2271">
        <v>3391</v>
      </c>
      <c r="B2271" s="3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 s="12">
        <v>41859.936111111114</v>
      </c>
      <c r="J2271" s="12">
        <v>41830.545694444445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>
        <f t="shared" si="105"/>
        <v>223</v>
      </c>
      <c r="Q2271">
        <f t="shared" si="106"/>
        <v>61.94</v>
      </c>
      <c r="R2271">
        <f t="shared" si="107"/>
        <v>2014</v>
      </c>
    </row>
    <row r="2272" spans="1:18" ht="28.8" hidden="1" x14ac:dyDescent="0.3">
      <c r="A2272">
        <v>1940</v>
      </c>
      <c r="B2272" s="3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 s="12">
        <v>40709.165972222225</v>
      </c>
      <c r="J2272" s="12">
        <v>40670.507326388892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>
        <f t="shared" si="105"/>
        <v>171</v>
      </c>
      <c r="Q2272">
        <f t="shared" si="106"/>
        <v>35.840000000000003</v>
      </c>
      <c r="R2272">
        <f t="shared" si="107"/>
        <v>2011</v>
      </c>
    </row>
    <row r="2273" spans="1:18" ht="28.8" x14ac:dyDescent="0.3">
      <c r="A2273">
        <v>3568</v>
      </c>
      <c r="B2273" s="3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 s="12">
        <v>41899.740671296298</v>
      </c>
      <c r="J2273" s="12">
        <v>41869.740671296298</v>
      </c>
      <c r="K2273" t="b">
        <v>0</v>
      </c>
      <c r="L2273">
        <v>19</v>
      </c>
      <c r="M2273" t="b">
        <v>1</v>
      </c>
      <c r="N2273" t="s">
        <v>8281</v>
      </c>
      <c r="O2273" t="s">
        <v>8284</v>
      </c>
      <c r="P2273">
        <f t="shared" si="105"/>
        <v>111</v>
      </c>
      <c r="Q2273">
        <f t="shared" si="106"/>
        <v>58.42</v>
      </c>
      <c r="R2273">
        <f t="shared" si="107"/>
        <v>2014</v>
      </c>
    </row>
    <row r="2274" spans="1:18" ht="28.8" hidden="1" x14ac:dyDescent="0.3">
      <c r="A2274">
        <v>678</v>
      </c>
      <c r="B2274" s="3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 s="12">
        <v>42511.376597222217</v>
      </c>
      <c r="J2274" s="12">
        <v>42481.376597222217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>
        <f t="shared" si="105"/>
        <v>4</v>
      </c>
      <c r="Q2274">
        <f t="shared" si="106"/>
        <v>65.180000000000007</v>
      </c>
      <c r="R2274">
        <f t="shared" si="107"/>
        <v>2016</v>
      </c>
    </row>
    <row r="2275" spans="1:18" ht="28.8" hidden="1" x14ac:dyDescent="0.3">
      <c r="A2275">
        <v>93</v>
      </c>
      <c r="B2275" s="3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 s="12">
        <v>41093.875</v>
      </c>
      <c r="J2275" s="12">
        <v>41065.858067129629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>
        <f t="shared" si="105"/>
        <v>111</v>
      </c>
      <c r="Q2275">
        <f t="shared" si="106"/>
        <v>73.73</v>
      </c>
      <c r="R2275">
        <f t="shared" si="107"/>
        <v>2012</v>
      </c>
    </row>
    <row r="2276" spans="1:18" ht="28.8" x14ac:dyDescent="0.3">
      <c r="A2276">
        <v>3366</v>
      </c>
      <c r="B2276" s="3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 s="12">
        <v>42137.067557870367</v>
      </c>
      <c r="J2276" s="12">
        <v>42107.067557870367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>
        <f t="shared" si="105"/>
        <v>221</v>
      </c>
      <c r="Q2276">
        <f t="shared" si="106"/>
        <v>61.39</v>
      </c>
      <c r="R2276">
        <f t="shared" si="107"/>
        <v>2015</v>
      </c>
    </row>
    <row r="2277" spans="1:18" ht="28.8" x14ac:dyDescent="0.3">
      <c r="A2277">
        <v>3933</v>
      </c>
      <c r="B2277" s="3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 s="12">
        <v>42568.029861111107</v>
      </c>
      <c r="J2277" s="12">
        <v>42538.968310185184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>
        <f t="shared" si="105"/>
        <v>16</v>
      </c>
      <c r="Q2277">
        <f t="shared" si="106"/>
        <v>91.83</v>
      </c>
      <c r="R2277">
        <f t="shared" si="107"/>
        <v>2016</v>
      </c>
    </row>
    <row r="2278" spans="1:18" ht="28.8" hidden="1" x14ac:dyDescent="0.3">
      <c r="A2278">
        <v>2359</v>
      </c>
      <c r="B2278" s="3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 s="12">
        <v>42219.649583333332</v>
      </c>
      <c r="J2278" s="12">
        <v>42159.649583333332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>
        <f t="shared" si="105"/>
        <v>15</v>
      </c>
      <c r="Q2278">
        <f t="shared" si="106"/>
        <v>367</v>
      </c>
      <c r="R2278">
        <f t="shared" si="107"/>
        <v>2015</v>
      </c>
    </row>
    <row r="2279" spans="1:18" ht="28.8" x14ac:dyDescent="0.3">
      <c r="A2279">
        <v>3598</v>
      </c>
      <c r="B2279" s="3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 s="12">
        <v>41885.207638888889</v>
      </c>
      <c r="J2279" s="12">
        <v>41866.79886574074</v>
      </c>
      <c r="K2279" t="b">
        <v>0</v>
      </c>
      <c r="L2279">
        <v>27</v>
      </c>
      <c r="M2279" t="b">
        <v>1</v>
      </c>
      <c r="N2279" t="s">
        <v>8281</v>
      </c>
      <c r="O2279" t="s">
        <v>8284</v>
      </c>
      <c r="P2279">
        <f t="shared" si="105"/>
        <v>110</v>
      </c>
      <c r="Q2279">
        <f t="shared" si="106"/>
        <v>40.78</v>
      </c>
      <c r="R2279">
        <f t="shared" si="107"/>
        <v>2014</v>
      </c>
    </row>
    <row r="2280" spans="1:18" ht="28.8" hidden="1" x14ac:dyDescent="0.3">
      <c r="A2280">
        <v>2537</v>
      </c>
      <c r="B2280" s="3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 s="12">
        <v>40756.648784722223</v>
      </c>
      <c r="J2280" s="12">
        <v>40696.648784722223</v>
      </c>
      <c r="K2280" t="b">
        <v>0</v>
      </c>
      <c r="L2280">
        <v>11</v>
      </c>
      <c r="M2280" t="b">
        <v>1</v>
      </c>
      <c r="N2280" t="s">
        <v>8285</v>
      </c>
      <c r="O2280" t="s">
        <v>8299</v>
      </c>
      <c r="P2280">
        <f t="shared" si="105"/>
        <v>110</v>
      </c>
      <c r="Q2280">
        <f t="shared" si="106"/>
        <v>100</v>
      </c>
      <c r="R2280">
        <f t="shared" si="107"/>
        <v>2011</v>
      </c>
    </row>
    <row r="2281" spans="1:18" ht="28.8" hidden="1" x14ac:dyDescent="0.3">
      <c r="A2281">
        <v>2678</v>
      </c>
      <c r="B2281" s="3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 s="12">
        <v>42271.798206018517</v>
      </c>
      <c r="J2281" s="12">
        <v>42241.798206018517</v>
      </c>
      <c r="K2281" t="b">
        <v>0</v>
      </c>
      <c r="L2281">
        <v>2</v>
      </c>
      <c r="M2281" t="b">
        <v>0</v>
      </c>
      <c r="N2281" t="s">
        <v>8266</v>
      </c>
      <c r="O2281" t="s">
        <v>8298</v>
      </c>
      <c r="P2281">
        <f t="shared" si="105"/>
        <v>0</v>
      </c>
      <c r="Q2281">
        <f t="shared" si="106"/>
        <v>550</v>
      </c>
      <c r="R2281">
        <f t="shared" si="107"/>
        <v>2015</v>
      </c>
    </row>
    <row r="2282" spans="1:18" ht="28.8" hidden="1" x14ac:dyDescent="0.3">
      <c r="A2282">
        <v>3769</v>
      </c>
      <c r="B2282" s="3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 s="12">
        <v>42475.598136574074</v>
      </c>
      <c r="J2282" s="12">
        <v>42445.598136574074</v>
      </c>
      <c r="K2282" t="b">
        <v>0</v>
      </c>
      <c r="L2282">
        <v>15</v>
      </c>
      <c r="M2282" t="b">
        <v>1</v>
      </c>
      <c r="N2282" t="s">
        <v>8281</v>
      </c>
      <c r="O2282" t="s">
        <v>8293</v>
      </c>
      <c r="P2282">
        <f t="shared" si="105"/>
        <v>100</v>
      </c>
      <c r="Q2282">
        <f t="shared" si="106"/>
        <v>73.33</v>
      </c>
      <c r="R2282">
        <f t="shared" si="107"/>
        <v>2016</v>
      </c>
    </row>
    <row r="2283" spans="1:18" ht="28.8" x14ac:dyDescent="0.3">
      <c r="A2283">
        <v>3842</v>
      </c>
      <c r="B2283" s="3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 s="12">
        <v>41770.493657407409</v>
      </c>
      <c r="J2283" s="12">
        <v>41740.493657407409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>
        <f t="shared" si="105"/>
        <v>22</v>
      </c>
      <c r="Q2283">
        <f t="shared" si="106"/>
        <v>47.7</v>
      </c>
      <c r="R2283">
        <f t="shared" si="107"/>
        <v>2014</v>
      </c>
    </row>
    <row r="2284" spans="1:18" ht="28.8" hidden="1" x14ac:dyDescent="0.3">
      <c r="A2284">
        <v>2951</v>
      </c>
      <c r="B2284" s="3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 s="12">
        <v>41917.802928240737</v>
      </c>
      <c r="J2284" s="12">
        <v>41872.802928240737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>
        <f t="shared" si="105"/>
        <v>2</v>
      </c>
      <c r="Q2284">
        <f t="shared" si="106"/>
        <v>18.899999999999999</v>
      </c>
      <c r="R2284">
        <f t="shared" si="107"/>
        <v>2014</v>
      </c>
    </row>
    <row r="2285" spans="1:18" ht="28.8" hidden="1" x14ac:dyDescent="0.3">
      <c r="A2285">
        <v>1362</v>
      </c>
      <c r="B2285" s="3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 s="12">
        <v>41524.934386574074</v>
      </c>
      <c r="J2285" s="12">
        <v>41464.934386574074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>
        <f t="shared" si="105"/>
        <v>109</v>
      </c>
      <c r="Q2285">
        <f t="shared" si="106"/>
        <v>43.64</v>
      </c>
      <c r="R2285">
        <f t="shared" si="107"/>
        <v>2013</v>
      </c>
    </row>
    <row r="2286" spans="1:18" ht="28.8" x14ac:dyDescent="0.3">
      <c r="A2286">
        <v>3362</v>
      </c>
      <c r="B2286" s="3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 s="12">
        <v>42070.204861111109</v>
      </c>
      <c r="J2286" s="12">
        <v>42056.091631944444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>
        <f t="shared" si="105"/>
        <v>218</v>
      </c>
      <c r="Q2286">
        <f t="shared" si="106"/>
        <v>54.5</v>
      </c>
      <c r="R2286">
        <f t="shared" si="107"/>
        <v>2015</v>
      </c>
    </row>
    <row r="2287" spans="1:18" ht="28.8" x14ac:dyDescent="0.3">
      <c r="A2287">
        <v>3567</v>
      </c>
      <c r="B2287" s="3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 s="12">
        <v>42165.810694444444</v>
      </c>
      <c r="J2287" s="12">
        <v>42135.810694444444</v>
      </c>
      <c r="K2287" t="b">
        <v>0</v>
      </c>
      <c r="L2287">
        <v>41</v>
      </c>
      <c r="M2287" t="b">
        <v>1</v>
      </c>
      <c r="N2287" t="s">
        <v>8281</v>
      </c>
      <c r="O2287" t="s">
        <v>8284</v>
      </c>
      <c r="P2287">
        <f t="shared" si="105"/>
        <v>109</v>
      </c>
      <c r="Q2287">
        <f t="shared" si="106"/>
        <v>26.54</v>
      </c>
      <c r="R2287">
        <f t="shared" si="107"/>
        <v>2015</v>
      </c>
    </row>
    <row r="2288" spans="1:18" ht="28.8" x14ac:dyDescent="0.3">
      <c r="A2288">
        <v>3709</v>
      </c>
      <c r="B2288" s="3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 s="12">
        <v>41815.707708333335</v>
      </c>
      <c r="J2288" s="12">
        <v>41785.707708333335</v>
      </c>
      <c r="K2288" t="b">
        <v>0</v>
      </c>
      <c r="L2288">
        <v>35</v>
      </c>
      <c r="M2288" t="b">
        <v>1</v>
      </c>
      <c r="N2288" t="s">
        <v>8281</v>
      </c>
      <c r="O2288" t="s">
        <v>8284</v>
      </c>
      <c r="P2288">
        <f t="shared" si="105"/>
        <v>108</v>
      </c>
      <c r="Q2288">
        <f t="shared" si="106"/>
        <v>30.93</v>
      </c>
      <c r="R2288">
        <f t="shared" si="107"/>
        <v>2014</v>
      </c>
    </row>
    <row r="2289" spans="1:18" ht="28.8" hidden="1" x14ac:dyDescent="0.3">
      <c r="A2289">
        <v>1264</v>
      </c>
      <c r="B2289" s="3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 s="12">
        <v>41576.662997685184</v>
      </c>
      <c r="J2289" s="12">
        <v>41547.662997685184</v>
      </c>
      <c r="K2289" t="b">
        <v>1</v>
      </c>
      <c r="L2289">
        <v>34</v>
      </c>
      <c r="M2289" t="b">
        <v>1</v>
      </c>
      <c r="N2289" t="s">
        <v>8285</v>
      </c>
      <c r="O2289" t="s">
        <v>8289</v>
      </c>
      <c r="P2289">
        <f t="shared" si="105"/>
        <v>166</v>
      </c>
      <c r="Q2289">
        <f t="shared" si="106"/>
        <v>31.82</v>
      </c>
      <c r="R2289">
        <f t="shared" si="107"/>
        <v>2013</v>
      </c>
    </row>
    <row r="2290" spans="1:18" ht="28.8" x14ac:dyDescent="0.3">
      <c r="A2290">
        <v>3446</v>
      </c>
      <c r="B2290" s="3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 s="12">
        <v>42040.513888888891</v>
      </c>
      <c r="J2290" s="12">
        <v>42016.832465277781</v>
      </c>
      <c r="K2290" t="b">
        <v>0</v>
      </c>
      <c r="L2290">
        <v>25</v>
      </c>
      <c r="M2290" t="b">
        <v>1</v>
      </c>
      <c r="N2290" t="s">
        <v>8281</v>
      </c>
      <c r="O2290" t="s">
        <v>8284</v>
      </c>
      <c r="P2290">
        <f t="shared" si="105"/>
        <v>108</v>
      </c>
      <c r="Q2290">
        <f t="shared" si="106"/>
        <v>43.28</v>
      </c>
      <c r="R2290">
        <f t="shared" si="107"/>
        <v>2015</v>
      </c>
    </row>
    <row r="2291" spans="1:18" ht="28.8" hidden="1" x14ac:dyDescent="0.3">
      <c r="A2291">
        <v>1769</v>
      </c>
      <c r="B2291" s="3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 s="12">
        <v>42017.818969907406</v>
      </c>
      <c r="J2291" s="12">
        <v>41987.818969907406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>
        <f t="shared" si="105"/>
        <v>3</v>
      </c>
      <c r="Q2291">
        <f t="shared" si="106"/>
        <v>49.14</v>
      </c>
      <c r="R2291">
        <f t="shared" si="107"/>
        <v>2014</v>
      </c>
    </row>
    <row r="2292" spans="1:18" hidden="1" x14ac:dyDescent="0.3">
      <c r="A2292">
        <v>1663</v>
      </c>
      <c r="B2292" s="3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 s="12">
        <v>42036.02207175926</v>
      </c>
      <c r="J2292" s="12">
        <v>42006.02207175926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>
        <f t="shared" si="105"/>
        <v>108</v>
      </c>
      <c r="Q2292">
        <f t="shared" si="106"/>
        <v>33.75</v>
      </c>
      <c r="R2292">
        <f t="shared" si="107"/>
        <v>2015</v>
      </c>
    </row>
    <row r="2293" spans="1:18" hidden="1" x14ac:dyDescent="0.3">
      <c r="A2293">
        <v>3007</v>
      </c>
      <c r="B2293" s="3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 s="12">
        <v>42119.216238425928</v>
      </c>
      <c r="J2293" s="12">
        <v>42098.216238425928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>
        <f t="shared" si="105"/>
        <v>180</v>
      </c>
      <c r="Q2293">
        <f t="shared" si="106"/>
        <v>54</v>
      </c>
      <c r="R2293">
        <f t="shared" si="107"/>
        <v>2015</v>
      </c>
    </row>
    <row r="2294" spans="1:18" x14ac:dyDescent="0.3">
      <c r="A2294">
        <v>3447</v>
      </c>
      <c r="B2294" s="3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 s="12">
        <v>42447.847361111111</v>
      </c>
      <c r="J2294" s="12">
        <v>42402.889027777783</v>
      </c>
      <c r="K2294" t="b">
        <v>0</v>
      </c>
      <c r="L2294">
        <v>14</v>
      </c>
      <c r="M2294" t="b">
        <v>1</v>
      </c>
      <c r="N2294" t="s">
        <v>8281</v>
      </c>
      <c r="O2294" t="s">
        <v>8284</v>
      </c>
      <c r="P2294">
        <f t="shared" si="105"/>
        <v>108</v>
      </c>
      <c r="Q2294">
        <f t="shared" si="106"/>
        <v>77</v>
      </c>
      <c r="R2294">
        <f t="shared" si="107"/>
        <v>2016</v>
      </c>
    </row>
    <row r="2295" spans="1:18" ht="28.8" x14ac:dyDescent="0.3">
      <c r="A2295">
        <v>3471</v>
      </c>
      <c r="B2295" s="3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 s="12">
        <v>41882.833333333336</v>
      </c>
      <c r="J2295" s="12">
        <v>41841.820486111108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>
        <f t="shared" si="105"/>
        <v>215</v>
      </c>
      <c r="Q2295">
        <f t="shared" si="106"/>
        <v>35.770000000000003</v>
      </c>
      <c r="R2295">
        <f t="shared" si="107"/>
        <v>2014</v>
      </c>
    </row>
    <row r="2296" spans="1:18" ht="28.8" hidden="1" x14ac:dyDescent="0.3">
      <c r="A2296">
        <v>2947</v>
      </c>
      <c r="B2296" s="3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 s="12">
        <v>42698.715972222228</v>
      </c>
      <c r="J2296" s="12">
        <v>42649.562118055561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>
        <f t="shared" si="105"/>
        <v>4</v>
      </c>
      <c r="Q2296">
        <f t="shared" si="106"/>
        <v>82.46</v>
      </c>
      <c r="R2296">
        <f t="shared" si="107"/>
        <v>2016</v>
      </c>
    </row>
    <row r="2297" spans="1:18" ht="28.8" hidden="1" x14ac:dyDescent="0.3">
      <c r="A2297">
        <v>2256</v>
      </c>
      <c r="B2297" s="3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 s="12">
        <v>42696.451921296291</v>
      </c>
      <c r="J2297" s="12">
        <v>42682.451921296291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>
        <f t="shared" si="105"/>
        <v>223</v>
      </c>
      <c r="Q2297">
        <f t="shared" si="106"/>
        <v>21.38</v>
      </c>
      <c r="R2297">
        <f t="shared" si="107"/>
        <v>2016</v>
      </c>
    </row>
    <row r="2298" spans="1:18" ht="28.8" x14ac:dyDescent="0.3">
      <c r="A2298">
        <v>3307</v>
      </c>
      <c r="B2298" s="3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 s="12">
        <v>42505.057164351849</v>
      </c>
      <c r="J2298" s="12">
        <v>42475.057164351849</v>
      </c>
      <c r="K2298" t="b">
        <v>0</v>
      </c>
      <c r="L2298">
        <v>20</v>
      </c>
      <c r="M2298" t="b">
        <v>1</v>
      </c>
      <c r="N2298" t="s">
        <v>8281</v>
      </c>
      <c r="O2298" t="s">
        <v>8284</v>
      </c>
      <c r="P2298">
        <f t="shared" si="105"/>
        <v>107</v>
      </c>
      <c r="Q2298">
        <f t="shared" si="106"/>
        <v>53.34</v>
      </c>
      <c r="R2298">
        <f t="shared" si="107"/>
        <v>2016</v>
      </c>
    </row>
    <row r="2299" spans="1:18" hidden="1" x14ac:dyDescent="0.3">
      <c r="A2299">
        <v>2557</v>
      </c>
      <c r="B2299" s="3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 s="12">
        <v>41774.745208333334</v>
      </c>
      <c r="J2299" s="12">
        <v>41744.745208333334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>
        <f t="shared" si="105"/>
        <v>118</v>
      </c>
      <c r="Q2299">
        <f t="shared" si="106"/>
        <v>29.61</v>
      </c>
      <c r="R2299">
        <f t="shared" si="107"/>
        <v>2014</v>
      </c>
    </row>
    <row r="2300" spans="1:18" ht="28.8" hidden="1" x14ac:dyDescent="0.3">
      <c r="A2300">
        <v>3037</v>
      </c>
      <c r="B2300" s="3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 s="12">
        <v>40453.207638888889</v>
      </c>
      <c r="J2300" s="12">
        <v>40378.893206018518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>
        <f t="shared" si="105"/>
        <v>213</v>
      </c>
      <c r="Q2300">
        <f t="shared" si="106"/>
        <v>33.31</v>
      </c>
      <c r="R2300">
        <f t="shared" si="107"/>
        <v>2010</v>
      </c>
    </row>
    <row r="2301" spans="1:18" ht="28.8" hidden="1" x14ac:dyDescent="0.3">
      <c r="A2301">
        <v>781</v>
      </c>
      <c r="B2301" s="3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 s="12">
        <v>41433.000856481485</v>
      </c>
      <c r="J2301" s="12">
        <v>41403.000856481485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>
        <f t="shared" si="105"/>
        <v>133</v>
      </c>
      <c r="Q2301">
        <f t="shared" si="106"/>
        <v>42.61</v>
      </c>
      <c r="R2301">
        <f t="shared" si="107"/>
        <v>2013</v>
      </c>
    </row>
    <row r="2302" spans="1:18" ht="28.8" x14ac:dyDescent="0.3">
      <c r="A2302">
        <v>3843</v>
      </c>
      <c r="B2302" s="3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 s="12">
        <v>41791.072500000002</v>
      </c>
      <c r="J2302" s="12">
        <v>41766.072500000002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>
        <f t="shared" si="105"/>
        <v>21</v>
      </c>
      <c r="Q2302">
        <f t="shared" si="106"/>
        <v>56.05</v>
      </c>
      <c r="R2302">
        <f t="shared" si="107"/>
        <v>2014</v>
      </c>
    </row>
    <row r="2303" spans="1:18" ht="28.8" x14ac:dyDescent="0.3">
      <c r="A2303">
        <v>3819</v>
      </c>
      <c r="B2303" s="3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 s="12">
        <v>42202.876388888893</v>
      </c>
      <c r="J2303" s="12">
        <v>42184.209537037037</v>
      </c>
      <c r="K2303" t="b">
        <v>0</v>
      </c>
      <c r="L2303">
        <v>26</v>
      </c>
      <c r="M2303" t="b">
        <v>1</v>
      </c>
      <c r="N2303" t="s">
        <v>8281</v>
      </c>
      <c r="O2303" t="s">
        <v>8284</v>
      </c>
      <c r="P2303">
        <f t="shared" si="105"/>
        <v>106</v>
      </c>
      <c r="Q2303">
        <f t="shared" si="106"/>
        <v>40.92</v>
      </c>
      <c r="R2303">
        <f t="shared" si="107"/>
        <v>2015</v>
      </c>
    </row>
    <row r="2304" spans="1:18" ht="28.8" x14ac:dyDescent="0.3">
      <c r="A2304">
        <v>3500</v>
      </c>
      <c r="B2304" s="3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 s="12">
        <v>42436.207638888889</v>
      </c>
      <c r="J2304" s="12">
        <v>42419.91942129629</v>
      </c>
      <c r="K2304" t="b">
        <v>0</v>
      </c>
      <c r="L2304">
        <v>42</v>
      </c>
      <c r="M2304" t="b">
        <v>1</v>
      </c>
      <c r="N2304" t="s">
        <v>8281</v>
      </c>
      <c r="O2304" t="s">
        <v>8284</v>
      </c>
      <c r="P2304">
        <f t="shared" si="105"/>
        <v>106</v>
      </c>
      <c r="Q2304">
        <f t="shared" si="106"/>
        <v>25.31</v>
      </c>
      <c r="R2304">
        <f t="shared" si="107"/>
        <v>2016</v>
      </c>
    </row>
    <row r="2305" spans="1:18" hidden="1" x14ac:dyDescent="0.3">
      <c r="A2305">
        <v>1224</v>
      </c>
      <c r="B2305" s="3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 s="12">
        <v>41796.549791666665</v>
      </c>
      <c r="J2305" s="12">
        <v>41736.549791666665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>
        <f t="shared" si="105"/>
        <v>7</v>
      </c>
      <c r="Q2305">
        <f t="shared" si="106"/>
        <v>58.89</v>
      </c>
      <c r="R2305">
        <f t="shared" si="107"/>
        <v>2014</v>
      </c>
    </row>
    <row r="2306" spans="1:18" ht="28.8" x14ac:dyDescent="0.3">
      <c r="A2306">
        <v>3860</v>
      </c>
      <c r="B2306" s="3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 s="12">
        <v>41863.660995370366</v>
      </c>
      <c r="J2306" s="12">
        <v>41833.660995370366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>
        <f t="shared" ref="P2306:P2369" si="108">ROUND(E2306/D2306*100,0)</f>
        <v>18</v>
      </c>
      <c r="Q2306">
        <f t="shared" ref="Q2306:Q2369" si="109">IFERROR(ROUND(E2306/L2306,2),0)</f>
        <v>81.540000000000006</v>
      </c>
      <c r="R2306">
        <f t="shared" si="107"/>
        <v>2014</v>
      </c>
    </row>
    <row r="2307" spans="1:18" ht="28.8" hidden="1" x14ac:dyDescent="0.3">
      <c r="A2307">
        <v>2676</v>
      </c>
      <c r="B2307" s="3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 s="12">
        <v>42512.624699074076</v>
      </c>
      <c r="J2307" s="12">
        <v>42482.624699074076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>
        <f t="shared" si="108"/>
        <v>50</v>
      </c>
      <c r="Q2307">
        <f t="shared" si="109"/>
        <v>117.56</v>
      </c>
      <c r="R2307">
        <f t="shared" ref="R2307:R2370" si="110">YEAR(J2307)</f>
        <v>2016</v>
      </c>
    </row>
    <row r="2308" spans="1:18" ht="28.8" hidden="1" x14ac:dyDescent="0.3">
      <c r="A2308">
        <v>2498</v>
      </c>
      <c r="B2308" s="3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 s="12">
        <v>42031.967442129629</v>
      </c>
      <c r="J2308" s="12">
        <v>42017.967442129629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>
        <f t="shared" si="108"/>
        <v>106</v>
      </c>
      <c r="Q2308">
        <f t="shared" si="109"/>
        <v>52.8</v>
      </c>
      <c r="R2308">
        <f t="shared" si="110"/>
        <v>2015</v>
      </c>
    </row>
    <row r="2309" spans="1:18" ht="28.8" hidden="1" x14ac:dyDescent="0.3">
      <c r="A2309">
        <v>646</v>
      </c>
      <c r="B2309" s="3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 s="12">
        <v>41862.852627314816</v>
      </c>
      <c r="J2309" s="12">
        <v>41832.852627314816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>
        <f t="shared" si="108"/>
        <v>132</v>
      </c>
      <c r="Q2309">
        <f t="shared" si="109"/>
        <v>39.07</v>
      </c>
      <c r="R2309">
        <f t="shared" si="110"/>
        <v>2014</v>
      </c>
    </row>
    <row r="2310" spans="1:18" ht="28.8" x14ac:dyDescent="0.3">
      <c r="A2310">
        <v>3408</v>
      </c>
      <c r="B2310" s="3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 s="12">
        <v>41838.991944444446</v>
      </c>
      <c r="J2310" s="12">
        <v>41808.991944444446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>
        <f t="shared" si="108"/>
        <v>211</v>
      </c>
      <c r="Q2310">
        <f t="shared" si="109"/>
        <v>58.61</v>
      </c>
      <c r="R2310">
        <f t="shared" si="110"/>
        <v>2014</v>
      </c>
    </row>
    <row r="2311" spans="1:18" ht="28.8" hidden="1" x14ac:dyDescent="0.3">
      <c r="A2311">
        <v>2299</v>
      </c>
      <c r="B2311" s="3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 s="12">
        <v>40580.032511574071</v>
      </c>
      <c r="J2311" s="12">
        <v>40565.032511574071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>
        <f t="shared" si="108"/>
        <v>350</v>
      </c>
      <c r="Q2311">
        <f t="shared" si="109"/>
        <v>75.040000000000006</v>
      </c>
      <c r="R2311">
        <f t="shared" si="110"/>
        <v>2011</v>
      </c>
    </row>
    <row r="2312" spans="1:18" hidden="1" x14ac:dyDescent="0.3">
      <c r="A2312">
        <v>1638</v>
      </c>
      <c r="B2312" s="3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 s="12">
        <v>41333.892361111109</v>
      </c>
      <c r="J2312" s="12">
        <v>41288.68712962963</v>
      </c>
      <c r="K2312" t="b">
        <v>0</v>
      </c>
      <c r="L2312">
        <v>27</v>
      </c>
      <c r="M2312" t="b">
        <v>1</v>
      </c>
      <c r="N2312" t="s">
        <v>8285</v>
      </c>
      <c r="O2312" t="s">
        <v>8289</v>
      </c>
      <c r="P2312">
        <f t="shared" si="108"/>
        <v>105</v>
      </c>
      <c r="Q2312">
        <f t="shared" si="109"/>
        <v>38.89</v>
      </c>
      <c r="R2312">
        <f t="shared" si="110"/>
        <v>2013</v>
      </c>
    </row>
    <row r="2313" spans="1:18" ht="28.8" hidden="1" x14ac:dyDescent="0.3">
      <c r="A2313">
        <v>1711</v>
      </c>
      <c r="B2313" s="3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 s="12">
        <v>41883.646226851852</v>
      </c>
      <c r="J2313" s="12">
        <v>41852.646226851852</v>
      </c>
      <c r="K2313" t="b">
        <v>0</v>
      </c>
      <c r="L2313">
        <v>2</v>
      </c>
      <c r="M2313" t="b">
        <v>0</v>
      </c>
      <c r="N2313" t="s">
        <v>8285</v>
      </c>
      <c r="O2313" t="s">
        <v>8288</v>
      </c>
      <c r="P2313">
        <f t="shared" si="108"/>
        <v>11</v>
      </c>
      <c r="Q2313">
        <f t="shared" si="109"/>
        <v>525</v>
      </c>
      <c r="R2313">
        <f t="shared" si="110"/>
        <v>2014</v>
      </c>
    </row>
    <row r="2314" spans="1:18" ht="28.8" hidden="1" x14ac:dyDescent="0.3">
      <c r="A2314">
        <v>1833</v>
      </c>
      <c r="B2314" s="3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 s="12">
        <v>41335.332638888889</v>
      </c>
      <c r="J2314" s="12">
        <v>41303.044016203705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>
        <f t="shared" si="108"/>
        <v>263</v>
      </c>
      <c r="Q2314">
        <f t="shared" si="109"/>
        <v>42</v>
      </c>
      <c r="R2314">
        <f t="shared" si="110"/>
        <v>2013</v>
      </c>
    </row>
    <row r="2315" spans="1:18" ht="28.8" hidden="1" x14ac:dyDescent="0.3">
      <c r="A2315">
        <v>2756</v>
      </c>
      <c r="B2315" s="3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 s="12">
        <v>41650.90047453704</v>
      </c>
      <c r="J2315" s="12">
        <v>41620.90047453704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>
        <f t="shared" si="108"/>
        <v>10</v>
      </c>
      <c r="Q2315">
        <f t="shared" si="109"/>
        <v>31.76</v>
      </c>
      <c r="R2315">
        <f t="shared" si="110"/>
        <v>2013</v>
      </c>
    </row>
    <row r="2316" spans="1:18" ht="28.8" hidden="1" x14ac:dyDescent="0.3">
      <c r="A2316">
        <v>1883</v>
      </c>
      <c r="B2316" s="3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 s="12">
        <v>41007.906342592592</v>
      </c>
      <c r="J2316" s="12">
        <v>40977.948009259257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>
        <f t="shared" si="108"/>
        <v>105</v>
      </c>
      <c r="Q2316">
        <f t="shared" si="109"/>
        <v>32.72</v>
      </c>
      <c r="R2316">
        <f t="shared" si="110"/>
        <v>2012</v>
      </c>
    </row>
    <row r="2317" spans="1:18" ht="28.8" x14ac:dyDescent="0.3">
      <c r="A2317">
        <v>3368</v>
      </c>
      <c r="B2317" s="3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 s="12">
        <v>42005.208333333328</v>
      </c>
      <c r="J2317" s="12">
        <v>41969.199756944443</v>
      </c>
      <c r="K2317" t="b">
        <v>0</v>
      </c>
      <c r="L2317">
        <v>23</v>
      </c>
      <c r="M2317" t="b">
        <v>1</v>
      </c>
      <c r="N2317" t="s">
        <v>8281</v>
      </c>
      <c r="O2317" t="s">
        <v>8284</v>
      </c>
      <c r="P2317">
        <f t="shared" si="108"/>
        <v>105</v>
      </c>
      <c r="Q2317">
        <f t="shared" si="109"/>
        <v>45.48</v>
      </c>
      <c r="R2317">
        <f t="shared" si="110"/>
        <v>2014</v>
      </c>
    </row>
    <row r="2318" spans="1:18" ht="28.8" x14ac:dyDescent="0.3">
      <c r="A2318">
        <v>3684</v>
      </c>
      <c r="B2318" s="3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 s="12">
        <v>42249.180393518516</v>
      </c>
      <c r="J2318" s="12">
        <v>42219.180393518516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>
        <f t="shared" si="108"/>
        <v>139</v>
      </c>
      <c r="Q2318">
        <f t="shared" si="109"/>
        <v>45.35</v>
      </c>
      <c r="R2318">
        <f t="shared" si="110"/>
        <v>2015</v>
      </c>
    </row>
    <row r="2319" spans="1:18" ht="28.8" hidden="1" x14ac:dyDescent="0.3">
      <c r="A2319">
        <v>310</v>
      </c>
      <c r="B2319" s="3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 s="12">
        <v>40836.083333333336</v>
      </c>
      <c r="J2319" s="12">
        <v>40821.183136574073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>
        <f t="shared" si="108"/>
        <v>104</v>
      </c>
      <c r="Q2319">
        <f t="shared" si="109"/>
        <v>28.92</v>
      </c>
      <c r="R2319">
        <f t="shared" si="110"/>
        <v>2011</v>
      </c>
    </row>
    <row r="2320" spans="1:18" ht="28.8" hidden="1" x14ac:dyDescent="0.3">
      <c r="A2320">
        <v>780</v>
      </c>
      <c r="B2320" s="3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 s="12">
        <v>40666.673900462964</v>
      </c>
      <c r="J2320" s="12">
        <v>40636.673900462964</v>
      </c>
      <c r="K2320" t="b">
        <v>0</v>
      </c>
      <c r="L2320">
        <v>27</v>
      </c>
      <c r="M2320" t="b">
        <v>1</v>
      </c>
      <c r="N2320" t="s">
        <v>8285</v>
      </c>
      <c r="O2320" t="s">
        <v>8289</v>
      </c>
      <c r="P2320">
        <f t="shared" si="108"/>
        <v>104</v>
      </c>
      <c r="Q2320">
        <f t="shared" si="109"/>
        <v>38.520000000000003</v>
      </c>
      <c r="R2320">
        <f t="shared" si="110"/>
        <v>2011</v>
      </c>
    </row>
    <row r="2321" spans="1:18" hidden="1" x14ac:dyDescent="0.3">
      <c r="A2321">
        <v>811</v>
      </c>
      <c r="B2321" s="3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 s="12">
        <v>41465.702777777777</v>
      </c>
      <c r="J2321" s="12">
        <v>41443.643541666665</v>
      </c>
      <c r="K2321" t="b">
        <v>0</v>
      </c>
      <c r="L2321">
        <v>12</v>
      </c>
      <c r="M2321" t="b">
        <v>1</v>
      </c>
      <c r="N2321" t="s">
        <v>8285</v>
      </c>
      <c r="O2321" t="s">
        <v>8289</v>
      </c>
      <c r="P2321">
        <f t="shared" si="108"/>
        <v>104</v>
      </c>
      <c r="Q2321">
        <f t="shared" si="109"/>
        <v>86.67</v>
      </c>
      <c r="R2321">
        <f t="shared" si="110"/>
        <v>2013</v>
      </c>
    </row>
    <row r="2322" spans="1:18" ht="28.8" hidden="1" x14ac:dyDescent="0.3">
      <c r="A2322">
        <v>869</v>
      </c>
      <c r="B2322" s="3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 s="12">
        <v>41372.803900462961</v>
      </c>
      <c r="J2322" s="12">
        <v>41342.845567129632</v>
      </c>
      <c r="K2322" t="b">
        <v>0</v>
      </c>
      <c r="L2322">
        <v>3</v>
      </c>
      <c r="M2322" t="b">
        <v>0</v>
      </c>
      <c r="N2322" t="s">
        <v>8285</v>
      </c>
      <c r="O2322" t="s">
        <v>8308</v>
      </c>
      <c r="P2322">
        <f t="shared" si="108"/>
        <v>12</v>
      </c>
      <c r="Q2322">
        <f t="shared" si="109"/>
        <v>346.67</v>
      </c>
      <c r="R2322">
        <f t="shared" si="110"/>
        <v>2013</v>
      </c>
    </row>
    <row r="2323" spans="1:18" ht="57.6" hidden="1" x14ac:dyDescent="0.3">
      <c r="A2323">
        <v>3126</v>
      </c>
      <c r="B2323" s="3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 s="12">
        <v>42456.976412037038</v>
      </c>
      <c r="J2323" s="12">
        <v>42427.01807870371</v>
      </c>
      <c r="K2323" t="b">
        <v>0</v>
      </c>
      <c r="L2323">
        <v>17</v>
      </c>
      <c r="M2323" t="b">
        <v>0</v>
      </c>
      <c r="N2323" t="s">
        <v>8281</v>
      </c>
      <c r="O2323" t="s">
        <v>8282</v>
      </c>
      <c r="P2323">
        <f t="shared" si="108"/>
        <v>4</v>
      </c>
      <c r="Q2323">
        <f t="shared" si="109"/>
        <v>61.18</v>
      </c>
      <c r="R2323">
        <f t="shared" si="110"/>
        <v>2016</v>
      </c>
    </row>
    <row r="2324" spans="1:18" ht="28.8" hidden="1" x14ac:dyDescent="0.3">
      <c r="A2324">
        <v>2104</v>
      </c>
      <c r="B2324" s="3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 s="12">
        <v>41425</v>
      </c>
      <c r="J2324" s="12">
        <v>41394.074467592596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>
        <f t="shared" si="108"/>
        <v>130</v>
      </c>
      <c r="Q2324">
        <f t="shared" si="109"/>
        <v>28</v>
      </c>
      <c r="R2324">
        <f t="shared" si="110"/>
        <v>2013</v>
      </c>
    </row>
    <row r="2325" spans="1:18" ht="28.8" hidden="1" x14ac:dyDescent="0.3">
      <c r="A2325">
        <v>1206</v>
      </c>
      <c r="B2325" s="3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 s="12">
        <v>42805.561805555553</v>
      </c>
      <c r="J2325" s="12">
        <v>42772.776076388895</v>
      </c>
      <c r="K2325" t="b">
        <v>0</v>
      </c>
      <c r="L2325">
        <v>32</v>
      </c>
      <c r="M2325" t="b">
        <v>1</v>
      </c>
      <c r="N2325" t="s">
        <v>8271</v>
      </c>
      <c r="O2325" t="s">
        <v>8272</v>
      </c>
      <c r="P2325">
        <f t="shared" si="108"/>
        <v>115</v>
      </c>
      <c r="Q2325">
        <f t="shared" si="109"/>
        <v>32.340000000000003</v>
      </c>
      <c r="R2325">
        <f t="shared" si="110"/>
        <v>2017</v>
      </c>
    </row>
    <row r="2326" spans="1:18" ht="28.8" x14ac:dyDescent="0.3">
      <c r="A2326">
        <v>3372</v>
      </c>
      <c r="B2326" s="3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 s="12">
        <v>41876.207638888889</v>
      </c>
      <c r="J2326" s="12">
        <v>41855.548101851848</v>
      </c>
      <c r="K2326" t="b">
        <v>0</v>
      </c>
      <c r="L2326">
        <v>27</v>
      </c>
      <c r="M2326" t="b">
        <v>1</v>
      </c>
      <c r="N2326" t="s">
        <v>8281</v>
      </c>
      <c r="O2326" t="s">
        <v>8284</v>
      </c>
      <c r="P2326">
        <f t="shared" si="108"/>
        <v>104</v>
      </c>
      <c r="Q2326">
        <f t="shared" si="109"/>
        <v>38.33</v>
      </c>
      <c r="R2326">
        <f t="shared" si="110"/>
        <v>2014</v>
      </c>
    </row>
    <row r="2327" spans="1:18" ht="28.8" x14ac:dyDescent="0.3">
      <c r="A2327">
        <v>3559</v>
      </c>
      <c r="B2327" s="3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 s="12">
        <v>42216.373611111107</v>
      </c>
      <c r="J2327" s="12">
        <v>42194.096157407403</v>
      </c>
      <c r="K2327" t="b">
        <v>0</v>
      </c>
      <c r="L2327">
        <v>24</v>
      </c>
      <c r="M2327" t="b">
        <v>1</v>
      </c>
      <c r="N2327" t="s">
        <v>8281</v>
      </c>
      <c r="O2327" t="s">
        <v>8284</v>
      </c>
      <c r="P2327">
        <f t="shared" si="108"/>
        <v>104</v>
      </c>
      <c r="Q2327">
        <f t="shared" si="109"/>
        <v>43.13</v>
      </c>
      <c r="R2327">
        <f t="shared" si="110"/>
        <v>2015</v>
      </c>
    </row>
    <row r="2328" spans="1:18" ht="28.8" x14ac:dyDescent="0.3">
      <c r="A2328">
        <v>3668</v>
      </c>
      <c r="B2328" s="3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 s="12">
        <v>42208.772916666669</v>
      </c>
      <c r="J2328" s="12">
        <v>42185.556157407409</v>
      </c>
      <c r="K2328" t="b">
        <v>0</v>
      </c>
      <c r="L2328">
        <v>28</v>
      </c>
      <c r="M2328" t="b">
        <v>1</v>
      </c>
      <c r="N2328" t="s">
        <v>8281</v>
      </c>
      <c r="O2328" t="s">
        <v>8284</v>
      </c>
      <c r="P2328">
        <f t="shared" si="108"/>
        <v>104</v>
      </c>
      <c r="Q2328">
        <f t="shared" si="109"/>
        <v>36.96</v>
      </c>
      <c r="R2328">
        <f t="shared" si="110"/>
        <v>2015</v>
      </c>
    </row>
    <row r="2329" spans="1:18" ht="28.8" hidden="1" x14ac:dyDescent="0.3">
      <c r="A2329">
        <v>2470</v>
      </c>
      <c r="B2329" s="3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2">
        <v>41053.07471064815</v>
      </c>
      <c r="J2329" s="12">
        <v>41023.07471064815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>
        <f t="shared" si="108"/>
        <v>103</v>
      </c>
      <c r="Q2329">
        <f t="shared" si="109"/>
        <v>28.66</v>
      </c>
      <c r="R2329">
        <f t="shared" si="110"/>
        <v>2012</v>
      </c>
    </row>
    <row r="2330" spans="1:18" ht="28.8" hidden="1" x14ac:dyDescent="0.3">
      <c r="A2330">
        <v>1831</v>
      </c>
      <c r="B2330" s="3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 s="12">
        <v>41041.996099537035</v>
      </c>
      <c r="J2330" s="12">
        <v>41026.996099537035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>
        <f t="shared" si="108"/>
        <v>103</v>
      </c>
      <c r="Q2330">
        <f t="shared" si="109"/>
        <v>73.569999999999993</v>
      </c>
      <c r="R2330">
        <f t="shared" si="110"/>
        <v>2012</v>
      </c>
    </row>
    <row r="2331" spans="1:18" ht="28.8" x14ac:dyDescent="0.3">
      <c r="A2331">
        <v>3676</v>
      </c>
      <c r="B2331" s="3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 s="12">
        <v>41894.815787037034</v>
      </c>
      <c r="J2331" s="12">
        <v>41876.815787037034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>
        <f t="shared" si="108"/>
        <v>129</v>
      </c>
      <c r="Q2331">
        <f t="shared" si="109"/>
        <v>64.38</v>
      </c>
      <c r="R2331">
        <f t="shared" si="110"/>
        <v>2014</v>
      </c>
    </row>
    <row r="2332" spans="1:18" ht="28.8" hidden="1" x14ac:dyDescent="0.3">
      <c r="A2332">
        <v>1085</v>
      </c>
      <c r="B2332" s="3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 s="12">
        <v>42443.629340277781</v>
      </c>
      <c r="J2332" s="12">
        <v>42413.671006944445</v>
      </c>
      <c r="K2332" t="b">
        <v>0</v>
      </c>
      <c r="L2332">
        <v>9</v>
      </c>
      <c r="M2332" t="b">
        <v>0</v>
      </c>
      <c r="N2332" t="s">
        <v>8274</v>
      </c>
      <c r="O2332" t="s">
        <v>8292</v>
      </c>
      <c r="P2332">
        <f t="shared" si="108"/>
        <v>3</v>
      </c>
      <c r="Q2332">
        <f t="shared" si="109"/>
        <v>114</v>
      </c>
      <c r="R2332">
        <f t="shared" si="110"/>
        <v>2016</v>
      </c>
    </row>
    <row r="2333" spans="1:18" ht="28.8" hidden="1" x14ac:dyDescent="0.3">
      <c r="A2333">
        <v>1670</v>
      </c>
      <c r="B2333" s="3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 s="12">
        <v>40364.166666666664</v>
      </c>
      <c r="J2333" s="12">
        <v>40313.930543981485</v>
      </c>
      <c r="K2333" t="b">
        <v>0</v>
      </c>
      <c r="L2333">
        <v>23</v>
      </c>
      <c r="M2333" t="b">
        <v>1</v>
      </c>
      <c r="N2333" t="s">
        <v>8285</v>
      </c>
      <c r="O2333" t="s">
        <v>8296</v>
      </c>
      <c r="P2333">
        <f t="shared" si="108"/>
        <v>103</v>
      </c>
      <c r="Q2333">
        <f t="shared" si="109"/>
        <v>44.61</v>
      </c>
      <c r="R2333">
        <f t="shared" si="110"/>
        <v>2010</v>
      </c>
    </row>
    <row r="2334" spans="1:18" ht="28.8" hidden="1" x14ac:dyDescent="0.3">
      <c r="A2334">
        <v>2387</v>
      </c>
      <c r="B2334" s="3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 s="12">
        <v>42573.626620370371</v>
      </c>
      <c r="J2334" s="12">
        <v>42528.626620370371</v>
      </c>
      <c r="K2334" t="b">
        <v>0</v>
      </c>
      <c r="L2334">
        <v>3</v>
      </c>
      <c r="M2334" t="b">
        <v>0</v>
      </c>
      <c r="N2334" t="s">
        <v>8266</v>
      </c>
      <c r="O2334" t="s">
        <v>8300</v>
      </c>
      <c r="P2334">
        <f t="shared" si="108"/>
        <v>1</v>
      </c>
      <c r="Q2334">
        <f t="shared" si="109"/>
        <v>342</v>
      </c>
      <c r="R2334">
        <f t="shared" si="110"/>
        <v>2016</v>
      </c>
    </row>
    <row r="2335" spans="1:18" ht="28.8" hidden="1" x14ac:dyDescent="0.3">
      <c r="A2335">
        <v>784</v>
      </c>
      <c r="B2335" s="3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 s="12">
        <v>41715.107858796298</v>
      </c>
      <c r="J2335" s="12">
        <v>41675.149525462963</v>
      </c>
      <c r="K2335" t="b">
        <v>0</v>
      </c>
      <c r="L2335">
        <v>10</v>
      </c>
      <c r="M2335" t="b">
        <v>1</v>
      </c>
      <c r="N2335" t="s">
        <v>8285</v>
      </c>
      <c r="O2335" t="s">
        <v>8289</v>
      </c>
      <c r="P2335">
        <f t="shared" si="108"/>
        <v>103</v>
      </c>
      <c r="Q2335">
        <f t="shared" si="109"/>
        <v>102.5</v>
      </c>
      <c r="R2335">
        <f t="shared" si="110"/>
        <v>2014</v>
      </c>
    </row>
    <row r="2336" spans="1:18" ht="28.8" x14ac:dyDescent="0.3">
      <c r="A2336">
        <v>3580</v>
      </c>
      <c r="B2336" s="3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 s="12">
        <v>42064.207638888889</v>
      </c>
      <c r="J2336" s="12">
        <v>42026.176180555558</v>
      </c>
      <c r="K2336" t="b">
        <v>0</v>
      </c>
      <c r="L2336">
        <v>27</v>
      </c>
      <c r="M2336" t="b">
        <v>1</v>
      </c>
      <c r="N2336" t="s">
        <v>8281</v>
      </c>
      <c r="O2336" t="s">
        <v>8284</v>
      </c>
      <c r="P2336">
        <f t="shared" si="108"/>
        <v>114</v>
      </c>
      <c r="Q2336">
        <f t="shared" si="109"/>
        <v>37.96</v>
      </c>
      <c r="R2336">
        <f t="shared" si="110"/>
        <v>2015</v>
      </c>
    </row>
    <row r="2337" spans="1:18" ht="28.8" hidden="1" x14ac:dyDescent="0.3">
      <c r="A2337">
        <v>3798</v>
      </c>
      <c r="B2337" s="3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 s="12">
        <v>41861.722777777781</v>
      </c>
      <c r="J2337" s="12">
        <v>41831.722777777781</v>
      </c>
      <c r="K2337" t="b">
        <v>0</v>
      </c>
      <c r="L2337">
        <v>5</v>
      </c>
      <c r="M2337" t="b">
        <v>0</v>
      </c>
      <c r="N2337" t="s">
        <v>8281</v>
      </c>
      <c r="O2337" t="s">
        <v>8293</v>
      </c>
      <c r="P2337">
        <f t="shared" si="108"/>
        <v>1</v>
      </c>
      <c r="Q2337">
        <f t="shared" si="109"/>
        <v>205</v>
      </c>
      <c r="R2337">
        <f t="shared" si="110"/>
        <v>2014</v>
      </c>
    </row>
    <row r="2338" spans="1:18" ht="28.8" hidden="1" x14ac:dyDescent="0.3">
      <c r="A2338">
        <v>1037</v>
      </c>
      <c r="B2338" s="3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 s="12">
        <v>42142.208333333328</v>
      </c>
      <c r="J2338" s="12">
        <v>42119.822476851856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>
        <f t="shared" si="108"/>
        <v>102</v>
      </c>
      <c r="Q2338">
        <f t="shared" si="109"/>
        <v>48.62</v>
      </c>
      <c r="R2338">
        <f t="shared" si="110"/>
        <v>2015</v>
      </c>
    </row>
    <row r="2339" spans="1:18" ht="28.8" hidden="1" x14ac:dyDescent="0.3">
      <c r="A2339">
        <v>1168</v>
      </c>
      <c r="B2339" s="3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 s="12">
        <v>42635.053993055553</v>
      </c>
      <c r="J2339" s="12">
        <v>42605.053993055553</v>
      </c>
      <c r="K2339" t="b">
        <v>0</v>
      </c>
      <c r="L2339">
        <v>3</v>
      </c>
      <c r="M2339" t="b">
        <v>0</v>
      </c>
      <c r="N2339" t="s">
        <v>8277</v>
      </c>
      <c r="O2339" t="s">
        <v>8303</v>
      </c>
      <c r="P2339">
        <f t="shared" si="108"/>
        <v>6</v>
      </c>
      <c r="Q2339">
        <f t="shared" si="109"/>
        <v>340</v>
      </c>
      <c r="R2339">
        <f t="shared" si="110"/>
        <v>2016</v>
      </c>
    </row>
    <row r="2340" spans="1:18" hidden="1" x14ac:dyDescent="0.3">
      <c r="A2340">
        <v>1590</v>
      </c>
      <c r="B2340" s="3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 s="12">
        <v>42270.857222222221</v>
      </c>
      <c r="J2340" s="12">
        <v>42240.857222222221</v>
      </c>
      <c r="K2340" t="b">
        <v>0</v>
      </c>
      <c r="L2340">
        <v>2</v>
      </c>
      <c r="M2340" t="b">
        <v>0</v>
      </c>
      <c r="N2340" t="s">
        <v>8271</v>
      </c>
      <c r="O2340" t="s">
        <v>8309</v>
      </c>
      <c r="P2340">
        <f t="shared" si="108"/>
        <v>2</v>
      </c>
      <c r="Q2340">
        <f t="shared" si="109"/>
        <v>510</v>
      </c>
      <c r="R2340">
        <f t="shared" si="110"/>
        <v>2015</v>
      </c>
    </row>
    <row r="2341" spans="1:18" ht="28.8" x14ac:dyDescent="0.3">
      <c r="A2341">
        <v>3549</v>
      </c>
      <c r="B2341" s="3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 s="12">
        <v>42251.394363425927</v>
      </c>
      <c r="J2341" s="12">
        <v>42223.394363425927</v>
      </c>
      <c r="K2341" t="b">
        <v>0</v>
      </c>
      <c r="L2341">
        <v>42</v>
      </c>
      <c r="M2341" t="b">
        <v>1</v>
      </c>
      <c r="N2341" t="s">
        <v>8281</v>
      </c>
      <c r="O2341" t="s">
        <v>8284</v>
      </c>
      <c r="P2341">
        <f t="shared" si="108"/>
        <v>102</v>
      </c>
      <c r="Q2341">
        <f t="shared" si="109"/>
        <v>24.29</v>
      </c>
      <c r="R2341">
        <f t="shared" si="110"/>
        <v>2015</v>
      </c>
    </row>
    <row r="2342" spans="1:18" ht="28.8" hidden="1" x14ac:dyDescent="0.3">
      <c r="A2342">
        <v>2208</v>
      </c>
      <c r="B2342" s="3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 s="12">
        <v>41006.166666666664</v>
      </c>
      <c r="J2342" s="12">
        <v>40946.882245370369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>
        <f t="shared" si="108"/>
        <v>102</v>
      </c>
      <c r="Q2342">
        <f t="shared" si="109"/>
        <v>42.33</v>
      </c>
      <c r="R2342">
        <f t="shared" si="110"/>
        <v>2012</v>
      </c>
    </row>
    <row r="2343" spans="1:18" ht="28.8" hidden="1" x14ac:dyDescent="0.3">
      <c r="A2343">
        <v>1613</v>
      </c>
      <c r="B2343" s="3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 s="12">
        <v>41112.069467592592</v>
      </c>
      <c r="J2343" s="12">
        <v>41082.069467592592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>
        <f t="shared" si="108"/>
        <v>102</v>
      </c>
      <c r="Q2343">
        <f t="shared" si="109"/>
        <v>39.04</v>
      </c>
      <c r="R2343">
        <f t="shared" si="110"/>
        <v>2012</v>
      </c>
    </row>
    <row r="2344" spans="1:18" ht="28.8" hidden="1" x14ac:dyDescent="0.3">
      <c r="A2344">
        <v>2219</v>
      </c>
      <c r="B2344" s="3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 s="12">
        <v>42235.718888888892</v>
      </c>
      <c r="J2344" s="12">
        <v>42205.718888888892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>
        <f t="shared" si="108"/>
        <v>102</v>
      </c>
      <c r="Q2344">
        <f t="shared" si="109"/>
        <v>53.42</v>
      </c>
      <c r="R2344">
        <f t="shared" si="110"/>
        <v>2015</v>
      </c>
    </row>
    <row r="2345" spans="1:18" ht="28.8" hidden="1" x14ac:dyDescent="0.3">
      <c r="A2345">
        <v>1211</v>
      </c>
      <c r="B2345" s="3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 s="12">
        <v>42530.866446759261</v>
      </c>
      <c r="J2345" s="12">
        <v>42515.866446759261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>
        <f t="shared" si="108"/>
        <v>101</v>
      </c>
      <c r="Q2345">
        <f t="shared" si="109"/>
        <v>168.5</v>
      </c>
      <c r="R2345">
        <f t="shared" si="110"/>
        <v>2016</v>
      </c>
    </row>
    <row r="2346" spans="1:18" ht="28.8" x14ac:dyDescent="0.3">
      <c r="A2346">
        <v>3599</v>
      </c>
      <c r="B2346" s="3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 s="12">
        <v>42246</v>
      </c>
      <c r="J2346" s="12">
        <v>42220.79487268519</v>
      </c>
      <c r="K2346" t="b">
        <v>0</v>
      </c>
      <c r="L2346">
        <v>17</v>
      </c>
      <c r="M2346" t="b">
        <v>1</v>
      </c>
      <c r="N2346" t="s">
        <v>8281</v>
      </c>
      <c r="O2346" t="s">
        <v>8284</v>
      </c>
      <c r="P2346">
        <f t="shared" si="108"/>
        <v>202</v>
      </c>
      <c r="Q2346">
        <f t="shared" si="109"/>
        <v>59.41</v>
      </c>
      <c r="R2346">
        <f t="shared" si="110"/>
        <v>2015</v>
      </c>
    </row>
    <row r="2347" spans="1:18" ht="28.8" x14ac:dyDescent="0.3">
      <c r="A2347">
        <v>3906</v>
      </c>
      <c r="B2347" s="3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 s="12">
        <v>42181.559027777781</v>
      </c>
      <c r="J2347" s="12">
        <v>42143.917743055557</v>
      </c>
      <c r="K2347" t="b">
        <v>0</v>
      </c>
      <c r="L2347">
        <v>16</v>
      </c>
      <c r="M2347" t="b">
        <v>0</v>
      </c>
      <c r="N2347" t="s">
        <v>8281</v>
      </c>
      <c r="O2347" t="s">
        <v>8284</v>
      </c>
      <c r="P2347">
        <f t="shared" si="108"/>
        <v>67</v>
      </c>
      <c r="Q2347">
        <f t="shared" si="109"/>
        <v>63.13</v>
      </c>
      <c r="R2347">
        <f t="shared" si="110"/>
        <v>2015</v>
      </c>
    </row>
    <row r="2348" spans="1:18" hidden="1" x14ac:dyDescent="0.3">
      <c r="A2348">
        <v>2297</v>
      </c>
      <c r="B2348" s="3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 s="12">
        <v>40982.165972222225</v>
      </c>
      <c r="J2348" s="12">
        <v>40948.042233796295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>
        <f t="shared" si="108"/>
        <v>101</v>
      </c>
      <c r="Q2348">
        <f t="shared" si="109"/>
        <v>52.95</v>
      </c>
      <c r="R2348">
        <f t="shared" si="110"/>
        <v>2012</v>
      </c>
    </row>
    <row r="2349" spans="1:18" ht="28.8" hidden="1" x14ac:dyDescent="0.3">
      <c r="A2349">
        <v>3038</v>
      </c>
      <c r="B2349" s="3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 s="12">
        <v>42433.252280092594</v>
      </c>
      <c r="J2349" s="12">
        <v>42373.252280092594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>
        <f t="shared" si="108"/>
        <v>101</v>
      </c>
      <c r="Q2349">
        <f t="shared" si="109"/>
        <v>37.22</v>
      </c>
      <c r="R2349">
        <f t="shared" si="110"/>
        <v>2016</v>
      </c>
    </row>
    <row r="2350" spans="1:18" x14ac:dyDescent="0.3">
      <c r="A2350">
        <v>3564</v>
      </c>
      <c r="B2350" s="3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 s="12">
        <v>42282.666666666672</v>
      </c>
      <c r="J2350" s="12">
        <v>42236.623252314821</v>
      </c>
      <c r="K2350" t="b">
        <v>0</v>
      </c>
      <c r="L2350">
        <v>17</v>
      </c>
      <c r="M2350" t="b">
        <v>1</v>
      </c>
      <c r="N2350" t="s">
        <v>8281</v>
      </c>
      <c r="O2350" t="s">
        <v>8284</v>
      </c>
      <c r="P2350">
        <f t="shared" si="108"/>
        <v>101</v>
      </c>
      <c r="Q2350">
        <f t="shared" si="109"/>
        <v>59.12</v>
      </c>
      <c r="R2350">
        <f t="shared" si="110"/>
        <v>2015</v>
      </c>
    </row>
    <row r="2351" spans="1:18" hidden="1" x14ac:dyDescent="0.3">
      <c r="A2351">
        <v>1880</v>
      </c>
      <c r="B2351" s="3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 s="12">
        <v>42459.525231481486</v>
      </c>
      <c r="J2351" s="12">
        <v>42430.566898148143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>
        <f t="shared" si="108"/>
        <v>20</v>
      </c>
      <c r="Q2351">
        <f t="shared" si="109"/>
        <v>41.83</v>
      </c>
      <c r="R2351">
        <f t="shared" si="110"/>
        <v>2016</v>
      </c>
    </row>
    <row r="2352" spans="1:18" ht="28.8" hidden="1" x14ac:dyDescent="0.3">
      <c r="A2352">
        <v>1660</v>
      </c>
      <c r="B2352" s="3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 s="12">
        <v>42490.915972222225</v>
      </c>
      <c r="J2352" s="12">
        <v>42459.693865740745</v>
      </c>
      <c r="K2352" t="b">
        <v>0</v>
      </c>
      <c r="L2352">
        <v>36</v>
      </c>
      <c r="M2352" t="b">
        <v>1</v>
      </c>
      <c r="N2352" t="s">
        <v>8285</v>
      </c>
      <c r="O2352" t="s">
        <v>8296</v>
      </c>
      <c r="P2352">
        <f t="shared" si="108"/>
        <v>1254</v>
      </c>
      <c r="Q2352">
        <f t="shared" si="109"/>
        <v>27.86</v>
      </c>
      <c r="R2352">
        <f t="shared" si="110"/>
        <v>2016</v>
      </c>
    </row>
    <row r="2353" spans="1:18" hidden="1" x14ac:dyDescent="0.3">
      <c r="A2353">
        <v>2993</v>
      </c>
      <c r="B2353" s="3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 s="12">
        <v>42420.838738425926</v>
      </c>
      <c r="J2353" s="12">
        <v>42390.838738425926</v>
      </c>
      <c r="K2353" t="b">
        <v>0</v>
      </c>
      <c r="L2353">
        <v>22</v>
      </c>
      <c r="M2353" t="b">
        <v>1</v>
      </c>
      <c r="N2353" t="s">
        <v>8281</v>
      </c>
      <c r="O2353" t="s">
        <v>8282</v>
      </c>
      <c r="P2353">
        <f t="shared" si="108"/>
        <v>100</v>
      </c>
      <c r="Q2353">
        <f t="shared" si="109"/>
        <v>45.59</v>
      </c>
      <c r="R2353">
        <f t="shared" si="110"/>
        <v>2016</v>
      </c>
    </row>
    <row r="2354" spans="1:18" ht="28.8" hidden="1" x14ac:dyDescent="0.3">
      <c r="A2354">
        <v>2768</v>
      </c>
      <c r="B2354" s="3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 s="12">
        <v>40997.573182870372</v>
      </c>
      <c r="J2354" s="12">
        <v>40967.614849537036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>
        <f t="shared" si="108"/>
        <v>14</v>
      </c>
      <c r="Q2354">
        <f t="shared" si="109"/>
        <v>29.47</v>
      </c>
      <c r="R2354">
        <f t="shared" si="110"/>
        <v>2012</v>
      </c>
    </row>
    <row r="2355" spans="1:18" ht="28.8" hidden="1" x14ac:dyDescent="0.3">
      <c r="A2355">
        <v>1838</v>
      </c>
      <c r="B2355" s="3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 s="12">
        <v>40817.125</v>
      </c>
      <c r="J2355" s="12">
        <v>40788.786539351851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>
        <f t="shared" si="108"/>
        <v>100</v>
      </c>
      <c r="Q2355">
        <f t="shared" si="109"/>
        <v>35.770000000000003</v>
      </c>
      <c r="R2355">
        <f t="shared" si="110"/>
        <v>2011</v>
      </c>
    </row>
    <row r="2356" spans="1:18" hidden="1" x14ac:dyDescent="0.3">
      <c r="A2356">
        <v>1611</v>
      </c>
      <c r="B2356" s="3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 s="12">
        <v>41430.00037037037</v>
      </c>
      <c r="J2356" s="12">
        <v>41409.00037037037</v>
      </c>
      <c r="K2356" t="b">
        <v>0</v>
      </c>
      <c r="L2356">
        <v>27</v>
      </c>
      <c r="M2356" t="b">
        <v>1</v>
      </c>
      <c r="N2356" t="s">
        <v>8285</v>
      </c>
      <c r="O2356" t="s">
        <v>8289</v>
      </c>
      <c r="P2356">
        <f t="shared" si="108"/>
        <v>125</v>
      </c>
      <c r="Q2356">
        <f t="shared" si="109"/>
        <v>37.07</v>
      </c>
      <c r="R2356">
        <f t="shared" si="110"/>
        <v>2013</v>
      </c>
    </row>
    <row r="2357" spans="1:18" ht="28.8" hidden="1" x14ac:dyDescent="0.3">
      <c r="A2357">
        <v>1860</v>
      </c>
      <c r="B2357" s="3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 s="12">
        <v>41676.709305555552</v>
      </c>
      <c r="J2357" s="12">
        <v>41655.709305555552</v>
      </c>
      <c r="K2357" t="b">
        <v>0</v>
      </c>
      <c r="L2357">
        <v>19</v>
      </c>
      <c r="M2357" t="b">
        <v>1</v>
      </c>
      <c r="N2357" t="s">
        <v>8285</v>
      </c>
      <c r="O2357" t="s">
        <v>8289</v>
      </c>
      <c r="P2357">
        <f t="shared" si="108"/>
        <v>133</v>
      </c>
      <c r="Q2357">
        <f t="shared" si="109"/>
        <v>52.68</v>
      </c>
      <c r="R2357">
        <f t="shared" si="110"/>
        <v>2014</v>
      </c>
    </row>
    <row r="2358" spans="1:18" ht="28.8" hidden="1" x14ac:dyDescent="0.3">
      <c r="A2358">
        <v>2288</v>
      </c>
      <c r="B2358" s="3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 s="12">
        <v>41086.75</v>
      </c>
      <c r="J2358" s="12">
        <v>41067.827418981484</v>
      </c>
      <c r="K2358" t="b">
        <v>0</v>
      </c>
      <c r="L2358">
        <v>25</v>
      </c>
      <c r="M2358" t="b">
        <v>1</v>
      </c>
      <c r="N2358" t="s">
        <v>8285</v>
      </c>
      <c r="O2358" t="s">
        <v>8289</v>
      </c>
      <c r="P2358">
        <f t="shared" si="108"/>
        <v>100</v>
      </c>
      <c r="Q2358">
        <f t="shared" si="109"/>
        <v>40.04</v>
      </c>
      <c r="R2358">
        <f t="shared" si="110"/>
        <v>2012</v>
      </c>
    </row>
    <row r="2359" spans="1:18" ht="28.8" hidden="1" x14ac:dyDescent="0.3">
      <c r="A2359">
        <v>2482</v>
      </c>
      <c r="B2359" s="3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 s="12">
        <v>40756.782210648147</v>
      </c>
      <c r="J2359" s="12">
        <v>40711.782210648147</v>
      </c>
      <c r="K2359" t="b">
        <v>0</v>
      </c>
      <c r="L2359">
        <v>25</v>
      </c>
      <c r="M2359" t="b">
        <v>1</v>
      </c>
      <c r="N2359" t="s">
        <v>8285</v>
      </c>
      <c r="O2359" t="s">
        <v>8286</v>
      </c>
      <c r="P2359">
        <f t="shared" si="108"/>
        <v>100</v>
      </c>
      <c r="Q2359">
        <f t="shared" si="109"/>
        <v>40.04</v>
      </c>
      <c r="R2359">
        <f t="shared" si="110"/>
        <v>2011</v>
      </c>
    </row>
    <row r="2360" spans="1:18" ht="28.8" hidden="1" x14ac:dyDescent="0.3">
      <c r="A2360">
        <v>2669</v>
      </c>
      <c r="B2360" s="3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 s="12">
        <v>42379.035833333335</v>
      </c>
      <c r="J2360" s="12">
        <v>42319.035833333335</v>
      </c>
      <c r="K2360" t="b">
        <v>0</v>
      </c>
      <c r="L2360">
        <v>11</v>
      </c>
      <c r="M2360" t="b">
        <v>1</v>
      </c>
      <c r="N2360" t="s">
        <v>8266</v>
      </c>
      <c r="O2360" t="s">
        <v>8298</v>
      </c>
      <c r="P2360">
        <f t="shared" si="108"/>
        <v>125</v>
      </c>
      <c r="Q2360">
        <f t="shared" si="109"/>
        <v>91</v>
      </c>
      <c r="R2360">
        <f t="shared" si="110"/>
        <v>2015</v>
      </c>
    </row>
    <row r="2361" spans="1:18" x14ac:dyDescent="0.3">
      <c r="A2361">
        <v>3622</v>
      </c>
      <c r="B2361" s="3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 s="12">
        <v>41910.140972222223</v>
      </c>
      <c r="J2361" s="12">
        <v>41877.221886574072</v>
      </c>
      <c r="K2361" t="b">
        <v>0</v>
      </c>
      <c r="L2361">
        <v>21</v>
      </c>
      <c r="M2361" t="b">
        <v>1</v>
      </c>
      <c r="N2361" t="s">
        <v>8281</v>
      </c>
      <c r="O2361" t="s">
        <v>8284</v>
      </c>
      <c r="P2361">
        <f t="shared" si="108"/>
        <v>100</v>
      </c>
      <c r="Q2361">
        <f t="shared" si="109"/>
        <v>47.67</v>
      </c>
      <c r="R2361">
        <f t="shared" si="110"/>
        <v>2014</v>
      </c>
    </row>
    <row r="2362" spans="1:18" ht="28.8" x14ac:dyDescent="0.3">
      <c r="A2362">
        <v>3815</v>
      </c>
      <c r="B2362" s="3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 s="12">
        <v>42236.958333333328</v>
      </c>
      <c r="J2362" s="12">
        <v>42207.259918981479</v>
      </c>
      <c r="K2362" t="b">
        <v>0</v>
      </c>
      <c r="L2362">
        <v>20</v>
      </c>
      <c r="M2362" t="b">
        <v>1</v>
      </c>
      <c r="N2362" t="s">
        <v>8281</v>
      </c>
      <c r="O2362" t="s">
        <v>8284</v>
      </c>
      <c r="P2362">
        <f t="shared" si="108"/>
        <v>100</v>
      </c>
      <c r="Q2362">
        <f t="shared" si="109"/>
        <v>50</v>
      </c>
      <c r="R2362">
        <f t="shared" si="110"/>
        <v>2015</v>
      </c>
    </row>
    <row r="2363" spans="1:18" ht="28.8" hidden="1" x14ac:dyDescent="0.3">
      <c r="A2363">
        <v>390</v>
      </c>
      <c r="B2363" s="3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 s="12">
        <v>42132.036712962959</v>
      </c>
      <c r="J2363" s="12">
        <v>42112.036712962959</v>
      </c>
      <c r="K2363" t="b">
        <v>0</v>
      </c>
      <c r="L2363">
        <v>14</v>
      </c>
      <c r="M2363" t="b">
        <v>1</v>
      </c>
      <c r="N2363" t="s">
        <v>8279</v>
      </c>
      <c r="O2363" t="s">
        <v>8280</v>
      </c>
      <c r="P2363">
        <f t="shared" si="108"/>
        <v>100</v>
      </c>
      <c r="Q2363">
        <f t="shared" si="109"/>
        <v>71.430000000000007</v>
      </c>
      <c r="R2363">
        <f t="shared" si="110"/>
        <v>2015</v>
      </c>
    </row>
    <row r="2364" spans="1:18" ht="72" hidden="1" x14ac:dyDescent="0.3">
      <c r="A2364">
        <v>1845</v>
      </c>
      <c r="B2364" s="3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 s="12">
        <v>42538.204861111109</v>
      </c>
      <c r="J2364" s="12">
        <v>42523.333310185189</v>
      </c>
      <c r="K2364" t="b">
        <v>0</v>
      </c>
      <c r="L2364">
        <v>19</v>
      </c>
      <c r="M2364" t="b">
        <v>1</v>
      </c>
      <c r="N2364" t="s">
        <v>8285</v>
      </c>
      <c r="O2364" t="s">
        <v>8289</v>
      </c>
      <c r="P2364">
        <f t="shared" si="108"/>
        <v>100</v>
      </c>
      <c r="Q2364">
        <f t="shared" si="109"/>
        <v>52.63</v>
      </c>
      <c r="R2364">
        <f t="shared" si="110"/>
        <v>2016</v>
      </c>
    </row>
    <row r="2365" spans="1:18" ht="43.2" hidden="1" x14ac:dyDescent="0.3">
      <c r="A2365">
        <v>2172</v>
      </c>
      <c r="B2365" s="3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 s="12">
        <v>42112.580092592587</v>
      </c>
      <c r="J2365" s="12">
        <v>42082.580092592587</v>
      </c>
      <c r="K2365" t="b">
        <v>0</v>
      </c>
      <c r="L2365">
        <v>13</v>
      </c>
      <c r="M2365" t="b">
        <v>1</v>
      </c>
      <c r="N2365" t="s">
        <v>8285</v>
      </c>
      <c r="O2365" t="s">
        <v>8289</v>
      </c>
      <c r="P2365">
        <f t="shared" si="108"/>
        <v>100</v>
      </c>
      <c r="Q2365">
        <f t="shared" si="109"/>
        <v>76.92</v>
      </c>
      <c r="R2365">
        <f t="shared" si="110"/>
        <v>2015</v>
      </c>
    </row>
    <row r="2366" spans="1:18" ht="28.8" hidden="1" x14ac:dyDescent="0.3">
      <c r="A2366">
        <v>2509</v>
      </c>
      <c r="B2366" s="3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 s="12">
        <v>42114.767928240741</v>
      </c>
      <c r="J2366" s="12">
        <v>42058.809594907405</v>
      </c>
      <c r="K2366" t="b">
        <v>0</v>
      </c>
      <c r="L2366">
        <v>28</v>
      </c>
      <c r="M2366" t="b">
        <v>0</v>
      </c>
      <c r="N2366" t="s">
        <v>8277</v>
      </c>
      <c r="O2366" t="s">
        <v>8315</v>
      </c>
      <c r="P2366">
        <f t="shared" si="108"/>
        <v>1</v>
      </c>
      <c r="Q2366">
        <f t="shared" si="109"/>
        <v>35.71</v>
      </c>
      <c r="R2366">
        <f t="shared" si="110"/>
        <v>2015</v>
      </c>
    </row>
    <row r="2367" spans="1:18" ht="28.8" x14ac:dyDescent="0.3">
      <c r="A2367">
        <v>2821</v>
      </c>
      <c r="B2367" s="3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 s="12">
        <v>41905.922858796301</v>
      </c>
      <c r="J2367" s="12">
        <v>41875.922858796301</v>
      </c>
      <c r="K2367" t="b">
        <v>0</v>
      </c>
      <c r="L2367">
        <v>35</v>
      </c>
      <c r="M2367" t="b">
        <v>1</v>
      </c>
      <c r="N2367" t="s">
        <v>8281</v>
      </c>
      <c r="O2367" t="s">
        <v>8284</v>
      </c>
      <c r="P2367">
        <f t="shared" si="108"/>
        <v>100</v>
      </c>
      <c r="Q2367">
        <f t="shared" si="109"/>
        <v>28.57</v>
      </c>
      <c r="R2367">
        <f t="shared" si="110"/>
        <v>2014</v>
      </c>
    </row>
    <row r="2368" spans="1:18" ht="28.8" hidden="1" x14ac:dyDescent="0.3">
      <c r="A2368">
        <v>2928</v>
      </c>
      <c r="B2368" s="3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 s="12">
        <v>42433.998217592598</v>
      </c>
      <c r="J2368" s="12">
        <v>42403.998217592598</v>
      </c>
      <c r="K2368" t="b">
        <v>0</v>
      </c>
      <c r="L2368">
        <v>24</v>
      </c>
      <c r="M2368" t="b">
        <v>1</v>
      </c>
      <c r="N2368" t="s">
        <v>8281</v>
      </c>
      <c r="O2368" t="s">
        <v>8293</v>
      </c>
      <c r="P2368">
        <f t="shared" si="108"/>
        <v>100</v>
      </c>
      <c r="Q2368">
        <f t="shared" si="109"/>
        <v>41.67</v>
      </c>
      <c r="R2368">
        <f t="shared" si="110"/>
        <v>2016</v>
      </c>
    </row>
    <row r="2369" spans="1:18" ht="28.8" hidden="1" x14ac:dyDescent="0.3">
      <c r="A2369">
        <v>2988</v>
      </c>
      <c r="B2369" s="3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 s="12">
        <v>42541.362048611118</v>
      </c>
      <c r="J2369" s="12">
        <v>42511.362048611118</v>
      </c>
      <c r="K2369" t="b">
        <v>0</v>
      </c>
      <c r="L2369">
        <v>28</v>
      </c>
      <c r="M2369" t="b">
        <v>1</v>
      </c>
      <c r="N2369" t="s">
        <v>8281</v>
      </c>
      <c r="O2369" t="s">
        <v>8282</v>
      </c>
      <c r="P2369">
        <f t="shared" si="108"/>
        <v>100</v>
      </c>
      <c r="Q2369">
        <f t="shared" si="109"/>
        <v>35.71</v>
      </c>
      <c r="R2369">
        <f t="shared" si="110"/>
        <v>2016</v>
      </c>
    </row>
    <row r="2370" spans="1:18" ht="28.8" x14ac:dyDescent="0.3">
      <c r="A2370">
        <v>3185</v>
      </c>
      <c r="B2370" s="3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 s="12">
        <v>41836.977326388893</v>
      </c>
      <c r="J2370" s="12">
        <v>41829.977326388893</v>
      </c>
      <c r="K2370" t="b">
        <v>1</v>
      </c>
      <c r="L2370">
        <v>24</v>
      </c>
      <c r="M2370" t="b">
        <v>1</v>
      </c>
      <c r="N2370" t="s">
        <v>8281</v>
      </c>
      <c r="O2370" t="s">
        <v>8284</v>
      </c>
      <c r="P2370">
        <f t="shared" ref="P2370:P2433" si="111">ROUND(E2370/D2370*100,0)</f>
        <v>100</v>
      </c>
      <c r="Q2370">
        <f t="shared" ref="Q2370:Q2433" si="112">IFERROR(ROUND(E2370/L2370,2),0)</f>
        <v>41.67</v>
      </c>
      <c r="R2370">
        <f t="shared" si="110"/>
        <v>2014</v>
      </c>
    </row>
    <row r="2371" spans="1:18" ht="28.8" x14ac:dyDescent="0.3">
      <c r="A2371">
        <v>3504</v>
      </c>
      <c r="B2371" s="3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 s="12">
        <v>42327.790405092594</v>
      </c>
      <c r="J2371" s="12">
        <v>42297.748738425929</v>
      </c>
      <c r="K2371" t="b">
        <v>0</v>
      </c>
      <c r="L2371">
        <v>8</v>
      </c>
      <c r="M2371" t="b">
        <v>1</v>
      </c>
      <c r="N2371" t="s">
        <v>8281</v>
      </c>
      <c r="O2371" t="s">
        <v>8284</v>
      </c>
      <c r="P2371">
        <f t="shared" si="111"/>
        <v>100</v>
      </c>
      <c r="Q2371">
        <f t="shared" si="112"/>
        <v>125</v>
      </c>
      <c r="R2371">
        <f t="shared" ref="R2371:R2434" si="113">YEAR(J2371)</f>
        <v>2015</v>
      </c>
    </row>
    <row r="2372" spans="1:18" ht="28.8" x14ac:dyDescent="0.3">
      <c r="A2372">
        <v>3512</v>
      </c>
      <c r="B2372" s="3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 s="12">
        <v>42117.49527777778</v>
      </c>
      <c r="J2372" s="12">
        <v>42057.536944444444</v>
      </c>
      <c r="K2372" t="b">
        <v>0</v>
      </c>
      <c r="L2372">
        <v>17</v>
      </c>
      <c r="M2372" t="b">
        <v>1</v>
      </c>
      <c r="N2372" t="s">
        <v>8281</v>
      </c>
      <c r="O2372" t="s">
        <v>8284</v>
      </c>
      <c r="P2372">
        <f t="shared" si="111"/>
        <v>100</v>
      </c>
      <c r="Q2372">
        <f t="shared" si="112"/>
        <v>58.82</v>
      </c>
      <c r="R2372">
        <f t="shared" si="113"/>
        <v>2015</v>
      </c>
    </row>
    <row r="2373" spans="1:18" ht="28.8" x14ac:dyDescent="0.3">
      <c r="A2373">
        <v>3808</v>
      </c>
      <c r="B2373" s="3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 s="12">
        <v>42119.412256944444</v>
      </c>
      <c r="J2373" s="12">
        <v>42059.453923611116</v>
      </c>
      <c r="K2373" t="b">
        <v>0</v>
      </c>
      <c r="L2373">
        <v>24</v>
      </c>
      <c r="M2373" t="b">
        <v>1</v>
      </c>
      <c r="N2373" t="s">
        <v>8281</v>
      </c>
      <c r="O2373" t="s">
        <v>8284</v>
      </c>
      <c r="P2373">
        <f t="shared" si="111"/>
        <v>100</v>
      </c>
      <c r="Q2373">
        <f t="shared" si="112"/>
        <v>41.67</v>
      </c>
      <c r="R2373">
        <f t="shared" si="113"/>
        <v>2015</v>
      </c>
    </row>
    <row r="2374" spans="1:18" ht="28.8" x14ac:dyDescent="0.3">
      <c r="A2374">
        <v>3913</v>
      </c>
      <c r="B2374" s="3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 s="12">
        <v>42338.252881944441</v>
      </c>
      <c r="J2374" s="12">
        <v>42308.211215277777</v>
      </c>
      <c r="K2374" t="b">
        <v>0</v>
      </c>
      <c r="L2374">
        <v>7</v>
      </c>
      <c r="M2374" t="b">
        <v>0</v>
      </c>
      <c r="N2374" t="s">
        <v>8281</v>
      </c>
      <c r="O2374" t="s">
        <v>8284</v>
      </c>
      <c r="P2374">
        <f t="shared" si="111"/>
        <v>10</v>
      </c>
      <c r="Q2374">
        <f t="shared" si="112"/>
        <v>142.86000000000001</v>
      </c>
      <c r="R2374">
        <f t="shared" si="113"/>
        <v>2015</v>
      </c>
    </row>
    <row r="2375" spans="1:18" ht="28.8" hidden="1" x14ac:dyDescent="0.3">
      <c r="A2375">
        <v>1794</v>
      </c>
      <c r="B2375" s="3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 s="12">
        <v>42046.551180555558</v>
      </c>
      <c r="J2375" s="12">
        <v>42011.551180555558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>
        <f t="shared" si="111"/>
        <v>11</v>
      </c>
      <c r="Q2375">
        <f t="shared" si="112"/>
        <v>55.39</v>
      </c>
      <c r="R2375">
        <f t="shared" si="113"/>
        <v>2015</v>
      </c>
    </row>
    <row r="2376" spans="1:18" ht="28.8" hidden="1" x14ac:dyDescent="0.3">
      <c r="A2376">
        <v>1778</v>
      </c>
      <c r="B2376" s="3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 s="12">
        <v>42090.821701388893</v>
      </c>
      <c r="J2376" s="12">
        <v>42045.86336805555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>
        <f t="shared" si="111"/>
        <v>2</v>
      </c>
      <c r="Q2376">
        <f t="shared" si="112"/>
        <v>66.33</v>
      </c>
      <c r="R2376">
        <f t="shared" si="113"/>
        <v>2015</v>
      </c>
    </row>
    <row r="2377" spans="1:18" ht="28.8" hidden="1" x14ac:dyDescent="0.3">
      <c r="A2377">
        <v>1338</v>
      </c>
      <c r="B2377" s="3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 s="12">
        <v>42218.803622685184</v>
      </c>
      <c r="J2377" s="12">
        <v>42188.803622685184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>
        <f t="shared" si="111"/>
        <v>3</v>
      </c>
      <c r="Q2377">
        <f t="shared" si="112"/>
        <v>66.069999999999993</v>
      </c>
      <c r="R2377">
        <f t="shared" si="113"/>
        <v>2015</v>
      </c>
    </row>
    <row r="2378" spans="1:18" ht="28.8" hidden="1" x14ac:dyDescent="0.3">
      <c r="A2378">
        <v>2634</v>
      </c>
      <c r="B2378" s="3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 s="12">
        <v>42642.656493055561</v>
      </c>
      <c r="J2378" s="12">
        <v>42612.656493055561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>
        <f t="shared" si="111"/>
        <v>106</v>
      </c>
      <c r="Q2378">
        <f t="shared" si="112"/>
        <v>39.44</v>
      </c>
      <c r="R2378">
        <f t="shared" si="113"/>
        <v>2016</v>
      </c>
    </row>
    <row r="2379" spans="1:18" ht="28.8" hidden="1" x14ac:dyDescent="0.3">
      <c r="A2379">
        <v>1840</v>
      </c>
      <c r="B2379" s="3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 s="12">
        <v>41401.207638888889</v>
      </c>
      <c r="J2379" s="12">
        <v>41382.096180555556</v>
      </c>
      <c r="K2379" t="b">
        <v>0</v>
      </c>
      <c r="L2379">
        <v>13</v>
      </c>
      <c r="M2379" t="b">
        <v>1</v>
      </c>
      <c r="N2379" t="s">
        <v>8285</v>
      </c>
      <c r="O2379" t="s">
        <v>8289</v>
      </c>
      <c r="P2379">
        <f t="shared" si="111"/>
        <v>109</v>
      </c>
      <c r="Q2379">
        <f t="shared" si="112"/>
        <v>75.38</v>
      </c>
      <c r="R2379">
        <f t="shared" si="113"/>
        <v>2013</v>
      </c>
    </row>
    <row r="2380" spans="1:18" ht="28.8" hidden="1" x14ac:dyDescent="0.3">
      <c r="A2380">
        <v>3880</v>
      </c>
      <c r="B2380" s="3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 s="12">
        <v>41850.958333333336</v>
      </c>
      <c r="J2380" s="12">
        <v>41815.815046296295</v>
      </c>
      <c r="K2380" t="b">
        <v>0</v>
      </c>
      <c r="L2380">
        <v>17</v>
      </c>
      <c r="M2380" t="b">
        <v>0</v>
      </c>
      <c r="N2380" t="s">
        <v>8281</v>
      </c>
      <c r="O2380" t="s">
        <v>8293</v>
      </c>
      <c r="P2380">
        <f t="shared" si="111"/>
        <v>13</v>
      </c>
      <c r="Q2380">
        <f t="shared" si="112"/>
        <v>57.65</v>
      </c>
      <c r="R2380">
        <f t="shared" si="113"/>
        <v>2014</v>
      </c>
    </row>
    <row r="2381" spans="1:18" ht="28.8" hidden="1" x14ac:dyDescent="0.3">
      <c r="A2381">
        <v>1167</v>
      </c>
      <c r="B2381" s="3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 s="12">
        <v>41894.734895833331</v>
      </c>
      <c r="J2381" s="12">
        <v>41863.734895833331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>
        <f t="shared" si="111"/>
        <v>2</v>
      </c>
      <c r="Q2381">
        <f t="shared" si="112"/>
        <v>61.19</v>
      </c>
      <c r="R2381">
        <f t="shared" si="113"/>
        <v>2014</v>
      </c>
    </row>
    <row r="2382" spans="1:18" hidden="1" x14ac:dyDescent="0.3">
      <c r="A2382">
        <v>705</v>
      </c>
      <c r="B2382" s="3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 s="12">
        <v>42756.491643518515</v>
      </c>
      <c r="J2382" s="12">
        <v>42726.491643518515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>
        <f t="shared" si="111"/>
        <v>1</v>
      </c>
      <c r="Q2382">
        <f t="shared" si="112"/>
        <v>195.4</v>
      </c>
      <c r="R2382">
        <f t="shared" si="113"/>
        <v>2016</v>
      </c>
    </row>
    <row r="2383" spans="1:18" ht="28.8" x14ac:dyDescent="0.3">
      <c r="A2383">
        <v>2978</v>
      </c>
      <c r="B2383" s="3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 s="12">
        <v>41932.249305555553</v>
      </c>
      <c r="J2383" s="12">
        <v>41922.640590277777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>
        <f t="shared" si="111"/>
        <v>129</v>
      </c>
      <c r="Q2383">
        <f t="shared" si="112"/>
        <v>60.69</v>
      </c>
      <c r="R2383">
        <f t="shared" si="113"/>
        <v>2014</v>
      </c>
    </row>
    <row r="2384" spans="1:18" ht="28.8" hidden="1" x14ac:dyDescent="0.3">
      <c r="A2384">
        <v>2627</v>
      </c>
      <c r="B2384" s="3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 s="12">
        <v>42334.871076388896</v>
      </c>
      <c r="J2384" s="12">
        <v>42304.829409722224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>
        <f t="shared" si="111"/>
        <v>647</v>
      </c>
      <c r="Q2384">
        <f t="shared" si="112"/>
        <v>21.56</v>
      </c>
      <c r="R2384">
        <f t="shared" si="113"/>
        <v>2015</v>
      </c>
    </row>
    <row r="2385" spans="1:18" ht="28.8" x14ac:dyDescent="0.3">
      <c r="A2385">
        <v>3420</v>
      </c>
      <c r="B2385" s="3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 s="12">
        <v>42414</v>
      </c>
      <c r="J2385" s="12">
        <v>42405.090300925927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>
        <f t="shared" si="111"/>
        <v>138</v>
      </c>
      <c r="Q2385">
        <f t="shared" si="112"/>
        <v>28.41</v>
      </c>
      <c r="R2385">
        <f t="shared" si="113"/>
        <v>2016</v>
      </c>
    </row>
    <row r="2386" spans="1:18" ht="28.8" x14ac:dyDescent="0.3">
      <c r="A2386">
        <v>2873</v>
      </c>
      <c r="B2386" s="3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 s="12">
        <v>42032.817488425921</v>
      </c>
      <c r="J2386" s="12">
        <v>42002.817488425921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>
        <f t="shared" si="111"/>
        <v>38</v>
      </c>
      <c r="Q2386">
        <f t="shared" si="112"/>
        <v>119.13</v>
      </c>
      <c r="R2386">
        <f t="shared" si="113"/>
        <v>2014</v>
      </c>
    </row>
    <row r="2387" spans="1:18" ht="28.8" x14ac:dyDescent="0.3">
      <c r="A2387">
        <v>3460</v>
      </c>
      <c r="B2387" s="3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 s="12">
        <v>41866.527222222219</v>
      </c>
      <c r="J2387" s="12">
        <v>41852.527222222219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>
        <f t="shared" si="111"/>
        <v>190</v>
      </c>
      <c r="Q2387">
        <f t="shared" si="112"/>
        <v>50</v>
      </c>
      <c r="R2387">
        <f t="shared" si="113"/>
        <v>2014</v>
      </c>
    </row>
    <row r="2388" spans="1:18" ht="28.8" hidden="1" x14ac:dyDescent="0.3">
      <c r="A2388">
        <v>2515</v>
      </c>
      <c r="B2388" s="3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 s="12">
        <v>42057.839733796296</v>
      </c>
      <c r="J2388" s="12">
        <v>42027.839733796296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>
        <f t="shared" si="111"/>
        <v>19</v>
      </c>
      <c r="Q2388">
        <f t="shared" si="112"/>
        <v>77.5</v>
      </c>
      <c r="R2388">
        <f t="shared" si="113"/>
        <v>2015</v>
      </c>
    </row>
    <row r="2389" spans="1:18" hidden="1" x14ac:dyDescent="0.3">
      <c r="A2389">
        <v>2628</v>
      </c>
      <c r="B2389" s="3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 s="12">
        <v>41973.966053240743</v>
      </c>
      <c r="J2389" s="12">
        <v>41953.966053240743</v>
      </c>
      <c r="K2389" t="b">
        <v>0</v>
      </c>
      <c r="L2389">
        <v>21</v>
      </c>
      <c r="M2389" t="b">
        <v>1</v>
      </c>
      <c r="N2389" t="s">
        <v>8266</v>
      </c>
      <c r="O2389" t="s">
        <v>8273</v>
      </c>
      <c r="P2389">
        <f t="shared" si="111"/>
        <v>110</v>
      </c>
      <c r="Q2389">
        <f t="shared" si="112"/>
        <v>44.1</v>
      </c>
      <c r="R2389">
        <f t="shared" si="113"/>
        <v>2014</v>
      </c>
    </row>
    <row r="2390" spans="1:18" ht="28.8" hidden="1" x14ac:dyDescent="0.3">
      <c r="A2390">
        <v>3637</v>
      </c>
      <c r="B2390" s="3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 s="12">
        <v>42005.700636574074</v>
      </c>
      <c r="J2390" s="12">
        <v>41975.700636574074</v>
      </c>
      <c r="K2390" t="b">
        <v>0</v>
      </c>
      <c r="L2390">
        <v>14</v>
      </c>
      <c r="M2390" t="b">
        <v>0</v>
      </c>
      <c r="N2390" t="s">
        <v>8281</v>
      </c>
      <c r="O2390" t="s">
        <v>8293</v>
      </c>
      <c r="P2390">
        <f t="shared" si="111"/>
        <v>31</v>
      </c>
      <c r="Q2390">
        <f t="shared" si="112"/>
        <v>66.14</v>
      </c>
      <c r="R2390">
        <f t="shared" si="113"/>
        <v>2014</v>
      </c>
    </row>
    <row r="2391" spans="1:18" ht="28.8" x14ac:dyDescent="0.3">
      <c r="A2391">
        <v>2796</v>
      </c>
      <c r="B2391" s="3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 s="12">
        <v>41825.528101851851</v>
      </c>
      <c r="J2391" s="12">
        <v>41795.528101851851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>
        <f t="shared" si="111"/>
        <v>116</v>
      </c>
      <c r="Q2391">
        <f t="shared" si="112"/>
        <v>44</v>
      </c>
      <c r="R2391">
        <f t="shared" si="113"/>
        <v>2014</v>
      </c>
    </row>
    <row r="2392" spans="1:18" hidden="1" x14ac:dyDescent="0.3">
      <c r="A2392">
        <v>2293</v>
      </c>
      <c r="B2392" s="3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 s="12">
        <v>41177.165972222225</v>
      </c>
      <c r="J2392" s="12">
        <v>41151.708321759259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>
        <f t="shared" si="111"/>
        <v>108</v>
      </c>
      <c r="Q2392">
        <f t="shared" si="112"/>
        <v>34.07</v>
      </c>
      <c r="R2392">
        <f t="shared" si="113"/>
        <v>2012</v>
      </c>
    </row>
    <row r="2393" spans="1:18" x14ac:dyDescent="0.3">
      <c r="A2393">
        <v>3395</v>
      </c>
      <c r="B2393" s="3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 s="12">
        <v>42154.756944444445</v>
      </c>
      <c r="J2393" s="12">
        <v>42140.712314814817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>
        <f t="shared" si="111"/>
        <v>184</v>
      </c>
      <c r="Q2393">
        <f t="shared" si="112"/>
        <v>24.21</v>
      </c>
      <c r="R2393">
        <f t="shared" si="113"/>
        <v>2015</v>
      </c>
    </row>
    <row r="2394" spans="1:18" ht="28.8" hidden="1" x14ac:dyDescent="0.3">
      <c r="A2394">
        <v>1394</v>
      </c>
      <c r="B2394" s="3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 s="12">
        <v>42795.125</v>
      </c>
      <c r="J2394" s="12">
        <v>42752.144976851851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>
        <f t="shared" si="111"/>
        <v>122</v>
      </c>
      <c r="Q2394">
        <f t="shared" si="112"/>
        <v>53.88</v>
      </c>
      <c r="R2394">
        <f t="shared" si="113"/>
        <v>2017</v>
      </c>
    </row>
    <row r="2395" spans="1:18" ht="28.8" hidden="1" x14ac:dyDescent="0.3">
      <c r="A2395">
        <v>812</v>
      </c>
      <c r="B2395" s="3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 s="12">
        <v>41334.581944444442</v>
      </c>
      <c r="J2395" s="12">
        <v>41282.017962962964</v>
      </c>
      <c r="K2395" t="b">
        <v>0</v>
      </c>
      <c r="L2395">
        <v>33</v>
      </c>
      <c r="M2395" t="b">
        <v>1</v>
      </c>
      <c r="N2395" t="s">
        <v>8285</v>
      </c>
      <c r="O2395" t="s">
        <v>8289</v>
      </c>
      <c r="P2395">
        <f t="shared" si="111"/>
        <v>152</v>
      </c>
      <c r="Q2395">
        <f t="shared" si="112"/>
        <v>27.61</v>
      </c>
      <c r="R2395">
        <f t="shared" si="113"/>
        <v>2013</v>
      </c>
    </row>
    <row r="2396" spans="1:18" hidden="1" x14ac:dyDescent="0.3">
      <c r="A2396">
        <v>1152</v>
      </c>
      <c r="B2396" s="3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 s="12">
        <v>42139.709629629629</v>
      </c>
      <c r="J2396" s="12">
        <v>42109.709629629629</v>
      </c>
      <c r="K2396" t="b">
        <v>0</v>
      </c>
      <c r="L2396">
        <v>15</v>
      </c>
      <c r="M2396" t="b">
        <v>0</v>
      </c>
      <c r="N2396" t="s">
        <v>8277</v>
      </c>
      <c r="O2396" t="s">
        <v>8303</v>
      </c>
      <c r="P2396">
        <f t="shared" si="111"/>
        <v>6</v>
      </c>
      <c r="Q2396">
        <f t="shared" si="112"/>
        <v>60.73</v>
      </c>
      <c r="R2396">
        <f t="shared" si="113"/>
        <v>2015</v>
      </c>
    </row>
    <row r="2397" spans="1:18" ht="28.8" hidden="1" x14ac:dyDescent="0.3">
      <c r="A2397">
        <v>3093</v>
      </c>
      <c r="B2397" s="3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 s="12">
        <v>41791.165972222225</v>
      </c>
      <c r="J2397" s="12">
        <v>41760.909039351849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>
        <f t="shared" si="111"/>
        <v>23</v>
      </c>
      <c r="Q2397">
        <f t="shared" si="112"/>
        <v>53.53</v>
      </c>
      <c r="R2397">
        <f t="shared" si="113"/>
        <v>2014</v>
      </c>
    </row>
    <row r="2398" spans="1:18" ht="28.8" hidden="1" x14ac:dyDescent="0.3">
      <c r="A2398">
        <v>977</v>
      </c>
      <c r="B2398" s="3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 s="12">
        <v>42421.942094907412</v>
      </c>
      <c r="J2398" s="12">
        <v>42391.942094907412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>
        <f t="shared" si="111"/>
        <v>34</v>
      </c>
      <c r="Q2398">
        <f t="shared" si="112"/>
        <v>75.75</v>
      </c>
      <c r="R2398">
        <f t="shared" si="113"/>
        <v>2016</v>
      </c>
    </row>
    <row r="2399" spans="1:18" ht="28.8" x14ac:dyDescent="0.3">
      <c r="A2399">
        <v>3914</v>
      </c>
      <c r="B2399" s="3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 s="12">
        <v>42134.957638888889</v>
      </c>
      <c r="J2399" s="12">
        <v>42114.818935185183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>
        <f t="shared" si="111"/>
        <v>36</v>
      </c>
      <c r="Q2399">
        <f t="shared" si="112"/>
        <v>33.67</v>
      </c>
      <c r="R2399">
        <f t="shared" si="113"/>
        <v>2015</v>
      </c>
    </row>
    <row r="2400" spans="1:18" ht="28.8" hidden="1" x14ac:dyDescent="0.3">
      <c r="A2400">
        <v>1786</v>
      </c>
      <c r="B2400" s="3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 s="12">
        <v>41988.550659722227</v>
      </c>
      <c r="J2400" s="12">
        <v>41958.550659722227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>
        <f t="shared" si="111"/>
        <v>48</v>
      </c>
      <c r="Q2400">
        <f t="shared" si="112"/>
        <v>31.21</v>
      </c>
      <c r="R2400">
        <f t="shared" si="113"/>
        <v>2014</v>
      </c>
    </row>
    <row r="2401" spans="1:18" ht="28.8" x14ac:dyDescent="0.3">
      <c r="A2401">
        <v>3510</v>
      </c>
      <c r="B2401" s="3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 s="12">
        <v>41822.62090277778</v>
      </c>
      <c r="J2401" s="12">
        <v>41802.62090277778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>
        <f t="shared" si="111"/>
        <v>101</v>
      </c>
      <c r="Q2401">
        <f t="shared" si="112"/>
        <v>60.33</v>
      </c>
      <c r="R2401">
        <f t="shared" si="113"/>
        <v>2014</v>
      </c>
    </row>
    <row r="2402" spans="1:18" ht="28.8" hidden="1" x14ac:dyDescent="0.3">
      <c r="A2402">
        <v>664</v>
      </c>
      <c r="B2402" s="3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 s="12">
        <v>42107.666377314818</v>
      </c>
      <c r="J2402" s="12">
        <v>42077.666377314818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>
        <f t="shared" si="111"/>
        <v>8</v>
      </c>
      <c r="Q2402">
        <f t="shared" si="112"/>
        <v>31.17</v>
      </c>
      <c r="R2402">
        <f t="shared" si="113"/>
        <v>2015</v>
      </c>
    </row>
    <row r="2403" spans="1:18" ht="28.8" hidden="1" x14ac:dyDescent="0.3">
      <c r="A2403">
        <v>785</v>
      </c>
      <c r="B2403" s="3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 s="12">
        <v>41333.593923611108</v>
      </c>
      <c r="J2403" s="12">
        <v>41303.593923611108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>
        <f t="shared" si="111"/>
        <v>181</v>
      </c>
      <c r="Q2403">
        <f t="shared" si="112"/>
        <v>31.14</v>
      </c>
      <c r="R2403">
        <f t="shared" si="113"/>
        <v>2013</v>
      </c>
    </row>
    <row r="2404" spans="1:18" ht="28.8" hidden="1" x14ac:dyDescent="0.3">
      <c r="A2404">
        <v>73</v>
      </c>
      <c r="B2404" s="3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 s="12">
        <v>40666.165972222225</v>
      </c>
      <c r="J2404" s="12">
        <v>40587.75675925926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>
        <f t="shared" si="111"/>
        <v>100</v>
      </c>
      <c r="Q2404">
        <f t="shared" si="112"/>
        <v>50</v>
      </c>
      <c r="R2404">
        <f t="shared" si="113"/>
        <v>2011</v>
      </c>
    </row>
    <row r="2405" spans="1:18" ht="28.8" x14ac:dyDescent="0.3">
      <c r="A2405">
        <v>3836</v>
      </c>
      <c r="B2405" s="3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 s="12">
        <v>42585.172916666663</v>
      </c>
      <c r="J2405" s="12">
        <v>42553.926527777774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>
        <f t="shared" si="111"/>
        <v>113</v>
      </c>
      <c r="Q2405">
        <f t="shared" si="112"/>
        <v>64.290000000000006</v>
      </c>
      <c r="R2405">
        <f t="shared" si="113"/>
        <v>2016</v>
      </c>
    </row>
    <row r="2406" spans="1:18" ht="28.8" hidden="1" x14ac:dyDescent="0.3">
      <c r="A2406">
        <v>2191</v>
      </c>
      <c r="B2406" s="3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 s="12">
        <v>42780.833645833336</v>
      </c>
      <c r="J2406" s="12">
        <v>42768.833645833336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>
        <f t="shared" si="111"/>
        <v>120</v>
      </c>
      <c r="Q2406">
        <f t="shared" si="112"/>
        <v>35.92</v>
      </c>
      <c r="R2406">
        <f t="shared" si="113"/>
        <v>2017</v>
      </c>
    </row>
    <row r="2407" spans="1:18" ht="28.8" hidden="1" x14ac:dyDescent="0.3">
      <c r="A2407">
        <v>1490</v>
      </c>
      <c r="B2407" s="3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 s="12">
        <v>41549.561041666668</v>
      </c>
      <c r="J2407" s="12">
        <v>41520.561041666668</v>
      </c>
      <c r="K2407" t="b">
        <v>0</v>
      </c>
      <c r="L2407">
        <v>19</v>
      </c>
      <c r="M2407" t="b">
        <v>0</v>
      </c>
      <c r="N2407" t="s">
        <v>8269</v>
      </c>
      <c r="O2407" t="s">
        <v>8310</v>
      </c>
      <c r="P2407">
        <f t="shared" si="111"/>
        <v>31</v>
      </c>
      <c r="Q2407">
        <f t="shared" si="112"/>
        <v>47.11</v>
      </c>
      <c r="R2407">
        <f t="shared" si="113"/>
        <v>2013</v>
      </c>
    </row>
    <row r="2408" spans="1:18" ht="28.8" hidden="1" x14ac:dyDescent="0.3">
      <c r="A2408">
        <v>1771</v>
      </c>
      <c r="B2408" s="3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 s="12">
        <v>41935.979629629634</v>
      </c>
      <c r="J2408" s="12">
        <v>41905.979629629634</v>
      </c>
      <c r="K2408" t="b">
        <v>1</v>
      </c>
      <c r="L2408">
        <v>25</v>
      </c>
      <c r="M2408" t="b">
        <v>0</v>
      </c>
      <c r="N2408" t="s">
        <v>8271</v>
      </c>
      <c r="O2408" t="s">
        <v>8272</v>
      </c>
      <c r="P2408">
        <f t="shared" si="111"/>
        <v>21</v>
      </c>
      <c r="Q2408">
        <f t="shared" si="112"/>
        <v>35.799999999999997</v>
      </c>
      <c r="R2408">
        <f t="shared" si="113"/>
        <v>2014</v>
      </c>
    </row>
    <row r="2409" spans="1:18" ht="28.8" hidden="1" x14ac:dyDescent="0.3">
      <c r="A2409">
        <v>675</v>
      </c>
      <c r="B2409" s="3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 s="12">
        <v>42005.290972222225</v>
      </c>
      <c r="J2409" s="12">
        <v>41975.930601851855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>
        <f t="shared" si="111"/>
        <v>15</v>
      </c>
      <c r="Q2409">
        <f t="shared" si="112"/>
        <v>34.270000000000003</v>
      </c>
      <c r="R2409">
        <f t="shared" si="113"/>
        <v>2014</v>
      </c>
    </row>
    <row r="2410" spans="1:18" ht="28.8" hidden="1" x14ac:dyDescent="0.3">
      <c r="A2410">
        <v>2559</v>
      </c>
      <c r="B2410" s="3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 s="12">
        <v>40862.817361111112</v>
      </c>
      <c r="J2410" s="12">
        <v>40829.873657407406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>
        <f t="shared" si="111"/>
        <v>111</v>
      </c>
      <c r="Q2410">
        <f t="shared" si="112"/>
        <v>35.6</v>
      </c>
      <c r="R2410">
        <f t="shared" si="113"/>
        <v>2011</v>
      </c>
    </row>
    <row r="2411" spans="1:18" ht="28.8" x14ac:dyDescent="0.3">
      <c r="A2411">
        <v>3367</v>
      </c>
      <c r="B2411" s="3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 s="12">
        <v>42217.933958333335</v>
      </c>
      <c r="J2411" s="12">
        <v>42192.933958333335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>
        <f t="shared" si="111"/>
        <v>119</v>
      </c>
      <c r="Q2411">
        <f t="shared" si="112"/>
        <v>29.67</v>
      </c>
      <c r="R2411">
        <f t="shared" si="113"/>
        <v>2015</v>
      </c>
    </row>
    <row r="2412" spans="1:18" ht="28.8" hidden="1" x14ac:dyDescent="0.3">
      <c r="A2412">
        <v>1174</v>
      </c>
      <c r="B2412" s="3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 s="12">
        <v>42498.84174768519</v>
      </c>
      <c r="J2412" s="12">
        <v>42468.84174768519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>
        <f t="shared" si="111"/>
        <v>6</v>
      </c>
      <c r="Q2412">
        <f t="shared" si="112"/>
        <v>46.63</v>
      </c>
      <c r="R2412">
        <f t="shared" si="113"/>
        <v>2016</v>
      </c>
    </row>
    <row r="2413" spans="1:18" ht="28.8" hidden="1" x14ac:dyDescent="0.3">
      <c r="A2413">
        <v>1463</v>
      </c>
      <c r="B2413" s="3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 s="12">
        <v>41371.869652777779</v>
      </c>
      <c r="J2413" s="12">
        <v>41326.911319444444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>
        <f t="shared" si="111"/>
        <v>148</v>
      </c>
      <c r="Q2413">
        <f t="shared" si="112"/>
        <v>35.44</v>
      </c>
      <c r="R2413">
        <f t="shared" si="113"/>
        <v>2013</v>
      </c>
    </row>
    <row r="2414" spans="1:18" hidden="1" x14ac:dyDescent="0.3">
      <c r="A2414">
        <v>1762</v>
      </c>
      <c r="B2414" s="3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 s="12">
        <v>42440.982002314813</v>
      </c>
      <c r="J2414" s="12">
        <v>42410.982002314813</v>
      </c>
      <c r="K2414" t="b">
        <v>0</v>
      </c>
      <c r="L2414">
        <v>25</v>
      </c>
      <c r="M2414" t="b">
        <v>1</v>
      </c>
      <c r="N2414" t="s">
        <v>8271</v>
      </c>
      <c r="O2414" t="s">
        <v>8272</v>
      </c>
      <c r="P2414">
        <f t="shared" si="111"/>
        <v>885</v>
      </c>
      <c r="Q2414">
        <f t="shared" si="112"/>
        <v>35.4</v>
      </c>
      <c r="R2414">
        <f t="shared" si="113"/>
        <v>2016</v>
      </c>
    </row>
    <row r="2415" spans="1:18" ht="28.8" hidden="1" x14ac:dyDescent="0.3">
      <c r="A2415">
        <v>2652</v>
      </c>
      <c r="B2415" s="3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 s="12">
        <v>41983.158854166672</v>
      </c>
      <c r="J2415" s="12">
        <v>41953.158854166672</v>
      </c>
      <c r="K2415" t="b">
        <v>0</v>
      </c>
      <c r="L2415">
        <v>11</v>
      </c>
      <c r="M2415" t="b">
        <v>0</v>
      </c>
      <c r="N2415" t="s">
        <v>8266</v>
      </c>
      <c r="O2415" t="s">
        <v>8273</v>
      </c>
      <c r="P2415">
        <f t="shared" si="111"/>
        <v>1</v>
      </c>
      <c r="Q2415">
        <f t="shared" si="112"/>
        <v>80.45</v>
      </c>
      <c r="R2415">
        <f t="shared" si="113"/>
        <v>2014</v>
      </c>
    </row>
    <row r="2416" spans="1:18" ht="28.8" hidden="1" x14ac:dyDescent="0.3">
      <c r="A2416">
        <v>958</v>
      </c>
      <c r="B2416" s="3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 s="12">
        <v>42104.207638888889</v>
      </c>
      <c r="J2416" s="12">
        <v>42082.802812499998</v>
      </c>
      <c r="K2416" t="b">
        <v>0</v>
      </c>
      <c r="L2416">
        <v>17</v>
      </c>
      <c r="M2416" t="b">
        <v>0</v>
      </c>
      <c r="N2416" t="s">
        <v>8266</v>
      </c>
      <c r="O2416" t="s">
        <v>8268</v>
      </c>
      <c r="P2416">
        <f t="shared" si="111"/>
        <v>11</v>
      </c>
      <c r="Q2416">
        <f t="shared" si="112"/>
        <v>51.82</v>
      </c>
      <c r="R2416">
        <f t="shared" si="113"/>
        <v>2015</v>
      </c>
    </row>
    <row r="2417" spans="1:18" ht="28.8" hidden="1" x14ac:dyDescent="0.3">
      <c r="A2417">
        <v>3800</v>
      </c>
      <c r="B2417" s="3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 s="12">
        <v>42015.207638888889</v>
      </c>
      <c r="J2417" s="12">
        <v>41982.737071759257</v>
      </c>
      <c r="K2417" t="b">
        <v>0</v>
      </c>
      <c r="L2417">
        <v>16</v>
      </c>
      <c r="M2417" t="b">
        <v>0</v>
      </c>
      <c r="N2417" t="s">
        <v>8281</v>
      </c>
      <c r="O2417" t="s">
        <v>8293</v>
      </c>
      <c r="P2417">
        <f t="shared" si="111"/>
        <v>4</v>
      </c>
      <c r="Q2417">
        <f t="shared" si="112"/>
        <v>55.06</v>
      </c>
      <c r="R2417">
        <f t="shared" si="113"/>
        <v>2014</v>
      </c>
    </row>
    <row r="2418" spans="1:18" ht="28.8" x14ac:dyDescent="0.3">
      <c r="A2418">
        <v>4055</v>
      </c>
      <c r="B2418" s="3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 s="12">
        <v>41809.648506944446</v>
      </c>
      <c r="J2418" s="12">
        <v>41779.648506944446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>
        <f t="shared" si="111"/>
        <v>18</v>
      </c>
      <c r="Q2418">
        <f t="shared" si="112"/>
        <v>41.95</v>
      </c>
      <c r="R2418">
        <f t="shared" si="113"/>
        <v>2014</v>
      </c>
    </row>
    <row r="2419" spans="1:18" ht="28.8" x14ac:dyDescent="0.3">
      <c r="A2419">
        <v>3617</v>
      </c>
      <c r="B2419" s="3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 s="12">
        <v>42794</v>
      </c>
      <c r="J2419" s="12">
        <v>42779.610289351855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>
        <f t="shared" si="111"/>
        <v>119</v>
      </c>
      <c r="Q2419">
        <f t="shared" si="112"/>
        <v>17.25</v>
      </c>
      <c r="R2419">
        <f t="shared" si="113"/>
        <v>2017</v>
      </c>
    </row>
    <row r="2420" spans="1:18" ht="28.8" hidden="1" x14ac:dyDescent="0.3">
      <c r="A2420">
        <v>964</v>
      </c>
      <c r="B2420" s="3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 s="12">
        <v>42248.628692129627</v>
      </c>
      <c r="J2420" s="12">
        <v>42208.628692129627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>
        <f t="shared" si="111"/>
        <v>1</v>
      </c>
      <c r="Q2420">
        <f t="shared" si="112"/>
        <v>30.31</v>
      </c>
      <c r="R2420">
        <f t="shared" si="113"/>
        <v>2015</v>
      </c>
    </row>
    <row r="2421" spans="1:18" ht="28.8" hidden="1" x14ac:dyDescent="0.3">
      <c r="A2421">
        <v>1319</v>
      </c>
      <c r="B2421" s="3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 s="12">
        <v>41831.666666666664</v>
      </c>
      <c r="J2421" s="12">
        <v>41816.812094907407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>
        <f t="shared" si="111"/>
        <v>15</v>
      </c>
      <c r="Q2421">
        <f t="shared" si="112"/>
        <v>97.33</v>
      </c>
      <c r="R2421">
        <f t="shared" si="113"/>
        <v>2014</v>
      </c>
    </row>
    <row r="2422" spans="1:18" hidden="1" x14ac:dyDescent="0.3">
      <c r="A2422">
        <v>1386</v>
      </c>
      <c r="B2422" s="3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 s="12">
        <v>42214.646863425922</v>
      </c>
      <c r="J2422" s="12">
        <v>42184.646863425922</v>
      </c>
      <c r="K2422" t="b">
        <v>0</v>
      </c>
      <c r="L2422">
        <v>14</v>
      </c>
      <c r="M2422" t="b">
        <v>1</v>
      </c>
      <c r="N2422" t="s">
        <v>8285</v>
      </c>
      <c r="O2422" t="s">
        <v>8289</v>
      </c>
      <c r="P2422">
        <f t="shared" si="111"/>
        <v>219</v>
      </c>
      <c r="Q2422">
        <f t="shared" si="112"/>
        <v>62.5</v>
      </c>
      <c r="R2422">
        <f t="shared" si="113"/>
        <v>2015</v>
      </c>
    </row>
    <row r="2423" spans="1:18" ht="28.8" x14ac:dyDescent="0.3">
      <c r="A2423">
        <v>3664</v>
      </c>
      <c r="B2423" s="3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 s="12">
        <v>42537.248715277776</v>
      </c>
      <c r="J2423" s="12">
        <v>42523.248715277776</v>
      </c>
      <c r="K2423" t="b">
        <v>0</v>
      </c>
      <c r="L2423">
        <v>19</v>
      </c>
      <c r="M2423" t="b">
        <v>1</v>
      </c>
      <c r="N2423" t="s">
        <v>8281</v>
      </c>
      <c r="O2423" t="s">
        <v>8284</v>
      </c>
      <c r="P2423">
        <f t="shared" si="111"/>
        <v>109</v>
      </c>
      <c r="Q2423">
        <f t="shared" si="112"/>
        <v>46.05</v>
      </c>
      <c r="R2423">
        <f t="shared" si="113"/>
        <v>2016</v>
      </c>
    </row>
    <row r="2424" spans="1:18" ht="28.8" x14ac:dyDescent="0.3">
      <c r="A2424">
        <v>3841</v>
      </c>
      <c r="B2424" s="3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 s="12">
        <v>41840.785729166666</v>
      </c>
      <c r="J2424" s="12">
        <v>41780.785729166666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>
        <f t="shared" si="111"/>
        <v>9</v>
      </c>
      <c r="Q2424">
        <f t="shared" si="112"/>
        <v>25.65</v>
      </c>
      <c r="R2424">
        <f t="shared" si="113"/>
        <v>2014</v>
      </c>
    </row>
    <row r="2425" spans="1:18" ht="28.8" x14ac:dyDescent="0.3">
      <c r="A2425">
        <v>3444</v>
      </c>
      <c r="B2425" s="3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 s="12">
        <v>42529.582638888889</v>
      </c>
      <c r="J2425" s="12">
        <v>42521.291504629626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>
        <f t="shared" si="111"/>
        <v>289</v>
      </c>
      <c r="Q2425">
        <f t="shared" si="112"/>
        <v>43.35</v>
      </c>
      <c r="R2425">
        <f t="shared" si="113"/>
        <v>2016</v>
      </c>
    </row>
    <row r="2426" spans="1:18" ht="28.8" hidden="1" x14ac:dyDescent="0.3">
      <c r="A2426">
        <v>1812</v>
      </c>
      <c r="B2426" s="3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 s="12">
        <v>42554.318703703699</v>
      </c>
      <c r="J2426" s="12">
        <v>42524.318703703699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>
        <f t="shared" si="111"/>
        <v>13</v>
      </c>
      <c r="Q2426">
        <f t="shared" si="112"/>
        <v>37.61</v>
      </c>
      <c r="R2426">
        <f t="shared" si="113"/>
        <v>2016</v>
      </c>
    </row>
    <row r="2427" spans="1:18" ht="28.8" hidden="1" x14ac:dyDescent="0.3">
      <c r="A2427">
        <v>473</v>
      </c>
      <c r="B2427" s="3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 s="12">
        <v>41899.698136574072</v>
      </c>
      <c r="J2427" s="12">
        <v>41869.698136574072</v>
      </c>
      <c r="K2427" t="b">
        <v>0</v>
      </c>
      <c r="L2427">
        <v>14</v>
      </c>
      <c r="M2427" t="b">
        <v>0</v>
      </c>
      <c r="N2427" t="s">
        <v>8279</v>
      </c>
      <c r="O2427" t="s">
        <v>8297</v>
      </c>
      <c r="P2427">
        <f t="shared" si="111"/>
        <v>3</v>
      </c>
      <c r="Q2427">
        <f t="shared" si="112"/>
        <v>61.5</v>
      </c>
      <c r="R2427">
        <f t="shared" si="113"/>
        <v>2014</v>
      </c>
    </row>
    <row r="2428" spans="1:18" ht="43.2" hidden="1" x14ac:dyDescent="0.3">
      <c r="A2428">
        <v>956</v>
      </c>
      <c r="B2428" s="3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 s="12">
        <v>42120.872210648144</v>
      </c>
      <c r="J2428" s="12">
        <v>42060.913877314815</v>
      </c>
      <c r="K2428" t="b">
        <v>0</v>
      </c>
      <c r="L2428">
        <v>17</v>
      </c>
      <c r="M2428" t="b">
        <v>0</v>
      </c>
      <c r="N2428" t="s">
        <v>8266</v>
      </c>
      <c r="O2428" t="s">
        <v>8268</v>
      </c>
      <c r="P2428">
        <f t="shared" si="111"/>
        <v>2</v>
      </c>
      <c r="Q2428">
        <f t="shared" si="112"/>
        <v>50.65</v>
      </c>
      <c r="R2428">
        <f t="shared" si="113"/>
        <v>2015</v>
      </c>
    </row>
    <row r="2429" spans="1:18" ht="28.8" hidden="1" x14ac:dyDescent="0.3">
      <c r="A2429">
        <v>2215</v>
      </c>
      <c r="B2429" s="3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 s="12">
        <v>40981.290972222225</v>
      </c>
      <c r="J2429" s="12">
        <v>40958.717268518521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>
        <f t="shared" si="111"/>
        <v>156</v>
      </c>
      <c r="Q2429">
        <f t="shared" si="112"/>
        <v>26.06</v>
      </c>
      <c r="R2429">
        <f t="shared" si="113"/>
        <v>2012</v>
      </c>
    </row>
    <row r="2430" spans="1:18" ht="28.8" hidden="1" x14ac:dyDescent="0.3">
      <c r="A2430">
        <v>1772</v>
      </c>
      <c r="B2430" s="3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 s="12">
        <v>41826.718009259261</v>
      </c>
      <c r="J2430" s="12">
        <v>41766.718009259261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>
        <f t="shared" si="111"/>
        <v>16</v>
      </c>
      <c r="Q2430">
        <f t="shared" si="112"/>
        <v>45.16</v>
      </c>
      <c r="R2430">
        <f t="shared" si="113"/>
        <v>2014</v>
      </c>
    </row>
    <row r="2431" spans="1:18" ht="28.8" hidden="1" x14ac:dyDescent="0.3">
      <c r="A2431">
        <v>1728</v>
      </c>
      <c r="B2431" s="3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 s="12">
        <v>42298.625856481478</v>
      </c>
      <c r="J2431" s="12">
        <v>42268.625856481478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>
        <f t="shared" si="111"/>
        <v>68</v>
      </c>
      <c r="Q2431">
        <f t="shared" si="112"/>
        <v>122.14</v>
      </c>
      <c r="R2431">
        <f t="shared" si="113"/>
        <v>2015</v>
      </c>
    </row>
    <row r="2432" spans="1:18" ht="28.8" hidden="1" x14ac:dyDescent="0.3">
      <c r="A2432">
        <v>2125</v>
      </c>
      <c r="B2432" s="3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 s="12">
        <v>42221.023530092592</v>
      </c>
      <c r="J2432" s="12">
        <v>42191.023530092592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>
        <f t="shared" si="111"/>
        <v>1</v>
      </c>
      <c r="Q2432">
        <f t="shared" si="112"/>
        <v>31.56</v>
      </c>
      <c r="R2432">
        <f t="shared" si="113"/>
        <v>2015</v>
      </c>
    </row>
    <row r="2433" spans="1:18" ht="28.8" x14ac:dyDescent="0.3">
      <c r="A2433">
        <v>3851</v>
      </c>
      <c r="B2433" s="3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 s="12">
        <v>42202.439571759256</v>
      </c>
      <c r="J2433" s="12">
        <v>42172.439571759256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>
        <f t="shared" si="111"/>
        <v>34</v>
      </c>
      <c r="Q2433">
        <f t="shared" si="112"/>
        <v>35.5</v>
      </c>
      <c r="R2433">
        <f t="shared" si="113"/>
        <v>2015</v>
      </c>
    </row>
    <row r="2434" spans="1:18" hidden="1" x14ac:dyDescent="0.3">
      <c r="A2434">
        <v>598</v>
      </c>
      <c r="B2434" s="3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 s="12">
        <v>41978.00209490741</v>
      </c>
      <c r="J2434" s="12">
        <v>41948.00209490741</v>
      </c>
      <c r="K2434" t="b">
        <v>0</v>
      </c>
      <c r="L2434">
        <v>7</v>
      </c>
      <c r="M2434" t="b">
        <v>0</v>
      </c>
      <c r="N2434" t="s">
        <v>8266</v>
      </c>
      <c r="O2434" t="s">
        <v>8300</v>
      </c>
      <c r="P2434">
        <f t="shared" ref="P2434:P2497" si="114">ROUND(E2434/D2434*100,0)</f>
        <v>34</v>
      </c>
      <c r="Q2434">
        <f t="shared" ref="Q2434:Q2497" si="115">IFERROR(ROUND(E2434/L2434,2),0)</f>
        <v>121.43</v>
      </c>
      <c r="R2434">
        <f t="shared" si="113"/>
        <v>2014</v>
      </c>
    </row>
    <row r="2435" spans="1:18" ht="28.8" hidden="1" x14ac:dyDescent="0.3">
      <c r="A2435">
        <v>1069</v>
      </c>
      <c r="B2435" s="3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 s="12">
        <v>41604.271516203706</v>
      </c>
      <c r="J2435" s="12">
        <v>41572.229849537034</v>
      </c>
      <c r="K2435" t="b">
        <v>0</v>
      </c>
      <c r="L2435">
        <v>21</v>
      </c>
      <c r="M2435" t="b">
        <v>0</v>
      </c>
      <c r="N2435" t="s">
        <v>8274</v>
      </c>
      <c r="O2435" t="s">
        <v>8292</v>
      </c>
      <c r="P2435">
        <f t="shared" si="114"/>
        <v>39</v>
      </c>
      <c r="Q2435">
        <f t="shared" si="115"/>
        <v>40.479999999999997</v>
      </c>
      <c r="R2435">
        <f t="shared" ref="R2435:R2498" si="116">YEAR(J2435)</f>
        <v>2013</v>
      </c>
    </row>
    <row r="2436" spans="1:18" ht="28.8" hidden="1" x14ac:dyDescent="0.3">
      <c r="A2436">
        <v>1737</v>
      </c>
      <c r="B2436" s="3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 s="12">
        <v>42205.948981481488</v>
      </c>
      <c r="J2436" s="12">
        <v>42175.948981481488</v>
      </c>
      <c r="K2436" t="b">
        <v>0</v>
      </c>
      <c r="L2436">
        <v>15</v>
      </c>
      <c r="M2436" t="b">
        <v>0</v>
      </c>
      <c r="N2436" t="s">
        <v>8285</v>
      </c>
      <c r="O2436" t="s">
        <v>8288</v>
      </c>
      <c r="P2436">
        <f t="shared" si="114"/>
        <v>21</v>
      </c>
      <c r="Q2436">
        <f t="shared" si="115"/>
        <v>56.67</v>
      </c>
      <c r="R2436">
        <f t="shared" si="116"/>
        <v>2015</v>
      </c>
    </row>
    <row r="2437" spans="1:18" ht="28.8" hidden="1" x14ac:dyDescent="0.3">
      <c r="A2437">
        <v>2083</v>
      </c>
      <c r="B2437" s="3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 s="12">
        <v>41064.72216435185</v>
      </c>
      <c r="J2437" s="12">
        <v>41034.72216435185</v>
      </c>
      <c r="K2437" t="b">
        <v>0</v>
      </c>
      <c r="L2437">
        <v>25</v>
      </c>
      <c r="M2437" t="b">
        <v>1</v>
      </c>
      <c r="N2437" t="s">
        <v>8285</v>
      </c>
      <c r="O2437" t="s">
        <v>8286</v>
      </c>
      <c r="P2437">
        <f t="shared" si="114"/>
        <v>113</v>
      </c>
      <c r="Q2437">
        <f t="shared" si="115"/>
        <v>34</v>
      </c>
      <c r="R2437">
        <f t="shared" si="116"/>
        <v>2012</v>
      </c>
    </row>
    <row r="2438" spans="1:18" ht="28.8" x14ac:dyDescent="0.3">
      <c r="A2438">
        <v>2837</v>
      </c>
      <c r="B2438" s="3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 s="12">
        <v>42347.950046296297</v>
      </c>
      <c r="J2438" s="12">
        <v>42307.908379629633</v>
      </c>
      <c r="K2438" t="b">
        <v>0</v>
      </c>
      <c r="L2438">
        <v>21</v>
      </c>
      <c r="M2438" t="b">
        <v>1</v>
      </c>
      <c r="N2438" t="s">
        <v>8281</v>
      </c>
      <c r="O2438" t="s">
        <v>8284</v>
      </c>
      <c r="P2438">
        <f t="shared" si="114"/>
        <v>100</v>
      </c>
      <c r="Q2438">
        <f t="shared" si="115"/>
        <v>40.479999999999997</v>
      </c>
      <c r="R2438">
        <f t="shared" si="116"/>
        <v>2015</v>
      </c>
    </row>
    <row r="2439" spans="1:18" ht="43.2" x14ac:dyDescent="0.3">
      <c r="A2439">
        <v>3845</v>
      </c>
      <c r="B2439" s="3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 s="12">
        <v>42278.627013888887</v>
      </c>
      <c r="J2439" s="12">
        <v>42248.627013888887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>
        <f t="shared" si="114"/>
        <v>2</v>
      </c>
      <c r="Q2439">
        <f t="shared" si="115"/>
        <v>70.17</v>
      </c>
      <c r="R2439">
        <f t="shared" si="116"/>
        <v>2015</v>
      </c>
    </row>
    <row r="2440" spans="1:18" ht="28.8" x14ac:dyDescent="0.3">
      <c r="A2440">
        <v>3283</v>
      </c>
      <c r="B2440" s="3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 s="12">
        <v>42410.875</v>
      </c>
      <c r="J2440" s="12">
        <v>42379.74418981481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>
        <f t="shared" si="114"/>
        <v>105</v>
      </c>
      <c r="Q2440">
        <f t="shared" si="115"/>
        <v>17.829999999999998</v>
      </c>
      <c r="R2440">
        <f t="shared" si="116"/>
        <v>2016</v>
      </c>
    </row>
    <row r="2441" spans="1:18" ht="28.8" hidden="1" x14ac:dyDescent="0.3">
      <c r="A2441">
        <v>703</v>
      </c>
      <c r="B2441" s="3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 s="12">
        <v>42766.98055555555</v>
      </c>
      <c r="J2441" s="12">
        <v>42711.950798611113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>
        <f t="shared" si="114"/>
        <v>6</v>
      </c>
      <c r="Q2441">
        <f t="shared" si="115"/>
        <v>119.57</v>
      </c>
      <c r="R2441">
        <f t="shared" si="116"/>
        <v>2016</v>
      </c>
    </row>
    <row r="2442" spans="1:18" ht="28.8" hidden="1" x14ac:dyDescent="0.3">
      <c r="A2442">
        <v>2744</v>
      </c>
      <c r="B2442" s="3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 s="12">
        <v>40968.062476851854</v>
      </c>
      <c r="J2442" s="12">
        <v>40938.062476851854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>
        <f t="shared" si="114"/>
        <v>5</v>
      </c>
      <c r="Q2442">
        <f t="shared" si="115"/>
        <v>37.950000000000003</v>
      </c>
      <c r="R2442">
        <f t="shared" si="116"/>
        <v>2012</v>
      </c>
    </row>
    <row r="2443" spans="1:18" ht="28.8" hidden="1" x14ac:dyDescent="0.3">
      <c r="A2443">
        <v>2637</v>
      </c>
      <c r="B2443" s="3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 s="12">
        <v>42655.549479166672</v>
      </c>
      <c r="J2443" s="12">
        <v>42639.549479166672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>
        <f t="shared" si="114"/>
        <v>166</v>
      </c>
      <c r="Q2443">
        <f t="shared" si="115"/>
        <v>31.96</v>
      </c>
      <c r="R2443">
        <f t="shared" si="116"/>
        <v>2016</v>
      </c>
    </row>
    <row r="2444" spans="1:18" ht="28.8" hidden="1" x14ac:dyDescent="0.3">
      <c r="A2444">
        <v>3051</v>
      </c>
      <c r="B2444" s="3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 s="12">
        <v>42774.416030092587</v>
      </c>
      <c r="J2444" s="12">
        <v>42744.416030092587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>
        <f t="shared" si="114"/>
        <v>24</v>
      </c>
      <c r="Q2444">
        <f t="shared" si="115"/>
        <v>23.63</v>
      </c>
      <c r="R2444">
        <f t="shared" si="116"/>
        <v>2017</v>
      </c>
    </row>
    <row r="2445" spans="1:18" ht="28.8" x14ac:dyDescent="0.3">
      <c r="A2445">
        <v>3811</v>
      </c>
      <c r="B2445" s="3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 s="12">
        <v>42521.458333333328</v>
      </c>
      <c r="J2445" s="12">
        <v>42487.62700231481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>
        <f t="shared" si="114"/>
        <v>330</v>
      </c>
      <c r="Q2445">
        <f t="shared" si="115"/>
        <v>43.42</v>
      </c>
      <c r="R2445">
        <f t="shared" si="116"/>
        <v>2016</v>
      </c>
    </row>
    <row r="2446" spans="1:18" ht="28.8" hidden="1" x14ac:dyDescent="0.3">
      <c r="A2446">
        <v>756</v>
      </c>
      <c r="B2446" s="3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 s="12">
        <v>40651.725219907406</v>
      </c>
      <c r="J2446" s="12">
        <v>40590.766886574071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>
        <f t="shared" si="114"/>
        <v>118</v>
      </c>
      <c r="Q2446">
        <f t="shared" si="115"/>
        <v>37.450000000000003</v>
      </c>
      <c r="R2446">
        <f t="shared" si="116"/>
        <v>2011</v>
      </c>
    </row>
    <row r="2447" spans="1:18" ht="28.8" hidden="1" x14ac:dyDescent="0.3">
      <c r="A2447">
        <v>458</v>
      </c>
      <c r="B2447" s="3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 s="12">
        <v>41408.69976851852</v>
      </c>
      <c r="J2447" s="12">
        <v>41378.69976851852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>
        <f t="shared" si="114"/>
        <v>8</v>
      </c>
      <c r="Q2447">
        <f t="shared" si="115"/>
        <v>16.760000000000002</v>
      </c>
      <c r="R2447">
        <f t="shared" si="116"/>
        <v>2013</v>
      </c>
    </row>
    <row r="2448" spans="1:18" ht="28.8" hidden="1" x14ac:dyDescent="0.3">
      <c r="A2448">
        <v>3644</v>
      </c>
      <c r="B2448" s="3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 s="12">
        <v>42437.207638888889</v>
      </c>
      <c r="J2448" s="12">
        <v>42409.241747685184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>
        <f t="shared" si="114"/>
        <v>16</v>
      </c>
      <c r="Q2448">
        <f t="shared" si="115"/>
        <v>68.42</v>
      </c>
      <c r="R2448">
        <f t="shared" si="116"/>
        <v>2016</v>
      </c>
    </row>
    <row r="2449" spans="1:18" ht="28.8" hidden="1" x14ac:dyDescent="0.3">
      <c r="A2449">
        <v>2100</v>
      </c>
      <c r="B2449" s="3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 s="12">
        <v>41090.165972222225</v>
      </c>
      <c r="J2449" s="12">
        <v>41074.834965277776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>
        <f t="shared" si="114"/>
        <v>137</v>
      </c>
      <c r="Q2449">
        <f t="shared" si="115"/>
        <v>30.37</v>
      </c>
      <c r="R2449">
        <f t="shared" si="116"/>
        <v>2012</v>
      </c>
    </row>
    <row r="2450" spans="1:18" ht="28.8" hidden="1" x14ac:dyDescent="0.3">
      <c r="A2450">
        <v>1853</v>
      </c>
      <c r="B2450" s="3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 s="12">
        <v>41227.102048611108</v>
      </c>
      <c r="J2450" s="12">
        <v>41177.060381944444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>
        <f t="shared" si="114"/>
        <v>102</v>
      </c>
      <c r="Q2450">
        <f t="shared" si="115"/>
        <v>58.21</v>
      </c>
      <c r="R2450">
        <f t="shared" si="116"/>
        <v>2012</v>
      </c>
    </row>
    <row r="2451" spans="1:18" ht="28.8" hidden="1" x14ac:dyDescent="0.3">
      <c r="A2451">
        <v>743</v>
      </c>
      <c r="B2451" s="3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 s="12">
        <v>41015.875</v>
      </c>
      <c r="J2451" s="12">
        <v>40990.709317129629</v>
      </c>
      <c r="K2451" t="b">
        <v>0</v>
      </c>
      <c r="L2451">
        <v>15</v>
      </c>
      <c r="M2451" t="b">
        <v>1</v>
      </c>
      <c r="N2451" t="s">
        <v>8269</v>
      </c>
      <c r="O2451" t="s">
        <v>8291</v>
      </c>
      <c r="P2451">
        <f t="shared" si="114"/>
        <v>148</v>
      </c>
      <c r="Q2451">
        <f t="shared" si="115"/>
        <v>54.27</v>
      </c>
      <c r="R2451">
        <f t="shared" si="116"/>
        <v>2012</v>
      </c>
    </row>
    <row r="2452" spans="1:18" ht="28.8" x14ac:dyDescent="0.3">
      <c r="A2452">
        <v>3898</v>
      </c>
      <c r="B2452" s="3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 s="12">
        <v>42233.666666666672</v>
      </c>
      <c r="J2452" s="12">
        <v>42193.482291666667</v>
      </c>
      <c r="K2452" t="b">
        <v>0</v>
      </c>
      <c r="L2452">
        <v>16</v>
      </c>
      <c r="M2452" t="b">
        <v>0</v>
      </c>
      <c r="N2452" t="s">
        <v>8281</v>
      </c>
      <c r="O2452" t="s">
        <v>8284</v>
      </c>
      <c r="P2452">
        <f t="shared" si="114"/>
        <v>33</v>
      </c>
      <c r="Q2452">
        <f t="shared" si="115"/>
        <v>50.88</v>
      </c>
      <c r="R2452">
        <f t="shared" si="116"/>
        <v>2015</v>
      </c>
    </row>
    <row r="2453" spans="1:18" ht="28.8" hidden="1" x14ac:dyDescent="0.3">
      <c r="A2453">
        <v>2222</v>
      </c>
      <c r="B2453" s="3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 s="12">
        <v>40936.787581018521</v>
      </c>
      <c r="J2453" s="12">
        <v>40906.787581018521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>
        <f t="shared" si="114"/>
        <v>163</v>
      </c>
      <c r="Q2453">
        <f t="shared" si="115"/>
        <v>27.1</v>
      </c>
      <c r="R2453">
        <f t="shared" si="116"/>
        <v>2011</v>
      </c>
    </row>
    <row r="2454" spans="1:18" ht="28.8" hidden="1" x14ac:dyDescent="0.3">
      <c r="A2454">
        <v>1823</v>
      </c>
      <c r="B2454" s="3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 s="12">
        <v>41206.684907407405</v>
      </c>
      <c r="J2454" s="12">
        <v>41176.684907407405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>
        <f t="shared" si="114"/>
        <v>116</v>
      </c>
      <c r="Q2454">
        <f t="shared" si="115"/>
        <v>24.58</v>
      </c>
      <c r="R2454">
        <f t="shared" si="116"/>
        <v>2012</v>
      </c>
    </row>
    <row r="2455" spans="1:18" ht="28.8" hidden="1" x14ac:dyDescent="0.3">
      <c r="A2455">
        <v>2300</v>
      </c>
      <c r="B2455" s="3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 s="12">
        <v>41088.727037037039</v>
      </c>
      <c r="J2455" s="12">
        <v>41074.727037037039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>
        <f t="shared" si="114"/>
        <v>101</v>
      </c>
      <c r="Q2455">
        <f t="shared" si="115"/>
        <v>115.71</v>
      </c>
      <c r="R2455">
        <f t="shared" si="116"/>
        <v>2012</v>
      </c>
    </row>
    <row r="2456" spans="1:18" ht="28.8" x14ac:dyDescent="0.3">
      <c r="A2456">
        <v>3327</v>
      </c>
      <c r="B2456" s="3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 s="12">
        <v>42498.374606481477</v>
      </c>
      <c r="J2456" s="12">
        <v>42468.374606481477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>
        <f t="shared" si="114"/>
        <v>101</v>
      </c>
      <c r="Q2456">
        <f t="shared" si="115"/>
        <v>24.55</v>
      </c>
      <c r="R2456">
        <f t="shared" si="116"/>
        <v>2016</v>
      </c>
    </row>
    <row r="2457" spans="1:18" ht="28.8" hidden="1" x14ac:dyDescent="0.3">
      <c r="A2457">
        <v>1437</v>
      </c>
      <c r="B2457" s="3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 s="12">
        <v>41833.207638888889</v>
      </c>
      <c r="J2457" s="12">
        <v>41796.531701388885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>
        <f t="shared" si="114"/>
        <v>27</v>
      </c>
      <c r="Q2457">
        <f t="shared" si="115"/>
        <v>36.68</v>
      </c>
      <c r="R2457">
        <f t="shared" si="116"/>
        <v>2014</v>
      </c>
    </row>
    <row r="2458" spans="1:18" ht="28.8" hidden="1" x14ac:dyDescent="0.3">
      <c r="A2458">
        <v>1947</v>
      </c>
      <c r="B2458" s="3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 s="12">
        <v>40140.249305555553</v>
      </c>
      <c r="J2458" s="12">
        <v>40102.918055555558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>
        <f t="shared" si="114"/>
        <v>101</v>
      </c>
      <c r="Q2458">
        <f t="shared" si="115"/>
        <v>35</v>
      </c>
      <c r="R2458">
        <f t="shared" si="116"/>
        <v>2009</v>
      </c>
    </row>
    <row r="2459" spans="1:18" ht="28.8" hidden="1" x14ac:dyDescent="0.3">
      <c r="A2459">
        <v>1433</v>
      </c>
      <c r="B2459" s="3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 s="12">
        <v>42714.458333333328</v>
      </c>
      <c r="J2459" s="12">
        <v>42673.625868055555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>
        <f t="shared" si="114"/>
        <v>7</v>
      </c>
      <c r="Q2459">
        <f t="shared" si="115"/>
        <v>80.5</v>
      </c>
      <c r="R2459">
        <f t="shared" si="116"/>
        <v>2016</v>
      </c>
    </row>
    <row r="2460" spans="1:18" ht="28.8" x14ac:dyDescent="0.3">
      <c r="A2460">
        <v>3739</v>
      </c>
      <c r="B2460" s="3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 s="12">
        <v>42568.449861111112</v>
      </c>
      <c r="J2460" s="12">
        <v>42548.449861111112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>
        <f t="shared" si="114"/>
        <v>20</v>
      </c>
      <c r="Q2460">
        <f t="shared" si="115"/>
        <v>100.63</v>
      </c>
      <c r="R2460">
        <f t="shared" si="116"/>
        <v>2016</v>
      </c>
    </row>
    <row r="2461" spans="1:18" ht="28.8" hidden="1" x14ac:dyDescent="0.3">
      <c r="A2461">
        <v>2452</v>
      </c>
      <c r="B2461" s="3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 s="12">
        <v>42367.958333333328</v>
      </c>
      <c r="J2461" s="12">
        <v>42338.84375</v>
      </c>
      <c r="K2461" t="b">
        <v>0</v>
      </c>
      <c r="L2461">
        <v>15</v>
      </c>
      <c r="M2461" t="b">
        <v>1</v>
      </c>
      <c r="N2461" t="s">
        <v>8277</v>
      </c>
      <c r="O2461" t="s">
        <v>8278</v>
      </c>
      <c r="P2461">
        <f t="shared" si="114"/>
        <v>134</v>
      </c>
      <c r="Q2461">
        <f t="shared" si="115"/>
        <v>53.4</v>
      </c>
      <c r="R2461">
        <f t="shared" si="116"/>
        <v>2015</v>
      </c>
    </row>
    <row r="2462" spans="1:18" ht="28.8" hidden="1" x14ac:dyDescent="0.3">
      <c r="A2462">
        <v>2746</v>
      </c>
      <c r="B2462" s="3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 s="12">
        <v>41880.781377314815</v>
      </c>
      <c r="J2462" s="12">
        <v>41850.781377314815</v>
      </c>
      <c r="K2462" t="b">
        <v>0</v>
      </c>
      <c r="L2462">
        <v>19</v>
      </c>
      <c r="M2462" t="b">
        <v>0</v>
      </c>
      <c r="N2462" t="s">
        <v>8269</v>
      </c>
      <c r="O2462" t="s">
        <v>8314</v>
      </c>
      <c r="P2462">
        <f t="shared" si="114"/>
        <v>27</v>
      </c>
      <c r="Q2462">
        <f t="shared" si="115"/>
        <v>42.16</v>
      </c>
      <c r="R2462">
        <f t="shared" si="116"/>
        <v>2014</v>
      </c>
    </row>
    <row r="2463" spans="1:18" ht="28.8" hidden="1" x14ac:dyDescent="0.3">
      <c r="A2463">
        <v>25</v>
      </c>
      <c r="B2463" s="3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 s="12">
        <v>42378.025011574078</v>
      </c>
      <c r="J2463" s="12">
        <v>42318.025011574078</v>
      </c>
      <c r="K2463" t="b">
        <v>0</v>
      </c>
      <c r="L2463">
        <v>14</v>
      </c>
      <c r="M2463" t="b">
        <v>1</v>
      </c>
      <c r="N2463" t="s">
        <v>8279</v>
      </c>
      <c r="O2463" t="s">
        <v>8290</v>
      </c>
      <c r="P2463">
        <f t="shared" si="114"/>
        <v>133</v>
      </c>
      <c r="Q2463">
        <f t="shared" si="115"/>
        <v>57.14</v>
      </c>
      <c r="R2463">
        <f t="shared" si="116"/>
        <v>2015</v>
      </c>
    </row>
    <row r="2464" spans="1:18" ht="28.8" hidden="1" x14ac:dyDescent="0.3">
      <c r="A2464">
        <v>187</v>
      </c>
      <c r="B2464" s="3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 s="12">
        <v>42206.290972222225</v>
      </c>
      <c r="J2464" s="12">
        <v>42182.234456018516</v>
      </c>
      <c r="K2464" t="b">
        <v>0</v>
      </c>
      <c r="L2464">
        <v>5</v>
      </c>
      <c r="M2464" t="b">
        <v>0</v>
      </c>
      <c r="N2464" t="s">
        <v>8279</v>
      </c>
      <c r="O2464" t="s">
        <v>8283</v>
      </c>
      <c r="P2464">
        <f t="shared" si="114"/>
        <v>16</v>
      </c>
      <c r="Q2464">
        <f t="shared" si="115"/>
        <v>160</v>
      </c>
      <c r="R2464">
        <f t="shared" si="116"/>
        <v>2015</v>
      </c>
    </row>
    <row r="2465" spans="1:18" ht="28.8" hidden="1" x14ac:dyDescent="0.3">
      <c r="A2465">
        <v>1415</v>
      </c>
      <c r="B2465" s="3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 s="12">
        <v>42232.675821759258</v>
      </c>
      <c r="J2465" s="12">
        <v>42192.675821759258</v>
      </c>
      <c r="K2465" t="b">
        <v>0</v>
      </c>
      <c r="L2465">
        <v>9</v>
      </c>
      <c r="M2465" t="b">
        <v>0</v>
      </c>
      <c r="N2465" t="s">
        <v>8269</v>
      </c>
      <c r="O2465" t="s">
        <v>8306</v>
      </c>
      <c r="P2465">
        <f t="shared" si="114"/>
        <v>18</v>
      </c>
      <c r="Q2465">
        <f t="shared" si="115"/>
        <v>88.89</v>
      </c>
      <c r="R2465">
        <f t="shared" si="116"/>
        <v>2015</v>
      </c>
    </row>
    <row r="2466" spans="1:18" ht="28.8" hidden="1" x14ac:dyDescent="0.3">
      <c r="A2466">
        <v>2684</v>
      </c>
      <c r="B2466" s="3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 s="12">
        <v>41860.914641203701</v>
      </c>
      <c r="J2466" s="12">
        <v>41820.914641203701</v>
      </c>
      <c r="K2466" t="b">
        <v>0</v>
      </c>
      <c r="L2466">
        <v>4</v>
      </c>
      <c r="M2466" t="b">
        <v>0</v>
      </c>
      <c r="N2466" t="s">
        <v>8277</v>
      </c>
      <c r="O2466" t="s">
        <v>8303</v>
      </c>
      <c r="P2466">
        <f t="shared" si="114"/>
        <v>1</v>
      </c>
      <c r="Q2466">
        <f t="shared" si="115"/>
        <v>200</v>
      </c>
      <c r="R2466">
        <f t="shared" si="116"/>
        <v>2014</v>
      </c>
    </row>
    <row r="2467" spans="1:18" ht="28.8" x14ac:dyDescent="0.3">
      <c r="A2467">
        <v>3608</v>
      </c>
      <c r="B2467" s="3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 s="12">
        <v>42538.583333333328</v>
      </c>
      <c r="J2467" s="12">
        <v>42506.709375000006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>
        <f t="shared" si="114"/>
        <v>100</v>
      </c>
      <c r="Q2467">
        <f t="shared" si="115"/>
        <v>29.63</v>
      </c>
      <c r="R2467">
        <f t="shared" si="116"/>
        <v>2016</v>
      </c>
    </row>
    <row r="2468" spans="1:18" ht="28.8" x14ac:dyDescent="0.3">
      <c r="A2468">
        <v>4095</v>
      </c>
      <c r="B2468" s="3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 s="12">
        <v>42723.031828703708</v>
      </c>
      <c r="J2468" s="12">
        <v>42693.031828703708</v>
      </c>
      <c r="K2468" t="b">
        <v>0</v>
      </c>
      <c r="L2468">
        <v>1</v>
      </c>
      <c r="M2468" t="b">
        <v>0</v>
      </c>
      <c r="N2468" t="s">
        <v>8281</v>
      </c>
      <c r="O2468" t="s">
        <v>8284</v>
      </c>
      <c r="P2468">
        <f t="shared" si="114"/>
        <v>3</v>
      </c>
      <c r="Q2468">
        <f t="shared" si="115"/>
        <v>800</v>
      </c>
      <c r="R2468">
        <f t="shared" si="116"/>
        <v>2016</v>
      </c>
    </row>
    <row r="2469" spans="1:18" ht="28.8" hidden="1" x14ac:dyDescent="0.3">
      <c r="A2469">
        <v>2486</v>
      </c>
      <c r="B2469" s="3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 s="12">
        <v>41021.708055555559</v>
      </c>
      <c r="J2469" s="12">
        <v>40991.708055555559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>
        <f t="shared" si="114"/>
        <v>266</v>
      </c>
      <c r="Q2469">
        <f t="shared" si="115"/>
        <v>26.57</v>
      </c>
      <c r="R2469">
        <f t="shared" si="116"/>
        <v>2012</v>
      </c>
    </row>
    <row r="2470" spans="1:18" ht="28.8" hidden="1" x14ac:dyDescent="0.3">
      <c r="A2470">
        <v>3091</v>
      </c>
      <c r="B2470" s="3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 s="12">
        <v>42596.948414351849</v>
      </c>
      <c r="J2470" s="12">
        <v>42566.948414351849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>
        <f t="shared" si="114"/>
        <v>16</v>
      </c>
      <c r="Q2470">
        <f t="shared" si="115"/>
        <v>88.44</v>
      </c>
      <c r="R2470">
        <f t="shared" si="116"/>
        <v>2016</v>
      </c>
    </row>
    <row r="2471" spans="1:18" ht="28.8" hidden="1" x14ac:dyDescent="0.3">
      <c r="A2471">
        <v>2931</v>
      </c>
      <c r="B2471" s="3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 s="12">
        <v>41897.255555555559</v>
      </c>
      <c r="J2471" s="12">
        <v>41872.291238425925</v>
      </c>
      <c r="K2471" t="b">
        <v>0</v>
      </c>
      <c r="L2471">
        <v>9</v>
      </c>
      <c r="M2471" t="b">
        <v>1</v>
      </c>
      <c r="N2471" t="s">
        <v>8281</v>
      </c>
      <c r="O2471" t="s">
        <v>8293</v>
      </c>
      <c r="P2471">
        <f t="shared" si="114"/>
        <v>106</v>
      </c>
      <c r="Q2471">
        <f t="shared" si="115"/>
        <v>88.33</v>
      </c>
      <c r="R2471">
        <f t="shared" si="116"/>
        <v>2014</v>
      </c>
    </row>
    <row r="2472" spans="1:18" ht="28.8" hidden="1" x14ac:dyDescent="0.3">
      <c r="A2472">
        <v>3096</v>
      </c>
      <c r="B2472" s="3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 s="12">
        <v>42144.825532407413</v>
      </c>
      <c r="J2472" s="12">
        <v>42114.825532407413</v>
      </c>
      <c r="K2472" t="b">
        <v>0</v>
      </c>
      <c r="L2472">
        <v>14</v>
      </c>
      <c r="M2472" t="b">
        <v>0</v>
      </c>
      <c r="N2472" t="s">
        <v>8281</v>
      </c>
      <c r="O2472" t="s">
        <v>8282</v>
      </c>
      <c r="P2472">
        <f t="shared" si="114"/>
        <v>4</v>
      </c>
      <c r="Q2472">
        <f t="shared" si="115"/>
        <v>56.79</v>
      </c>
      <c r="R2472">
        <f t="shared" si="116"/>
        <v>2015</v>
      </c>
    </row>
    <row r="2473" spans="1:18" ht="28.8" x14ac:dyDescent="0.3">
      <c r="A2473">
        <v>4056</v>
      </c>
      <c r="B2473" s="3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 s="12">
        <v>42554.832638888889</v>
      </c>
      <c r="J2473" s="12">
        <v>42534.933321759265</v>
      </c>
      <c r="K2473" t="b">
        <v>0</v>
      </c>
      <c r="L2473">
        <v>9</v>
      </c>
      <c r="M2473" t="b">
        <v>0</v>
      </c>
      <c r="N2473" t="s">
        <v>8281</v>
      </c>
      <c r="O2473" t="s">
        <v>8284</v>
      </c>
      <c r="P2473">
        <f t="shared" si="114"/>
        <v>53</v>
      </c>
      <c r="Q2473">
        <f t="shared" si="115"/>
        <v>88.33</v>
      </c>
      <c r="R2473">
        <f t="shared" si="116"/>
        <v>2016</v>
      </c>
    </row>
    <row r="2474" spans="1:18" ht="28.8" x14ac:dyDescent="0.3">
      <c r="A2474">
        <v>3491</v>
      </c>
      <c r="B2474" s="3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 s="12">
        <v>42142.249814814815</v>
      </c>
      <c r="J2474" s="12">
        <v>42121.249814814815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>
        <f t="shared" si="114"/>
        <v>158</v>
      </c>
      <c r="Q2474">
        <f t="shared" si="115"/>
        <v>79.099999999999994</v>
      </c>
      <c r="R2474">
        <f t="shared" si="116"/>
        <v>2015</v>
      </c>
    </row>
    <row r="2475" spans="1:18" ht="28.8" hidden="1" x14ac:dyDescent="0.3">
      <c r="A2475">
        <v>2385</v>
      </c>
      <c r="B2475" s="3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 s="12">
        <v>42221.70175925926</v>
      </c>
      <c r="J2475" s="12">
        <v>42191.70175925926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>
        <f t="shared" si="114"/>
        <v>1</v>
      </c>
      <c r="Q2475">
        <f t="shared" si="115"/>
        <v>112.57</v>
      </c>
      <c r="R2475">
        <f t="shared" si="116"/>
        <v>2015</v>
      </c>
    </row>
    <row r="2476" spans="1:18" ht="28.8" hidden="1" x14ac:dyDescent="0.3">
      <c r="A2476">
        <v>2556</v>
      </c>
      <c r="B2476" s="3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 s="12">
        <v>41267.991400462961</v>
      </c>
      <c r="J2476" s="12">
        <v>41222.991400462961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>
        <f t="shared" si="114"/>
        <v>106</v>
      </c>
      <c r="Q2476">
        <f t="shared" si="115"/>
        <v>23.12</v>
      </c>
      <c r="R2476">
        <f t="shared" si="116"/>
        <v>2012</v>
      </c>
    </row>
    <row r="2477" spans="1:18" ht="28.8" x14ac:dyDescent="0.3">
      <c r="A2477">
        <v>3394</v>
      </c>
      <c r="B2477" s="3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 s="12">
        <v>41847.59542824074</v>
      </c>
      <c r="J2477" s="12">
        <v>41817.59542824074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>
        <f t="shared" si="114"/>
        <v>142</v>
      </c>
      <c r="Q2477">
        <f t="shared" si="115"/>
        <v>29</v>
      </c>
      <c r="R2477">
        <f t="shared" si="116"/>
        <v>2014</v>
      </c>
    </row>
    <row r="2478" spans="1:18" ht="28.8" x14ac:dyDescent="0.3">
      <c r="A2478">
        <v>2817</v>
      </c>
      <c r="B2478" s="3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 s="12">
        <v>42063.634976851856</v>
      </c>
      <c r="J2478" s="12">
        <v>42023.634976851856</v>
      </c>
      <c r="K2478" t="b">
        <v>0</v>
      </c>
      <c r="L2478">
        <v>33</v>
      </c>
      <c r="M2478" t="b">
        <v>1</v>
      </c>
      <c r="N2478" t="s">
        <v>8281</v>
      </c>
      <c r="O2478" t="s">
        <v>8284</v>
      </c>
      <c r="P2478">
        <f t="shared" si="114"/>
        <v>130</v>
      </c>
      <c r="Q2478">
        <f t="shared" si="115"/>
        <v>23.64</v>
      </c>
      <c r="R2478">
        <f t="shared" si="116"/>
        <v>2015</v>
      </c>
    </row>
    <row r="2479" spans="1:18" ht="28.8" x14ac:dyDescent="0.3">
      <c r="A2479">
        <v>3577</v>
      </c>
      <c r="B2479" s="3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 s="12">
        <v>42120.26944444445</v>
      </c>
      <c r="J2479" s="12">
        <v>42093.786840277782</v>
      </c>
      <c r="K2479" t="b">
        <v>0</v>
      </c>
      <c r="L2479">
        <v>27</v>
      </c>
      <c r="M2479" t="b">
        <v>1</v>
      </c>
      <c r="N2479" t="s">
        <v>8281</v>
      </c>
      <c r="O2479" t="s">
        <v>8284</v>
      </c>
      <c r="P2479">
        <f t="shared" si="114"/>
        <v>130</v>
      </c>
      <c r="Q2479">
        <f t="shared" si="115"/>
        <v>28.89</v>
      </c>
      <c r="R2479">
        <f t="shared" si="116"/>
        <v>2015</v>
      </c>
    </row>
    <row r="2480" spans="1:18" ht="28.8" x14ac:dyDescent="0.3">
      <c r="A2480">
        <v>3649</v>
      </c>
      <c r="B2480" s="3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 s="12">
        <v>41806.712893518517</v>
      </c>
      <c r="J2480" s="12">
        <v>41780.712893518517</v>
      </c>
      <c r="K2480" t="b">
        <v>0</v>
      </c>
      <c r="L2480">
        <v>8</v>
      </c>
      <c r="M2480" t="b">
        <v>1</v>
      </c>
      <c r="N2480" t="s">
        <v>8281</v>
      </c>
      <c r="O2480" t="s">
        <v>8284</v>
      </c>
      <c r="P2480">
        <f t="shared" si="114"/>
        <v>104</v>
      </c>
      <c r="Q2480">
        <f t="shared" si="115"/>
        <v>97.5</v>
      </c>
      <c r="R2480">
        <f t="shared" si="116"/>
        <v>2014</v>
      </c>
    </row>
    <row r="2481" spans="1:18" ht="28.8" x14ac:dyDescent="0.3">
      <c r="A2481">
        <v>4057</v>
      </c>
      <c r="B2481" s="3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 s="12">
        <v>42333.958333333328</v>
      </c>
      <c r="J2481" s="12">
        <v>42310.968518518523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>
        <f t="shared" si="114"/>
        <v>22</v>
      </c>
      <c r="Q2481">
        <f t="shared" si="115"/>
        <v>129.16999999999999</v>
      </c>
      <c r="R2481">
        <f t="shared" si="116"/>
        <v>2015</v>
      </c>
    </row>
    <row r="2482" spans="1:18" ht="28.8" x14ac:dyDescent="0.3">
      <c r="A2482">
        <v>3552</v>
      </c>
      <c r="B2482" s="3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 s="12">
        <v>41818.587083333332</v>
      </c>
      <c r="J2482" s="12">
        <v>41788.587083333332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>
        <f t="shared" si="114"/>
        <v>100</v>
      </c>
      <c r="Q2482">
        <f t="shared" si="115"/>
        <v>38.65</v>
      </c>
      <c r="R2482">
        <f t="shared" si="116"/>
        <v>2014</v>
      </c>
    </row>
    <row r="2483" spans="1:18" ht="28.8" hidden="1" x14ac:dyDescent="0.3">
      <c r="A2483">
        <v>446</v>
      </c>
      <c r="B2483" s="3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 s="12">
        <v>42067.083564814813</v>
      </c>
      <c r="J2483" s="12">
        <v>42037.083564814813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>
        <f t="shared" si="114"/>
        <v>7</v>
      </c>
      <c r="Q2483">
        <f t="shared" si="115"/>
        <v>47.88</v>
      </c>
      <c r="R2483">
        <f t="shared" si="116"/>
        <v>2015</v>
      </c>
    </row>
    <row r="2484" spans="1:18" ht="28.8" hidden="1" x14ac:dyDescent="0.3">
      <c r="A2484">
        <v>1359</v>
      </c>
      <c r="B2484" s="3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 s="12">
        <v>40730.814699074072</v>
      </c>
      <c r="J2484" s="12">
        <v>40668.814699074072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>
        <f t="shared" si="114"/>
        <v>116</v>
      </c>
      <c r="Q2484">
        <f t="shared" si="115"/>
        <v>40.21</v>
      </c>
      <c r="R2484">
        <f t="shared" si="116"/>
        <v>2011</v>
      </c>
    </row>
    <row r="2485" spans="1:18" ht="28.8" hidden="1" x14ac:dyDescent="0.3">
      <c r="A2485">
        <v>68</v>
      </c>
      <c r="B2485" s="3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 s="12">
        <v>41693.569340277776</v>
      </c>
      <c r="J2485" s="12">
        <v>41663.569340277776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>
        <f t="shared" si="114"/>
        <v>127</v>
      </c>
      <c r="Q2485">
        <f t="shared" si="115"/>
        <v>21.19</v>
      </c>
      <c r="R2485">
        <f t="shared" si="116"/>
        <v>2014</v>
      </c>
    </row>
    <row r="2486" spans="1:18" ht="28.8" hidden="1" x14ac:dyDescent="0.3">
      <c r="A2486">
        <v>1683</v>
      </c>
      <c r="B2486" s="3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 s="12">
        <v>42832.781689814816</v>
      </c>
      <c r="J2486" s="12">
        <v>42808.781689814816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>
        <f t="shared" si="114"/>
        <v>22</v>
      </c>
      <c r="Q2486">
        <f t="shared" si="115"/>
        <v>76</v>
      </c>
      <c r="R2486">
        <f t="shared" si="116"/>
        <v>2017</v>
      </c>
    </row>
    <row r="2487" spans="1:18" ht="28.8" x14ac:dyDescent="0.3">
      <c r="A2487">
        <v>2824</v>
      </c>
      <c r="B2487" s="3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 s="12">
        <v>42168.071527777778</v>
      </c>
      <c r="J2487" s="12">
        <v>42136.270787037036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>
        <f t="shared" si="114"/>
        <v>117</v>
      </c>
      <c r="Q2487">
        <f t="shared" si="115"/>
        <v>50.67</v>
      </c>
      <c r="R2487">
        <f t="shared" si="116"/>
        <v>2015</v>
      </c>
    </row>
    <row r="2488" spans="1:18" ht="28.8" x14ac:dyDescent="0.3">
      <c r="A2488">
        <v>3450</v>
      </c>
      <c r="B2488" s="3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 s="12">
        <v>42096.662858796291</v>
      </c>
      <c r="J2488" s="12">
        <v>42036.704525462963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>
        <f t="shared" si="114"/>
        <v>152</v>
      </c>
      <c r="Q2488">
        <f t="shared" si="115"/>
        <v>19.489999999999998</v>
      </c>
      <c r="R2488">
        <f t="shared" si="116"/>
        <v>2015</v>
      </c>
    </row>
    <row r="2489" spans="1:18" ht="28.8" x14ac:dyDescent="0.3">
      <c r="A2489">
        <v>4083</v>
      </c>
      <c r="B2489" s="3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 s="12">
        <v>42383.761759259258</v>
      </c>
      <c r="J2489" s="12">
        <v>42353.761759259258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>
        <f t="shared" si="114"/>
        <v>22</v>
      </c>
      <c r="Q2489">
        <f t="shared" si="115"/>
        <v>126.5</v>
      </c>
      <c r="R2489">
        <f t="shared" si="116"/>
        <v>2015</v>
      </c>
    </row>
    <row r="2490" spans="1:18" ht="28.8" hidden="1" x14ac:dyDescent="0.3">
      <c r="A2490">
        <v>1623</v>
      </c>
      <c r="B2490" s="3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 s="12">
        <v>41513.688530092593</v>
      </c>
      <c r="J2490" s="12">
        <v>41453.688530092593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>
        <f t="shared" si="114"/>
        <v>101</v>
      </c>
      <c r="Q2490">
        <f t="shared" si="115"/>
        <v>42.11</v>
      </c>
      <c r="R2490">
        <f t="shared" si="116"/>
        <v>2013</v>
      </c>
    </row>
    <row r="2491" spans="1:18" ht="28.8" hidden="1" x14ac:dyDescent="0.3">
      <c r="A2491">
        <v>2209</v>
      </c>
      <c r="B2491" s="3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 s="12">
        <v>41743.958333333336</v>
      </c>
      <c r="J2491" s="12">
        <v>41732.479675925926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>
        <f t="shared" si="114"/>
        <v>151</v>
      </c>
      <c r="Q2491">
        <f t="shared" si="115"/>
        <v>50.27</v>
      </c>
      <c r="R2491">
        <f t="shared" si="116"/>
        <v>2014</v>
      </c>
    </row>
    <row r="2492" spans="1:18" ht="28.8" x14ac:dyDescent="0.3">
      <c r="A2492">
        <v>3652</v>
      </c>
      <c r="B2492" s="3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 s="12">
        <v>42607.165972222225</v>
      </c>
      <c r="J2492" s="12">
        <v>42596.644699074073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>
        <f t="shared" si="114"/>
        <v>251</v>
      </c>
      <c r="Q2492">
        <f t="shared" si="115"/>
        <v>44.24</v>
      </c>
      <c r="R2492">
        <f t="shared" si="116"/>
        <v>2016</v>
      </c>
    </row>
    <row r="2493" spans="1:18" ht="28.8" hidden="1" x14ac:dyDescent="0.3">
      <c r="A2493">
        <v>885</v>
      </c>
      <c r="B2493" s="3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 s="12">
        <v>42734.941099537042</v>
      </c>
      <c r="J2493" s="12">
        <v>42713.941099537042</v>
      </c>
      <c r="K2493" t="b">
        <v>0</v>
      </c>
      <c r="L2493">
        <v>21</v>
      </c>
      <c r="M2493" t="b">
        <v>0</v>
      </c>
      <c r="N2493" t="s">
        <v>8285</v>
      </c>
      <c r="O2493" t="s">
        <v>8286</v>
      </c>
      <c r="P2493">
        <f t="shared" si="114"/>
        <v>75</v>
      </c>
      <c r="Q2493">
        <f t="shared" si="115"/>
        <v>35.71</v>
      </c>
      <c r="R2493">
        <f t="shared" si="116"/>
        <v>2016</v>
      </c>
    </row>
    <row r="2494" spans="1:18" hidden="1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41076.415972222225</v>
      </c>
      <c r="J2494" s="12">
        <v>41024.985972222225</v>
      </c>
      <c r="K2494" t="b">
        <v>0</v>
      </c>
      <c r="L2494">
        <v>27</v>
      </c>
      <c r="M2494" t="b">
        <v>1</v>
      </c>
      <c r="N2494" t="s">
        <v>8285</v>
      </c>
      <c r="O2494" t="s">
        <v>8286</v>
      </c>
      <c r="P2494">
        <f t="shared" si="114"/>
        <v>125</v>
      </c>
      <c r="Q2494">
        <f t="shared" si="115"/>
        <v>27.78</v>
      </c>
      <c r="R2494">
        <f t="shared" si="116"/>
        <v>2012</v>
      </c>
    </row>
    <row r="2495" spans="1:18" ht="28.8" x14ac:dyDescent="0.3">
      <c r="A2495">
        <v>2870</v>
      </c>
      <c r="B2495" s="3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 s="12">
        <v>41776.189409722225</v>
      </c>
      <c r="J2495" s="12">
        <v>41746.189409722225</v>
      </c>
      <c r="K2495" t="b">
        <v>0</v>
      </c>
      <c r="L2495">
        <v>9</v>
      </c>
      <c r="M2495" t="b">
        <v>0</v>
      </c>
      <c r="N2495" t="s">
        <v>8281</v>
      </c>
      <c r="O2495" t="s">
        <v>8284</v>
      </c>
      <c r="P2495">
        <f t="shared" si="114"/>
        <v>15</v>
      </c>
      <c r="Q2495">
        <f t="shared" si="115"/>
        <v>83.33</v>
      </c>
      <c r="R2495">
        <f t="shared" si="116"/>
        <v>2014</v>
      </c>
    </row>
    <row r="2496" spans="1:18" ht="28.8" hidden="1" x14ac:dyDescent="0.3">
      <c r="A2496">
        <v>203</v>
      </c>
      <c r="B2496" s="3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 s="12">
        <v>42033.847962962958</v>
      </c>
      <c r="J2496" s="12">
        <v>41973.847962962958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>
        <f t="shared" si="114"/>
        <v>30</v>
      </c>
      <c r="Q2496">
        <f t="shared" si="115"/>
        <v>93.25</v>
      </c>
      <c r="R2496">
        <f t="shared" si="116"/>
        <v>2014</v>
      </c>
    </row>
    <row r="2497" spans="1:18" ht="28.8" hidden="1" x14ac:dyDescent="0.3">
      <c r="A2497">
        <v>3047</v>
      </c>
      <c r="B2497" s="3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 s="12">
        <v>42487.552777777775</v>
      </c>
      <c r="J2497" s="12">
        <v>42443.989050925928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>
        <f t="shared" si="114"/>
        <v>149</v>
      </c>
      <c r="Q2497">
        <f t="shared" si="115"/>
        <v>37.25</v>
      </c>
      <c r="R2497">
        <f t="shared" si="116"/>
        <v>2016</v>
      </c>
    </row>
    <row r="2498" spans="1:18" ht="28.8" x14ac:dyDescent="0.3">
      <c r="A2498">
        <v>4074</v>
      </c>
      <c r="B2498" s="3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 s="12">
        <v>42313.594618055555</v>
      </c>
      <c r="J2498" s="12">
        <v>42283.552951388891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>
        <f t="shared" ref="P2498:P2561" si="117">ROUND(E2498/D2498*100,0)</f>
        <v>27</v>
      </c>
      <c r="Q2498">
        <f t="shared" ref="Q2498:Q2561" si="118">IFERROR(ROUND(E2498/L2498,2),0)</f>
        <v>35</v>
      </c>
      <c r="R2498">
        <f t="shared" si="116"/>
        <v>2015</v>
      </c>
    </row>
    <row r="2499" spans="1:18" ht="28.8" hidden="1" x14ac:dyDescent="0.3">
      <c r="A2499">
        <v>1108</v>
      </c>
      <c r="B2499" s="3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 s="12">
        <v>41012.595312500001</v>
      </c>
      <c r="J2499" s="12">
        <v>40952.636979166666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>
        <f t="shared" si="117"/>
        <v>3</v>
      </c>
      <c r="Q2499">
        <f t="shared" si="118"/>
        <v>34.880000000000003</v>
      </c>
      <c r="R2499">
        <f t="shared" ref="R2499:R2562" si="119">YEAR(J2499)</f>
        <v>2012</v>
      </c>
    </row>
    <row r="2500" spans="1:18" ht="28.8" hidden="1" x14ac:dyDescent="0.3">
      <c r="A2500">
        <v>2742</v>
      </c>
      <c r="B2500" s="3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 s="12">
        <v>41044.719756944447</v>
      </c>
      <c r="J2500" s="12">
        <v>41030.719756944447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>
        <f t="shared" si="117"/>
        <v>29</v>
      </c>
      <c r="Q2500">
        <f t="shared" si="118"/>
        <v>40.61</v>
      </c>
      <c r="R2500">
        <f t="shared" si="119"/>
        <v>2012</v>
      </c>
    </row>
    <row r="2501" spans="1:18" ht="28.8" hidden="1" x14ac:dyDescent="0.3">
      <c r="A2501">
        <v>874</v>
      </c>
      <c r="B2501" s="3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 s="12">
        <v>41398.583726851852</v>
      </c>
      <c r="J2501" s="12">
        <v>41368.583726851852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>
        <f t="shared" si="117"/>
        <v>24</v>
      </c>
      <c r="Q2501">
        <f t="shared" si="118"/>
        <v>34.76</v>
      </c>
      <c r="R2501">
        <f t="shared" si="119"/>
        <v>2013</v>
      </c>
    </row>
    <row r="2502" spans="1:18" ht="28.8" x14ac:dyDescent="0.3">
      <c r="A2502">
        <v>2795</v>
      </c>
      <c r="B2502" s="3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 s="12">
        <v>41796.958333333336</v>
      </c>
      <c r="J2502" s="12">
        <v>41780.525937500002</v>
      </c>
      <c r="K2502" t="b">
        <v>0</v>
      </c>
      <c r="L2502">
        <v>20</v>
      </c>
      <c r="M2502" t="b">
        <v>1</v>
      </c>
      <c r="N2502" t="s">
        <v>8281</v>
      </c>
      <c r="O2502" t="s">
        <v>8284</v>
      </c>
      <c r="P2502">
        <f t="shared" si="117"/>
        <v>104</v>
      </c>
      <c r="Q2502">
        <f t="shared" si="118"/>
        <v>36.5</v>
      </c>
      <c r="R2502">
        <f t="shared" si="119"/>
        <v>2014</v>
      </c>
    </row>
    <row r="2503" spans="1:18" ht="28.8" x14ac:dyDescent="0.3">
      <c r="A2503">
        <v>4094</v>
      </c>
      <c r="B2503" s="3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 s="12">
        <v>41934.207638888889</v>
      </c>
      <c r="J2503" s="12">
        <v>41890.086805555555</v>
      </c>
      <c r="K2503" t="b">
        <v>0</v>
      </c>
      <c r="L2503">
        <v>8</v>
      </c>
      <c r="M2503" t="b">
        <v>0</v>
      </c>
      <c r="N2503" t="s">
        <v>8281</v>
      </c>
      <c r="O2503" t="s">
        <v>8284</v>
      </c>
      <c r="P2503">
        <f t="shared" si="117"/>
        <v>37</v>
      </c>
      <c r="Q2503">
        <f t="shared" si="118"/>
        <v>91.25</v>
      </c>
      <c r="R2503">
        <f t="shared" si="119"/>
        <v>2014</v>
      </c>
    </row>
    <row r="2504" spans="1:18" hidden="1" x14ac:dyDescent="0.3">
      <c r="A2504">
        <v>1389</v>
      </c>
      <c r="B2504" s="3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 s="12">
        <v>42595.480983796297</v>
      </c>
      <c r="J2504" s="12">
        <v>42565.480983796297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>
        <f t="shared" si="117"/>
        <v>145</v>
      </c>
      <c r="Q2504">
        <f t="shared" si="118"/>
        <v>21.38</v>
      </c>
      <c r="R2504">
        <f t="shared" si="119"/>
        <v>2016</v>
      </c>
    </row>
    <row r="2505" spans="1:18" ht="28.8" hidden="1" x14ac:dyDescent="0.3">
      <c r="A2505">
        <v>995</v>
      </c>
      <c r="B2505" s="3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2">
        <v>41972.666666666672</v>
      </c>
      <c r="J2505" s="12">
        <v>41947.940740740742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>
        <f t="shared" si="117"/>
        <v>7</v>
      </c>
      <c r="Q2505">
        <f t="shared" si="118"/>
        <v>80.67</v>
      </c>
      <c r="R2505">
        <f t="shared" si="119"/>
        <v>2014</v>
      </c>
    </row>
    <row r="2506" spans="1:18" ht="28.8" hidden="1" x14ac:dyDescent="0.3">
      <c r="A2506">
        <v>2542</v>
      </c>
      <c r="B2506" s="3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 s="12">
        <v>41548.165972222225</v>
      </c>
      <c r="J2506" s="12">
        <v>41509.426585648151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>
        <f t="shared" si="117"/>
        <v>104</v>
      </c>
      <c r="Q2506">
        <f t="shared" si="118"/>
        <v>55.77</v>
      </c>
      <c r="R2506">
        <f t="shared" si="119"/>
        <v>2013</v>
      </c>
    </row>
    <row r="2507" spans="1:18" ht="28.8" hidden="1" x14ac:dyDescent="0.3">
      <c r="A2507">
        <v>181</v>
      </c>
      <c r="B2507" s="3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 s="12">
        <v>42177.741840277777</v>
      </c>
      <c r="J2507" s="12">
        <v>42147.741840277777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>
        <f t="shared" si="117"/>
        <v>21</v>
      </c>
      <c r="Q2507">
        <f t="shared" si="118"/>
        <v>180.5</v>
      </c>
      <c r="R2507">
        <f t="shared" si="119"/>
        <v>2015</v>
      </c>
    </row>
    <row r="2508" spans="1:18" ht="28.8" hidden="1" x14ac:dyDescent="0.3">
      <c r="A2508">
        <v>3023</v>
      </c>
      <c r="B2508" s="3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 s="12">
        <v>42166.675763888896</v>
      </c>
      <c r="J2508" s="12">
        <v>42121.675763888896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>
        <f t="shared" si="117"/>
        <v>103</v>
      </c>
      <c r="Q2508">
        <f t="shared" si="118"/>
        <v>120.17</v>
      </c>
      <c r="R2508">
        <f t="shared" si="119"/>
        <v>2015</v>
      </c>
    </row>
    <row r="2509" spans="1:18" ht="28.8" x14ac:dyDescent="0.3">
      <c r="A2509">
        <v>3295</v>
      </c>
      <c r="B2509" s="3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 s="12">
        <v>42639.442465277782</v>
      </c>
      <c r="J2509" s="12">
        <v>42609.442465277782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>
        <f t="shared" si="117"/>
        <v>103</v>
      </c>
      <c r="Q2509">
        <f t="shared" si="118"/>
        <v>26.67</v>
      </c>
      <c r="R2509">
        <f t="shared" si="119"/>
        <v>2016</v>
      </c>
    </row>
    <row r="2510" spans="1:18" ht="28.8" x14ac:dyDescent="0.3">
      <c r="A2510">
        <v>3539</v>
      </c>
      <c r="B2510" s="3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 s="12">
        <v>42621.756041666667</v>
      </c>
      <c r="J2510" s="12">
        <v>42600.756041666667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>
        <f t="shared" si="117"/>
        <v>120</v>
      </c>
      <c r="Q2510">
        <f t="shared" si="118"/>
        <v>55.23</v>
      </c>
      <c r="R2510">
        <f t="shared" si="119"/>
        <v>2016</v>
      </c>
    </row>
    <row r="2511" spans="1:18" ht="28.8" hidden="1" x14ac:dyDescent="0.3">
      <c r="A2511">
        <v>716</v>
      </c>
      <c r="B2511" s="3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 s="12">
        <v>41974</v>
      </c>
      <c r="J2511" s="12">
        <v>41940.658645833333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>
        <f t="shared" si="117"/>
        <v>10</v>
      </c>
      <c r="Q2511">
        <f t="shared" si="118"/>
        <v>44.69</v>
      </c>
      <c r="R2511">
        <f t="shared" si="119"/>
        <v>2014</v>
      </c>
    </row>
    <row r="2512" spans="1:18" ht="28.8" hidden="1" x14ac:dyDescent="0.3">
      <c r="A2512">
        <v>2955</v>
      </c>
      <c r="B2512" s="3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 s="12">
        <v>42171.741307870368</v>
      </c>
      <c r="J2512" s="12">
        <v>42141.741307870368</v>
      </c>
      <c r="K2512" t="b">
        <v>0</v>
      </c>
      <c r="L2512">
        <v>11</v>
      </c>
      <c r="M2512" t="b">
        <v>0</v>
      </c>
      <c r="N2512" t="s">
        <v>8281</v>
      </c>
      <c r="O2512" t="s">
        <v>8282</v>
      </c>
      <c r="P2512">
        <f t="shared" si="117"/>
        <v>60</v>
      </c>
      <c r="Q2512">
        <f t="shared" si="118"/>
        <v>65</v>
      </c>
      <c r="R2512">
        <f t="shared" si="119"/>
        <v>2015</v>
      </c>
    </row>
    <row r="2513" spans="1:18" ht="28.8" x14ac:dyDescent="0.3">
      <c r="A2513">
        <v>3826</v>
      </c>
      <c r="B2513" s="3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 s="12">
        <v>42131.423541666663</v>
      </c>
      <c r="J2513" s="12">
        <v>42101.423541666663</v>
      </c>
      <c r="K2513" t="b">
        <v>0</v>
      </c>
      <c r="L2513">
        <v>26</v>
      </c>
      <c r="M2513" t="b">
        <v>1</v>
      </c>
      <c r="N2513" t="s">
        <v>8281</v>
      </c>
      <c r="O2513" t="s">
        <v>8284</v>
      </c>
      <c r="P2513">
        <f t="shared" si="117"/>
        <v>119</v>
      </c>
      <c r="Q2513">
        <f t="shared" si="118"/>
        <v>27.5</v>
      </c>
      <c r="R2513">
        <f t="shared" si="119"/>
        <v>2015</v>
      </c>
    </row>
    <row r="2514" spans="1:18" ht="28.8" x14ac:dyDescent="0.3">
      <c r="A2514">
        <v>3998</v>
      </c>
      <c r="B2514" s="3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 s="12">
        <v>42091.921597222223</v>
      </c>
      <c r="J2514" s="12">
        <v>42061.963263888887</v>
      </c>
      <c r="K2514" t="b">
        <v>0</v>
      </c>
      <c r="L2514">
        <v>12</v>
      </c>
      <c r="M2514" t="b">
        <v>0</v>
      </c>
      <c r="N2514" t="s">
        <v>8281</v>
      </c>
      <c r="O2514" t="s">
        <v>8284</v>
      </c>
      <c r="P2514">
        <f t="shared" si="117"/>
        <v>57</v>
      </c>
      <c r="Q2514">
        <f t="shared" si="118"/>
        <v>59.58</v>
      </c>
      <c r="R2514">
        <f t="shared" si="119"/>
        <v>2015</v>
      </c>
    </row>
    <row r="2515" spans="1:18" ht="28.8" x14ac:dyDescent="0.3">
      <c r="A2515">
        <v>3665</v>
      </c>
      <c r="B2515" s="3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 s="12">
        <v>42305.829166666663</v>
      </c>
      <c r="J2515" s="12">
        <v>42294.808124999996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>
        <f t="shared" si="117"/>
        <v>115</v>
      </c>
      <c r="Q2515">
        <f t="shared" si="118"/>
        <v>51</v>
      </c>
      <c r="R2515">
        <f t="shared" si="119"/>
        <v>2015</v>
      </c>
    </row>
    <row r="2516" spans="1:18" ht="28.8" hidden="1" x14ac:dyDescent="0.3">
      <c r="A2516">
        <v>3755</v>
      </c>
      <c r="B2516" s="3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 s="12">
        <v>42475.866979166662</v>
      </c>
      <c r="J2516" s="12">
        <v>42445.866979166662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>
        <f t="shared" si="117"/>
        <v>130</v>
      </c>
      <c r="Q2516">
        <f t="shared" si="118"/>
        <v>25.46</v>
      </c>
      <c r="R2516">
        <f t="shared" si="119"/>
        <v>2016</v>
      </c>
    </row>
    <row r="2517" spans="1:18" ht="28.8" hidden="1" x14ac:dyDescent="0.3">
      <c r="A2517">
        <v>962</v>
      </c>
      <c r="B2517" s="3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 s="12">
        <v>42411.712418981479</v>
      </c>
      <c r="J2517" s="12">
        <v>42373.712418981479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>
        <f t="shared" si="117"/>
        <v>28</v>
      </c>
      <c r="Q2517">
        <f t="shared" si="118"/>
        <v>19.239999999999998</v>
      </c>
      <c r="R2517">
        <f t="shared" si="119"/>
        <v>2016</v>
      </c>
    </row>
    <row r="2518" spans="1:18" ht="28.8" x14ac:dyDescent="0.3">
      <c r="A2518">
        <v>3294</v>
      </c>
      <c r="B2518" s="3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 s="12">
        <v>42171.541134259256</v>
      </c>
      <c r="J2518" s="12">
        <v>42141.541134259256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>
        <f t="shared" si="117"/>
        <v>118</v>
      </c>
      <c r="Q2518">
        <f t="shared" si="118"/>
        <v>29.58</v>
      </c>
      <c r="R2518">
        <f t="shared" si="119"/>
        <v>2015</v>
      </c>
    </row>
    <row r="2519" spans="1:18" ht="28.8" x14ac:dyDescent="0.3">
      <c r="A2519">
        <v>3454</v>
      </c>
      <c r="B2519" s="3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 s="12">
        <v>41851.698599537034</v>
      </c>
      <c r="J2519" s="12">
        <v>41821.698599537034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>
        <f t="shared" si="117"/>
        <v>101</v>
      </c>
      <c r="Q2519">
        <f t="shared" si="118"/>
        <v>33.57</v>
      </c>
      <c r="R2519">
        <f t="shared" si="119"/>
        <v>2014</v>
      </c>
    </row>
    <row r="2520" spans="1:18" ht="28.8" hidden="1" x14ac:dyDescent="0.3">
      <c r="A2520">
        <v>1500</v>
      </c>
      <c r="B2520" s="3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 s="12">
        <v>41395.904594907406</v>
      </c>
      <c r="J2520" s="12">
        <v>41365.904594907406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>
        <f t="shared" si="117"/>
        <v>25</v>
      </c>
      <c r="Q2520">
        <f t="shared" si="118"/>
        <v>46.73</v>
      </c>
      <c r="R2520">
        <f t="shared" si="119"/>
        <v>2013</v>
      </c>
    </row>
    <row r="2521" spans="1:18" ht="28.8" hidden="1" x14ac:dyDescent="0.3">
      <c r="A2521">
        <v>663</v>
      </c>
      <c r="B2521" s="3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 s="12">
        <v>42203.843240740738</v>
      </c>
      <c r="J2521" s="12">
        <v>42173.843240740738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>
        <f t="shared" si="117"/>
        <v>0</v>
      </c>
      <c r="Q2521">
        <f t="shared" si="118"/>
        <v>100</v>
      </c>
      <c r="R2521">
        <f t="shared" si="119"/>
        <v>2015</v>
      </c>
    </row>
    <row r="2522" spans="1:18" ht="28.8" hidden="1" x14ac:dyDescent="0.3">
      <c r="A2522">
        <v>782</v>
      </c>
      <c r="B2522" s="3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 s="12">
        <v>41146.758125</v>
      </c>
      <c r="J2522" s="12">
        <v>41116.758125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>
        <f t="shared" si="117"/>
        <v>100</v>
      </c>
      <c r="Q2522">
        <f t="shared" si="118"/>
        <v>50</v>
      </c>
      <c r="R2522">
        <f t="shared" si="119"/>
        <v>2012</v>
      </c>
    </row>
    <row r="2523" spans="1:18" ht="28.8" x14ac:dyDescent="0.3">
      <c r="A2523">
        <v>3461</v>
      </c>
      <c r="B2523" s="3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 s="12">
        <v>42672.125</v>
      </c>
      <c r="J2523" s="12">
        <v>42643.632858796293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>
        <f t="shared" si="117"/>
        <v>139</v>
      </c>
      <c r="Q2523">
        <f t="shared" si="118"/>
        <v>57.92</v>
      </c>
      <c r="R2523">
        <f t="shared" si="119"/>
        <v>2016</v>
      </c>
    </row>
    <row r="2524" spans="1:18" ht="28.8" hidden="1" x14ac:dyDescent="0.3">
      <c r="A2524">
        <v>631</v>
      </c>
      <c r="B2524" s="3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 s="12">
        <v>42518.772326388891</v>
      </c>
      <c r="J2524" s="12">
        <v>42489.772326388891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>
        <f t="shared" si="117"/>
        <v>1</v>
      </c>
      <c r="Q2524">
        <f t="shared" si="118"/>
        <v>76.67</v>
      </c>
      <c r="R2524">
        <f t="shared" si="119"/>
        <v>2016</v>
      </c>
    </row>
    <row r="2525" spans="1:18" ht="28.8" hidden="1" x14ac:dyDescent="0.3">
      <c r="A2525">
        <v>409</v>
      </c>
      <c r="B2525" s="3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 s="12">
        <v>42573.862777777773</v>
      </c>
      <c r="J2525" s="12">
        <v>42543.862777777773</v>
      </c>
      <c r="K2525" t="b">
        <v>0</v>
      </c>
      <c r="L2525">
        <v>15</v>
      </c>
      <c r="M2525" t="b">
        <v>1</v>
      </c>
      <c r="N2525" t="s">
        <v>8279</v>
      </c>
      <c r="O2525" t="s">
        <v>8280</v>
      </c>
      <c r="P2525">
        <f t="shared" si="117"/>
        <v>137</v>
      </c>
      <c r="Q2525">
        <f t="shared" si="118"/>
        <v>45.6</v>
      </c>
      <c r="R2525">
        <f t="shared" si="119"/>
        <v>2016</v>
      </c>
    </row>
    <row r="2526" spans="1:18" ht="28.8" hidden="1" x14ac:dyDescent="0.3">
      <c r="A2526">
        <v>668</v>
      </c>
      <c r="B2526" s="3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 s="12">
        <v>42135.831273148149</v>
      </c>
      <c r="J2526" s="12">
        <v>42090.831273148149</v>
      </c>
      <c r="K2526" t="b">
        <v>0</v>
      </c>
      <c r="L2526">
        <v>25</v>
      </c>
      <c r="M2526" t="b">
        <v>0</v>
      </c>
      <c r="N2526" t="s">
        <v>8266</v>
      </c>
      <c r="O2526" t="s">
        <v>8268</v>
      </c>
      <c r="P2526">
        <f t="shared" si="117"/>
        <v>5</v>
      </c>
      <c r="Q2526">
        <f t="shared" si="118"/>
        <v>27.36</v>
      </c>
      <c r="R2526">
        <f t="shared" si="119"/>
        <v>2015</v>
      </c>
    </row>
    <row r="2527" spans="1:18" ht="28.8" hidden="1" x14ac:dyDescent="0.3">
      <c r="A2527">
        <v>1892</v>
      </c>
      <c r="B2527" s="3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 s="12">
        <v>40701.637511574074</v>
      </c>
      <c r="J2527" s="12">
        <v>40671.637511574074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>
        <f t="shared" si="117"/>
        <v>137</v>
      </c>
      <c r="Q2527">
        <f t="shared" si="118"/>
        <v>26.27</v>
      </c>
      <c r="R2527">
        <f t="shared" si="119"/>
        <v>2011</v>
      </c>
    </row>
    <row r="2528" spans="1:18" ht="28.8" hidden="1" x14ac:dyDescent="0.3">
      <c r="A2528">
        <v>2500</v>
      </c>
      <c r="B2528" s="3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 s="12">
        <v>41083.772858796299</v>
      </c>
      <c r="J2528" s="12">
        <v>41053.772858796299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>
        <f t="shared" si="117"/>
        <v>113</v>
      </c>
      <c r="Q2528">
        <f t="shared" si="118"/>
        <v>23.45</v>
      </c>
      <c r="R2528">
        <f t="shared" si="119"/>
        <v>2012</v>
      </c>
    </row>
    <row r="2529" spans="1:18" ht="28.8" hidden="1" x14ac:dyDescent="0.3">
      <c r="A2529">
        <v>1640</v>
      </c>
      <c r="B2529" s="3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 s="12">
        <v>40393.082638888889</v>
      </c>
      <c r="J2529" s="12">
        <v>40379.23096064815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>
        <f t="shared" si="117"/>
        <v>170</v>
      </c>
      <c r="Q2529">
        <f t="shared" si="118"/>
        <v>39.97</v>
      </c>
      <c r="R2529">
        <f t="shared" si="119"/>
        <v>2010</v>
      </c>
    </row>
    <row r="2530" spans="1:18" ht="28.8" hidden="1" x14ac:dyDescent="0.3">
      <c r="A2530">
        <v>1079</v>
      </c>
      <c r="B2530" s="3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 s="12">
        <v>42504.566388888896</v>
      </c>
      <c r="J2530" s="12">
        <v>42479.566388888896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>
        <f t="shared" si="117"/>
        <v>3</v>
      </c>
      <c r="Q2530">
        <f t="shared" si="118"/>
        <v>37.67</v>
      </c>
      <c r="R2530">
        <f t="shared" si="119"/>
        <v>2016</v>
      </c>
    </row>
    <row r="2531" spans="1:18" ht="28.8" hidden="1" x14ac:dyDescent="0.3">
      <c r="A2531">
        <v>1556</v>
      </c>
      <c r="B2531" s="3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 s="12">
        <v>42555.153055555551</v>
      </c>
      <c r="J2531" s="12">
        <v>42525.153055555551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>
        <f t="shared" si="117"/>
        <v>45</v>
      </c>
      <c r="Q2531">
        <f t="shared" si="118"/>
        <v>56.42</v>
      </c>
      <c r="R2531">
        <f t="shared" si="119"/>
        <v>2016</v>
      </c>
    </row>
    <row r="2532" spans="1:18" hidden="1" x14ac:dyDescent="0.3">
      <c r="A2532">
        <v>428</v>
      </c>
      <c r="B2532" s="3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 s="12">
        <v>41806.916666666664</v>
      </c>
      <c r="J2532" s="12">
        <v>41778.766724537039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>
        <f t="shared" si="117"/>
        <v>6</v>
      </c>
      <c r="Q2532">
        <f t="shared" si="118"/>
        <v>52</v>
      </c>
      <c r="R2532">
        <f t="shared" si="119"/>
        <v>2014</v>
      </c>
    </row>
    <row r="2533" spans="1:18" hidden="1" x14ac:dyDescent="0.3">
      <c r="A2533">
        <v>1190</v>
      </c>
      <c r="B2533" s="3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 s="12">
        <v>41882.665798611109</v>
      </c>
      <c r="J2533" s="12">
        <v>41852.665798611109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>
        <f t="shared" si="117"/>
        <v>135</v>
      </c>
      <c r="Q2533">
        <f t="shared" si="118"/>
        <v>51.92</v>
      </c>
      <c r="R2533">
        <f t="shared" si="119"/>
        <v>2014</v>
      </c>
    </row>
    <row r="2534" spans="1:18" ht="28.8" x14ac:dyDescent="0.3">
      <c r="A2534">
        <v>2920</v>
      </c>
      <c r="B2534" s="3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 s="12">
        <v>42088.750810185185</v>
      </c>
      <c r="J2534" s="12">
        <v>42058.792476851857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>
        <f t="shared" si="117"/>
        <v>27</v>
      </c>
      <c r="Q2534">
        <f t="shared" si="118"/>
        <v>51.62</v>
      </c>
      <c r="R2534">
        <f t="shared" si="119"/>
        <v>2015</v>
      </c>
    </row>
    <row r="2535" spans="1:18" ht="28.8" hidden="1" x14ac:dyDescent="0.3">
      <c r="A2535">
        <v>2367</v>
      </c>
      <c r="B2535" s="3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 s="12">
        <v>42485.928425925929</v>
      </c>
      <c r="J2535" s="12">
        <v>42425.970092592594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>
        <f t="shared" si="117"/>
        <v>1</v>
      </c>
      <c r="Q2535">
        <f t="shared" si="118"/>
        <v>47.86</v>
      </c>
      <c r="R2535">
        <f t="shared" si="119"/>
        <v>2016</v>
      </c>
    </row>
    <row r="2536" spans="1:18" ht="28.8" hidden="1" x14ac:dyDescent="0.3">
      <c r="A2536">
        <v>942</v>
      </c>
      <c r="B2536" s="3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 s="12">
        <v>42418.843287037031</v>
      </c>
      <c r="J2536" s="12">
        <v>42382.843287037031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>
        <f t="shared" si="117"/>
        <v>9</v>
      </c>
      <c r="Q2536">
        <f t="shared" si="118"/>
        <v>41.75</v>
      </c>
      <c r="R2536">
        <f t="shared" si="119"/>
        <v>2016</v>
      </c>
    </row>
    <row r="2537" spans="1:18" ht="28.8" x14ac:dyDescent="0.3">
      <c r="A2537">
        <v>2801</v>
      </c>
      <c r="B2537" s="3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 s="12">
        <v>41922.458333333336</v>
      </c>
      <c r="J2537" s="12">
        <v>41900.243159722224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>
        <f t="shared" si="117"/>
        <v>133</v>
      </c>
      <c r="Q2537">
        <f t="shared" si="118"/>
        <v>51.23</v>
      </c>
      <c r="R2537">
        <f t="shared" si="119"/>
        <v>2014</v>
      </c>
    </row>
    <row r="2538" spans="1:18" ht="28.8" x14ac:dyDescent="0.3">
      <c r="A2538">
        <v>3289</v>
      </c>
      <c r="B2538" s="3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 s="12">
        <v>42786.368078703701</v>
      </c>
      <c r="J2538" s="12">
        <v>42758.368078703701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>
        <f t="shared" si="117"/>
        <v>133</v>
      </c>
      <c r="Q2538">
        <f t="shared" si="118"/>
        <v>26.61</v>
      </c>
      <c r="R2538">
        <f t="shared" si="119"/>
        <v>2017</v>
      </c>
    </row>
    <row r="2539" spans="1:18" ht="28.8" x14ac:dyDescent="0.3">
      <c r="A2539">
        <v>3529</v>
      </c>
      <c r="B2539" s="3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 s="12">
        <v>42198.041666666672</v>
      </c>
      <c r="J2539" s="12">
        <v>42177.761782407411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>
        <f t="shared" si="117"/>
        <v>132</v>
      </c>
      <c r="Q2539">
        <f t="shared" si="118"/>
        <v>36.67</v>
      </c>
      <c r="R2539">
        <f t="shared" si="119"/>
        <v>2015</v>
      </c>
    </row>
    <row r="2540" spans="1:18" ht="28.8" x14ac:dyDescent="0.3">
      <c r="A2540">
        <v>3451</v>
      </c>
      <c r="B2540" s="3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 s="12">
        <v>42115.723692129628</v>
      </c>
      <c r="J2540" s="12">
        <v>42088.723692129628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>
        <f t="shared" si="117"/>
        <v>101</v>
      </c>
      <c r="Q2540">
        <f t="shared" si="118"/>
        <v>41.13</v>
      </c>
      <c r="R2540">
        <f t="shared" si="119"/>
        <v>2015</v>
      </c>
    </row>
    <row r="2541" spans="1:18" ht="28.8" x14ac:dyDescent="0.3">
      <c r="A2541">
        <v>2911</v>
      </c>
      <c r="B2541" s="3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 s="12">
        <v>42182.768819444449</v>
      </c>
      <c r="J2541" s="12">
        <v>42142.768819444449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>
        <f t="shared" si="117"/>
        <v>37</v>
      </c>
      <c r="Q2541">
        <f t="shared" si="118"/>
        <v>46.93</v>
      </c>
      <c r="R2541">
        <f t="shared" si="119"/>
        <v>2015</v>
      </c>
    </row>
    <row r="2542" spans="1:18" ht="28.8" hidden="1" x14ac:dyDescent="0.3">
      <c r="A2542">
        <v>1998</v>
      </c>
      <c r="B2542" s="3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 s="12">
        <v>41852.118495370371</v>
      </c>
      <c r="J2542" s="12">
        <v>41807.118495370371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>
        <f t="shared" si="117"/>
        <v>26</v>
      </c>
      <c r="Q2542">
        <f t="shared" si="118"/>
        <v>218.33</v>
      </c>
      <c r="R2542">
        <f t="shared" si="119"/>
        <v>2014</v>
      </c>
    </row>
    <row r="2543" spans="1:18" ht="28.8" hidden="1" x14ac:dyDescent="0.3">
      <c r="A2543">
        <v>1777</v>
      </c>
      <c r="B2543" s="3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 s="12">
        <v>42055.357094907406</v>
      </c>
      <c r="J2543" s="12">
        <v>42025.357094907406</v>
      </c>
      <c r="K2543" t="b">
        <v>1</v>
      </c>
      <c r="L2543">
        <v>10</v>
      </c>
      <c r="M2543" t="b">
        <v>0</v>
      </c>
      <c r="N2543" t="s">
        <v>8271</v>
      </c>
      <c r="O2543" t="s">
        <v>8272</v>
      </c>
      <c r="P2543">
        <f t="shared" si="117"/>
        <v>14</v>
      </c>
      <c r="Q2543">
        <f t="shared" si="118"/>
        <v>65.099999999999994</v>
      </c>
      <c r="R2543">
        <f t="shared" si="119"/>
        <v>2015</v>
      </c>
    </row>
    <row r="2544" spans="1:18" ht="28.8" x14ac:dyDescent="0.3">
      <c r="A2544">
        <v>3928</v>
      </c>
      <c r="B2544" s="3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 s="12">
        <v>42293.207638888889</v>
      </c>
      <c r="J2544" s="12">
        <v>42265.683182870373</v>
      </c>
      <c r="K2544" t="b">
        <v>0</v>
      </c>
      <c r="L2544">
        <v>7</v>
      </c>
      <c r="M2544" t="b">
        <v>0</v>
      </c>
      <c r="N2544" t="s">
        <v>8281</v>
      </c>
      <c r="O2544" t="s">
        <v>8284</v>
      </c>
      <c r="P2544">
        <f t="shared" si="117"/>
        <v>13</v>
      </c>
      <c r="Q2544">
        <f t="shared" si="118"/>
        <v>93</v>
      </c>
      <c r="R2544">
        <f t="shared" si="119"/>
        <v>2015</v>
      </c>
    </row>
    <row r="2545" spans="1:18" hidden="1" x14ac:dyDescent="0.3">
      <c r="A2545">
        <v>1576</v>
      </c>
      <c r="B2545" s="3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 s="12">
        <v>42185.879259259258</v>
      </c>
      <c r="J2545" s="12">
        <v>42140.879259259258</v>
      </c>
      <c r="K2545" t="b">
        <v>0</v>
      </c>
      <c r="L2545">
        <v>10</v>
      </c>
      <c r="M2545" t="b">
        <v>0</v>
      </c>
      <c r="N2545" t="s">
        <v>8269</v>
      </c>
      <c r="O2545" t="s">
        <v>8307</v>
      </c>
      <c r="P2545">
        <f t="shared" si="117"/>
        <v>13</v>
      </c>
      <c r="Q2545">
        <f t="shared" si="118"/>
        <v>65</v>
      </c>
      <c r="R2545">
        <f t="shared" si="119"/>
        <v>2015</v>
      </c>
    </row>
    <row r="2546" spans="1:18" ht="28.8" hidden="1" x14ac:dyDescent="0.3">
      <c r="A2546">
        <v>1723</v>
      </c>
      <c r="B2546" s="3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 s="12">
        <v>42186.25</v>
      </c>
      <c r="J2546" s="12">
        <v>42129.82540509259</v>
      </c>
      <c r="K2546" t="b">
        <v>0</v>
      </c>
      <c r="L2546">
        <v>3</v>
      </c>
      <c r="M2546" t="b">
        <v>0</v>
      </c>
      <c r="N2546" t="s">
        <v>8285</v>
      </c>
      <c r="O2546" t="s">
        <v>8288</v>
      </c>
      <c r="P2546">
        <f t="shared" si="117"/>
        <v>7</v>
      </c>
      <c r="Q2546">
        <f t="shared" si="118"/>
        <v>216.67</v>
      </c>
      <c r="R2546">
        <f t="shared" si="119"/>
        <v>2015</v>
      </c>
    </row>
    <row r="2547" spans="1:18" ht="43.2" x14ac:dyDescent="0.3">
      <c r="A2547">
        <v>2877</v>
      </c>
      <c r="B2547" s="3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 s="12">
        <v>42704.708333333328</v>
      </c>
      <c r="J2547" s="12">
        <v>42672.955138888887</v>
      </c>
      <c r="K2547" t="b">
        <v>0</v>
      </c>
      <c r="L2547">
        <v>6</v>
      </c>
      <c r="M2547" t="b">
        <v>0</v>
      </c>
      <c r="N2547" t="s">
        <v>8281</v>
      </c>
      <c r="O2547" t="s">
        <v>8284</v>
      </c>
      <c r="P2547">
        <f t="shared" si="117"/>
        <v>11</v>
      </c>
      <c r="Q2547">
        <f t="shared" si="118"/>
        <v>108.33</v>
      </c>
      <c r="R2547">
        <f t="shared" si="119"/>
        <v>2016</v>
      </c>
    </row>
    <row r="2548" spans="1:18" ht="28.8" x14ac:dyDescent="0.3">
      <c r="A2548">
        <v>3345</v>
      </c>
      <c r="B2548" s="3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 s="12">
        <v>42112.025694444441</v>
      </c>
      <c r="J2548" s="12">
        <v>42053.106111111112</v>
      </c>
      <c r="K2548" t="b">
        <v>0</v>
      </c>
      <c r="L2548">
        <v>13</v>
      </c>
      <c r="M2548" t="b">
        <v>1</v>
      </c>
      <c r="N2548" t="s">
        <v>8281</v>
      </c>
      <c r="O2548" t="s">
        <v>8284</v>
      </c>
      <c r="P2548">
        <f t="shared" si="117"/>
        <v>130</v>
      </c>
      <c r="Q2548">
        <f t="shared" si="118"/>
        <v>50</v>
      </c>
      <c r="R2548">
        <f t="shared" si="119"/>
        <v>2015</v>
      </c>
    </row>
    <row r="2549" spans="1:18" ht="28.8" x14ac:dyDescent="0.3">
      <c r="A2549">
        <v>3413</v>
      </c>
      <c r="B2549" s="3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 s="12">
        <v>42063.207638888889</v>
      </c>
      <c r="J2549" s="12">
        <v>42053.733078703706</v>
      </c>
      <c r="K2549" t="b">
        <v>0</v>
      </c>
      <c r="L2549">
        <v>14</v>
      </c>
      <c r="M2549" t="b">
        <v>1</v>
      </c>
      <c r="N2549" t="s">
        <v>8281</v>
      </c>
      <c r="O2549" t="s">
        <v>8284</v>
      </c>
      <c r="P2549">
        <f t="shared" si="117"/>
        <v>130</v>
      </c>
      <c r="Q2549">
        <f t="shared" si="118"/>
        <v>46.43</v>
      </c>
      <c r="R2549">
        <f t="shared" si="119"/>
        <v>2015</v>
      </c>
    </row>
    <row r="2550" spans="1:18" ht="28.8" x14ac:dyDescent="0.3">
      <c r="A2550">
        <v>3865</v>
      </c>
      <c r="B2550" s="3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 s="12">
        <v>41881.229166666664</v>
      </c>
      <c r="J2550" s="12">
        <v>41841.651597222226</v>
      </c>
      <c r="K2550" t="b">
        <v>0</v>
      </c>
      <c r="L2550">
        <v>14</v>
      </c>
      <c r="M2550" t="b">
        <v>0</v>
      </c>
      <c r="N2550" t="s">
        <v>8281</v>
      </c>
      <c r="O2550" t="s">
        <v>8284</v>
      </c>
      <c r="P2550">
        <f t="shared" si="117"/>
        <v>27</v>
      </c>
      <c r="Q2550">
        <f t="shared" si="118"/>
        <v>46.43</v>
      </c>
      <c r="R2550">
        <f t="shared" si="119"/>
        <v>2014</v>
      </c>
    </row>
    <row r="2551" spans="1:18" ht="28.8" hidden="1" x14ac:dyDescent="0.3">
      <c r="A2551">
        <v>3073</v>
      </c>
      <c r="B2551" s="3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 s="12">
        <v>42169.804861111115</v>
      </c>
      <c r="J2551" s="12">
        <v>42111.684027777781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>
        <f t="shared" si="117"/>
        <v>0</v>
      </c>
      <c r="Q2551">
        <f t="shared" si="118"/>
        <v>92.14</v>
      </c>
      <c r="R2551">
        <f t="shared" si="119"/>
        <v>2015</v>
      </c>
    </row>
    <row r="2552" spans="1:18" x14ac:dyDescent="0.3">
      <c r="A2552">
        <v>3131</v>
      </c>
      <c r="B2552" s="3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 s="12">
        <v>42833.537557870368</v>
      </c>
      <c r="J2552" s="12">
        <v>42803.579224537039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>
        <f t="shared" si="117"/>
        <v>16</v>
      </c>
      <c r="Q2552">
        <f t="shared" si="118"/>
        <v>53.75</v>
      </c>
      <c r="R2552">
        <f t="shared" si="119"/>
        <v>2017</v>
      </c>
    </row>
    <row r="2553" spans="1:18" ht="28.8" hidden="1" x14ac:dyDescent="0.3">
      <c r="A2553">
        <v>879</v>
      </c>
      <c r="B2553" s="3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 s="12">
        <v>41058.829918981479</v>
      </c>
      <c r="J2553" s="12">
        <v>41037.829918981479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>
        <f t="shared" si="117"/>
        <v>31</v>
      </c>
      <c r="Q2553">
        <f t="shared" si="118"/>
        <v>21.47</v>
      </c>
      <c r="R2553">
        <f t="shared" si="119"/>
        <v>2012</v>
      </c>
    </row>
    <row r="2554" spans="1:18" ht="28.8" hidden="1" x14ac:dyDescent="0.3">
      <c r="A2554">
        <v>1039</v>
      </c>
      <c r="B2554" s="3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 s="12">
        <v>42717.332638888889</v>
      </c>
      <c r="J2554" s="12">
        <v>42692.109328703707</v>
      </c>
      <c r="K2554" t="b">
        <v>0</v>
      </c>
      <c r="L2554">
        <v>30</v>
      </c>
      <c r="M2554" t="b">
        <v>1</v>
      </c>
      <c r="N2554" t="s">
        <v>8285</v>
      </c>
      <c r="O2554" t="s">
        <v>8287</v>
      </c>
      <c r="P2554">
        <f t="shared" si="117"/>
        <v>128</v>
      </c>
      <c r="Q2554">
        <f t="shared" si="118"/>
        <v>21.37</v>
      </c>
      <c r="R2554">
        <f t="shared" si="119"/>
        <v>2016</v>
      </c>
    </row>
    <row r="2555" spans="1:18" ht="28.8" x14ac:dyDescent="0.3">
      <c r="A2555">
        <v>3958</v>
      </c>
      <c r="B2555" s="3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 s="12">
        <v>41853.583333333336</v>
      </c>
      <c r="J2555" s="12">
        <v>41816.950370370374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>
        <f t="shared" si="117"/>
        <v>32</v>
      </c>
      <c r="Q2555">
        <f t="shared" si="118"/>
        <v>40.06</v>
      </c>
      <c r="R2555">
        <f t="shared" si="119"/>
        <v>2014</v>
      </c>
    </row>
    <row r="2556" spans="1:18" ht="28.8" x14ac:dyDescent="0.3">
      <c r="A2556">
        <v>3985</v>
      </c>
      <c r="B2556" s="3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 s="12">
        <v>42420.878472222219</v>
      </c>
      <c r="J2556" s="12">
        <v>42399.707407407404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>
        <f t="shared" si="117"/>
        <v>32</v>
      </c>
      <c r="Q2556">
        <f t="shared" si="118"/>
        <v>33.74</v>
      </c>
      <c r="R2556">
        <f t="shared" si="119"/>
        <v>2016</v>
      </c>
    </row>
    <row r="2557" spans="1:18" ht="28.8" x14ac:dyDescent="0.3">
      <c r="A2557">
        <v>4104</v>
      </c>
      <c r="B2557" s="3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 s="12">
        <v>42670.278171296297</v>
      </c>
      <c r="J2557" s="12">
        <v>42640.278171296297</v>
      </c>
      <c r="K2557" t="b">
        <v>0</v>
      </c>
      <c r="L2557">
        <v>14</v>
      </c>
      <c r="M2557" t="b">
        <v>0</v>
      </c>
      <c r="N2557" t="s">
        <v>8281</v>
      </c>
      <c r="O2557" t="s">
        <v>8284</v>
      </c>
      <c r="P2557">
        <f t="shared" si="117"/>
        <v>21</v>
      </c>
      <c r="Q2557">
        <f t="shared" si="118"/>
        <v>45.79</v>
      </c>
      <c r="R2557">
        <f t="shared" si="119"/>
        <v>2016</v>
      </c>
    </row>
    <row r="2558" spans="1:18" ht="28.8" hidden="1" x14ac:dyDescent="0.3">
      <c r="A2558">
        <v>164</v>
      </c>
      <c r="B2558" s="3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 s="12">
        <v>41901.762743055559</v>
      </c>
      <c r="J2558" s="12">
        <v>41841.762743055559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>
        <f t="shared" si="117"/>
        <v>1</v>
      </c>
      <c r="Q2558">
        <f t="shared" si="118"/>
        <v>91.43</v>
      </c>
      <c r="R2558">
        <f t="shared" si="119"/>
        <v>2014</v>
      </c>
    </row>
    <row r="2559" spans="1:18" ht="28.8" hidden="1" x14ac:dyDescent="0.3">
      <c r="A2559">
        <v>507</v>
      </c>
      <c r="B2559" s="3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 s="12">
        <v>41201.958993055552</v>
      </c>
      <c r="J2559" s="12">
        <v>41156.958993055552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>
        <f t="shared" si="117"/>
        <v>3</v>
      </c>
      <c r="Q2559">
        <f t="shared" si="118"/>
        <v>64</v>
      </c>
      <c r="R2559">
        <f t="shared" si="119"/>
        <v>2012</v>
      </c>
    </row>
    <row r="2560" spans="1:18" ht="28.8" hidden="1" x14ac:dyDescent="0.3">
      <c r="A2560">
        <v>866</v>
      </c>
      <c r="B2560" s="3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 s="12">
        <v>42063.631944444445</v>
      </c>
      <c r="J2560" s="12">
        <v>42025.637939814813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>
        <f t="shared" si="117"/>
        <v>18</v>
      </c>
      <c r="Q2560">
        <f t="shared" si="118"/>
        <v>58.18</v>
      </c>
      <c r="R2560">
        <f t="shared" si="119"/>
        <v>2015</v>
      </c>
    </row>
    <row r="2561" spans="1:18" ht="28.8" hidden="1" x14ac:dyDescent="0.3">
      <c r="A2561">
        <v>2471</v>
      </c>
      <c r="B2561" s="3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 s="12">
        <v>40933.992962962962</v>
      </c>
      <c r="J2561" s="12">
        <v>40893.992962962962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>
        <f t="shared" si="117"/>
        <v>128</v>
      </c>
      <c r="Q2561">
        <f t="shared" si="118"/>
        <v>37.65</v>
      </c>
      <c r="R2561">
        <f t="shared" si="119"/>
        <v>2011</v>
      </c>
    </row>
    <row r="2562" spans="1:18" ht="28.8" x14ac:dyDescent="0.3">
      <c r="A2562">
        <v>3136</v>
      </c>
      <c r="B2562" s="3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 s="12">
        <v>42825.957638888889</v>
      </c>
      <c r="J2562" s="12">
        <v>42789.462430555555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>
        <f t="shared" ref="P2562:P2625" si="120">ROUND(E2562/D2562*100,0)</f>
        <v>128</v>
      </c>
      <c r="Q2562">
        <f t="shared" ref="Q2562:Q2625" si="121">IFERROR(ROUND(E2562/L2562,2),0)</f>
        <v>29.05</v>
      </c>
      <c r="R2562">
        <f t="shared" si="119"/>
        <v>2017</v>
      </c>
    </row>
    <row r="2563" spans="1:18" hidden="1" x14ac:dyDescent="0.3">
      <c r="A2563">
        <v>1913</v>
      </c>
      <c r="B2563" s="3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 s="12">
        <v>41920.511319444442</v>
      </c>
      <c r="J2563" s="12">
        <v>41890.511319444442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>
        <f t="shared" si="120"/>
        <v>1</v>
      </c>
      <c r="Q2563">
        <f t="shared" si="121"/>
        <v>24.5</v>
      </c>
      <c r="R2563">
        <f t="shared" ref="R2563:R2626" si="122">YEAR(J2563)</f>
        <v>2014</v>
      </c>
    </row>
    <row r="2564" spans="1:18" ht="28.8" hidden="1" x14ac:dyDescent="0.3">
      <c r="A2564">
        <v>70</v>
      </c>
      <c r="B2564" s="3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 s="12">
        <v>40790.896354166667</v>
      </c>
      <c r="J2564" s="12">
        <v>40730.896354166667</v>
      </c>
      <c r="K2564" t="b">
        <v>0</v>
      </c>
      <c r="L2564">
        <v>17</v>
      </c>
      <c r="M2564" t="b">
        <v>1</v>
      </c>
      <c r="N2564" t="s">
        <v>8279</v>
      </c>
      <c r="O2564" t="s">
        <v>8301</v>
      </c>
      <c r="P2564">
        <f t="shared" si="120"/>
        <v>127</v>
      </c>
      <c r="Q2564">
        <f t="shared" si="121"/>
        <v>37.409999999999997</v>
      </c>
      <c r="R2564">
        <f t="shared" si="122"/>
        <v>2011</v>
      </c>
    </row>
    <row r="2565" spans="1:18" ht="28.8" hidden="1" x14ac:dyDescent="0.3">
      <c r="A2565">
        <v>695</v>
      </c>
      <c r="B2565" s="3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 s="12">
        <v>41943.521064814813</v>
      </c>
      <c r="J2565" s="12">
        <v>41913.521064814813</v>
      </c>
      <c r="K2565" t="b">
        <v>0</v>
      </c>
      <c r="L2565">
        <v>7</v>
      </c>
      <c r="M2565" t="b">
        <v>0</v>
      </c>
      <c r="N2565" t="s">
        <v>8266</v>
      </c>
      <c r="O2565" t="s">
        <v>8268</v>
      </c>
      <c r="P2565">
        <f t="shared" si="120"/>
        <v>1</v>
      </c>
      <c r="Q2565">
        <f t="shared" si="121"/>
        <v>90.86</v>
      </c>
      <c r="R2565">
        <f t="shared" si="122"/>
        <v>2014</v>
      </c>
    </row>
    <row r="2566" spans="1:18" ht="28.8" hidden="1" x14ac:dyDescent="0.3">
      <c r="A2566">
        <v>3050</v>
      </c>
      <c r="B2566" s="3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 s="12">
        <v>42495.16851851852</v>
      </c>
      <c r="J2566" s="12">
        <v>42465.16851851852</v>
      </c>
      <c r="K2566" t="b">
        <v>0</v>
      </c>
      <c r="L2566">
        <v>9</v>
      </c>
      <c r="M2566" t="b">
        <v>1</v>
      </c>
      <c r="N2566" t="s">
        <v>8281</v>
      </c>
      <c r="O2566" t="s">
        <v>8282</v>
      </c>
      <c r="P2566">
        <f t="shared" si="120"/>
        <v>106</v>
      </c>
      <c r="Q2566">
        <f t="shared" si="121"/>
        <v>70.67</v>
      </c>
      <c r="R2566">
        <f t="shared" si="122"/>
        <v>2016</v>
      </c>
    </row>
    <row r="2567" spans="1:18" ht="28.8" hidden="1" x14ac:dyDescent="0.3">
      <c r="A2567">
        <v>1690</v>
      </c>
      <c r="B2567" s="3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 s="12">
        <v>42831.389374999999</v>
      </c>
      <c r="J2567" s="12">
        <v>42801.43104166667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>
        <f t="shared" si="120"/>
        <v>25</v>
      </c>
      <c r="Q2567">
        <f t="shared" si="121"/>
        <v>57.73</v>
      </c>
      <c r="R2567">
        <f t="shared" si="122"/>
        <v>2017</v>
      </c>
    </row>
    <row r="2568" spans="1:18" ht="28.8" hidden="1" x14ac:dyDescent="0.3">
      <c r="A2568">
        <v>2170</v>
      </c>
      <c r="B2568" s="3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 s="12">
        <v>42238.750254629631</v>
      </c>
      <c r="J2568" s="12">
        <v>42198.750254629631</v>
      </c>
      <c r="K2568" t="b">
        <v>0</v>
      </c>
      <c r="L2568">
        <v>19</v>
      </c>
      <c r="M2568" t="b">
        <v>1</v>
      </c>
      <c r="N2568" t="s">
        <v>8285</v>
      </c>
      <c r="O2568" t="s">
        <v>8289</v>
      </c>
      <c r="P2568">
        <f t="shared" si="120"/>
        <v>181</v>
      </c>
      <c r="Q2568">
        <f t="shared" si="121"/>
        <v>33.32</v>
      </c>
      <c r="R2568">
        <f t="shared" si="122"/>
        <v>2015</v>
      </c>
    </row>
    <row r="2569" spans="1:18" ht="28.8" x14ac:dyDescent="0.3">
      <c r="A2569">
        <v>3587</v>
      </c>
      <c r="B2569" s="3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 s="12">
        <v>42548.791666666672</v>
      </c>
      <c r="J2569" s="12">
        <v>42503.539976851855</v>
      </c>
      <c r="K2569" t="b">
        <v>0</v>
      </c>
      <c r="L2569">
        <v>28</v>
      </c>
      <c r="M2569" t="b">
        <v>1</v>
      </c>
      <c r="N2569" t="s">
        <v>8281</v>
      </c>
      <c r="O2569" t="s">
        <v>8284</v>
      </c>
      <c r="P2569">
        <f t="shared" si="120"/>
        <v>127</v>
      </c>
      <c r="Q2569">
        <f t="shared" si="121"/>
        <v>22.61</v>
      </c>
      <c r="R2569">
        <f t="shared" si="122"/>
        <v>2016</v>
      </c>
    </row>
    <row r="2570" spans="1:18" hidden="1" x14ac:dyDescent="0.3">
      <c r="A2570">
        <v>115</v>
      </c>
      <c r="B2570" s="3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 s="12">
        <v>40943.738935185182</v>
      </c>
      <c r="J2570" s="12">
        <v>40918.738935185182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>
        <f t="shared" si="120"/>
        <v>140</v>
      </c>
      <c r="Q2570">
        <f t="shared" si="121"/>
        <v>28.73</v>
      </c>
      <c r="R2570">
        <f t="shared" si="122"/>
        <v>2012</v>
      </c>
    </row>
    <row r="2571" spans="1:18" ht="28.8" x14ac:dyDescent="0.3">
      <c r="A2571">
        <v>3459</v>
      </c>
      <c r="B2571" s="3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 s="12">
        <v>42510.479861111111</v>
      </c>
      <c r="J2571" s="12">
        <v>42480.479861111111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>
        <f t="shared" si="120"/>
        <v>126</v>
      </c>
      <c r="Q2571">
        <f t="shared" si="121"/>
        <v>17.53</v>
      </c>
      <c r="R2571">
        <f t="shared" si="122"/>
        <v>2016</v>
      </c>
    </row>
    <row r="2572" spans="1:18" ht="28.8" x14ac:dyDescent="0.3">
      <c r="A2572">
        <v>3533</v>
      </c>
      <c r="B2572" s="3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 s="12">
        <v>42319.802858796291</v>
      </c>
      <c r="J2572" s="12">
        <v>42289.761192129634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>
        <f t="shared" si="120"/>
        <v>126</v>
      </c>
      <c r="Q2572">
        <f t="shared" si="121"/>
        <v>78.88</v>
      </c>
      <c r="R2572">
        <f t="shared" si="122"/>
        <v>2015</v>
      </c>
    </row>
    <row r="2573" spans="1:18" ht="28.8" hidden="1" x14ac:dyDescent="0.3">
      <c r="A2573">
        <v>9</v>
      </c>
      <c r="B2573" s="3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 s="12">
        <v>42477.103518518517</v>
      </c>
      <c r="J2573" s="12">
        <v>42447.103518518517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>
        <f t="shared" si="120"/>
        <v>126</v>
      </c>
      <c r="Q2573">
        <f t="shared" si="121"/>
        <v>31.5</v>
      </c>
      <c r="R2573">
        <f t="shared" si="122"/>
        <v>2016</v>
      </c>
    </row>
    <row r="2574" spans="1:18" ht="28.8" hidden="1" x14ac:dyDescent="0.3">
      <c r="A2574">
        <v>2067</v>
      </c>
      <c r="B2574" s="3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 s="12">
        <v>42148.853888888887</v>
      </c>
      <c r="J2574" s="12">
        <v>42115.853888888887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>
        <f t="shared" si="120"/>
        <v>127</v>
      </c>
      <c r="Q2574">
        <f t="shared" si="121"/>
        <v>62.8</v>
      </c>
      <c r="R2574">
        <f t="shared" si="122"/>
        <v>2015</v>
      </c>
    </row>
    <row r="2575" spans="1:18" ht="28.8" hidden="1" x14ac:dyDescent="0.3">
      <c r="A2575">
        <v>2000</v>
      </c>
      <c r="B2575" s="3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 s="12">
        <v>42375.951539351852</v>
      </c>
      <c r="J2575" s="12">
        <v>42345.951539351852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>
        <f t="shared" si="120"/>
        <v>13</v>
      </c>
      <c r="Q2575">
        <f t="shared" si="121"/>
        <v>25</v>
      </c>
      <c r="R2575">
        <f t="shared" si="122"/>
        <v>2015</v>
      </c>
    </row>
    <row r="2576" spans="1:18" ht="28.8" x14ac:dyDescent="0.3">
      <c r="A2576">
        <v>2896</v>
      </c>
      <c r="B2576" s="3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 s="12">
        <v>42716.25</v>
      </c>
      <c r="J2576" s="12">
        <v>42701.908807870372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>
        <f t="shared" si="120"/>
        <v>21</v>
      </c>
      <c r="Q2576">
        <f t="shared" si="121"/>
        <v>52.08</v>
      </c>
      <c r="R2576">
        <f t="shared" si="122"/>
        <v>2016</v>
      </c>
    </row>
    <row r="2577" spans="1:18" ht="28.8" x14ac:dyDescent="0.3">
      <c r="A2577">
        <v>2905</v>
      </c>
      <c r="B2577" s="3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 s="12">
        <v>42620.056863425925</v>
      </c>
      <c r="J2577" s="12">
        <v>42606.056863425925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>
        <f t="shared" si="120"/>
        <v>18</v>
      </c>
      <c r="Q2577">
        <f t="shared" si="121"/>
        <v>36.590000000000003</v>
      </c>
      <c r="R2577">
        <f t="shared" si="122"/>
        <v>2016</v>
      </c>
    </row>
    <row r="2578" spans="1:18" ht="28.8" hidden="1" x14ac:dyDescent="0.3">
      <c r="A2578">
        <v>1018</v>
      </c>
      <c r="B2578" s="3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 s="12">
        <v>42565.492280092592</v>
      </c>
      <c r="J2578" s="12">
        <v>42535.492280092592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>
        <f t="shared" si="120"/>
        <v>3</v>
      </c>
      <c r="Q2578">
        <f t="shared" si="121"/>
        <v>88.71</v>
      </c>
      <c r="R2578">
        <f t="shared" si="122"/>
        <v>2016</v>
      </c>
    </row>
    <row r="2579" spans="1:18" hidden="1" x14ac:dyDescent="0.3">
      <c r="A2579">
        <v>1372</v>
      </c>
      <c r="B2579" s="3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 s="12">
        <v>41102.739953703705</v>
      </c>
      <c r="J2579" s="12">
        <v>41072.739953703705</v>
      </c>
      <c r="K2579" t="b">
        <v>0</v>
      </c>
      <c r="L2579">
        <v>16</v>
      </c>
      <c r="M2579" t="b">
        <v>1</v>
      </c>
      <c r="N2579" t="s">
        <v>8285</v>
      </c>
      <c r="O2579" t="s">
        <v>8289</v>
      </c>
      <c r="P2579">
        <f t="shared" si="120"/>
        <v>124</v>
      </c>
      <c r="Q2579">
        <f t="shared" si="121"/>
        <v>38.75</v>
      </c>
      <c r="R2579">
        <f t="shared" si="122"/>
        <v>2012</v>
      </c>
    </row>
    <row r="2580" spans="1:18" hidden="1" x14ac:dyDescent="0.3">
      <c r="A2580">
        <v>1927</v>
      </c>
      <c r="B2580" s="3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 s="12">
        <v>40976.207638888889</v>
      </c>
      <c r="J2580" s="12">
        <v>40960.861562500002</v>
      </c>
      <c r="K2580" t="b">
        <v>0</v>
      </c>
      <c r="L2580">
        <v>11</v>
      </c>
      <c r="M2580" t="b">
        <v>1</v>
      </c>
      <c r="N2580" t="s">
        <v>8285</v>
      </c>
      <c r="O2580" t="s">
        <v>8286</v>
      </c>
      <c r="P2580">
        <f t="shared" si="120"/>
        <v>103</v>
      </c>
      <c r="Q2580">
        <f t="shared" si="121"/>
        <v>56.36</v>
      </c>
      <c r="R2580">
        <f t="shared" si="122"/>
        <v>2012</v>
      </c>
    </row>
    <row r="2581" spans="1:18" ht="28.8" x14ac:dyDescent="0.3">
      <c r="A2581">
        <v>3731</v>
      </c>
      <c r="B2581" s="3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 s="12">
        <v>42014.140972222223</v>
      </c>
      <c r="J2581" s="12">
        <v>41983.752847222218</v>
      </c>
      <c r="K2581" t="b">
        <v>0</v>
      </c>
      <c r="L2581">
        <v>12</v>
      </c>
      <c r="M2581" t="b">
        <v>0</v>
      </c>
      <c r="N2581" t="s">
        <v>8281</v>
      </c>
      <c r="O2581" t="s">
        <v>8284</v>
      </c>
      <c r="P2581">
        <f t="shared" si="120"/>
        <v>11</v>
      </c>
      <c r="Q2581">
        <f t="shared" si="121"/>
        <v>51.67</v>
      </c>
      <c r="R2581">
        <f t="shared" si="122"/>
        <v>2014</v>
      </c>
    </row>
    <row r="2582" spans="1:18" ht="28.8" x14ac:dyDescent="0.3">
      <c r="A2582">
        <v>3976</v>
      </c>
      <c r="B2582" s="3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 s="12">
        <v>41852.291666666664</v>
      </c>
      <c r="J2582" s="12">
        <v>41830.858344907407</v>
      </c>
      <c r="K2582" t="b">
        <v>0</v>
      </c>
      <c r="L2582">
        <v>10</v>
      </c>
      <c r="M2582" t="b">
        <v>0</v>
      </c>
      <c r="N2582" t="s">
        <v>8281</v>
      </c>
      <c r="O2582" t="s">
        <v>8284</v>
      </c>
      <c r="P2582">
        <f t="shared" si="120"/>
        <v>48</v>
      </c>
      <c r="Q2582">
        <f t="shared" si="121"/>
        <v>62</v>
      </c>
      <c r="R2582">
        <f t="shared" si="122"/>
        <v>2014</v>
      </c>
    </row>
    <row r="2583" spans="1:18" ht="28.8" x14ac:dyDescent="0.3">
      <c r="A2583">
        <v>3409</v>
      </c>
      <c r="B2583" s="3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 s="12">
        <v>42582.873611111107</v>
      </c>
      <c r="J2583" s="12">
        <v>42544.814328703709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>
        <f t="shared" si="120"/>
        <v>124</v>
      </c>
      <c r="Q2583">
        <f t="shared" si="121"/>
        <v>29.43</v>
      </c>
      <c r="R2583">
        <f t="shared" si="122"/>
        <v>2016</v>
      </c>
    </row>
    <row r="2584" spans="1:18" ht="28.8" hidden="1" x14ac:dyDescent="0.3">
      <c r="A2584">
        <v>2074</v>
      </c>
      <c r="B2584" s="3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 s="12">
        <v>42496.826180555552</v>
      </c>
      <c r="J2584" s="12">
        <v>42466.826180555552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>
        <f t="shared" si="120"/>
        <v>103</v>
      </c>
      <c r="Q2584">
        <f t="shared" si="121"/>
        <v>205</v>
      </c>
      <c r="R2584">
        <f t="shared" si="122"/>
        <v>2016</v>
      </c>
    </row>
    <row r="2585" spans="1:18" ht="28.8" x14ac:dyDescent="0.3">
      <c r="A2585">
        <v>2915</v>
      </c>
      <c r="B2585" s="3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 s="12">
        <v>42445.356365740736</v>
      </c>
      <c r="J2585" s="12">
        <v>42415.398032407407</v>
      </c>
      <c r="K2585" t="b">
        <v>0</v>
      </c>
      <c r="L2585">
        <v>3</v>
      </c>
      <c r="M2585" t="b">
        <v>0</v>
      </c>
      <c r="N2585" t="s">
        <v>8281</v>
      </c>
      <c r="O2585" t="s">
        <v>8284</v>
      </c>
      <c r="P2585">
        <f t="shared" si="120"/>
        <v>61</v>
      </c>
      <c r="Q2585">
        <f t="shared" si="121"/>
        <v>203.67</v>
      </c>
      <c r="R2585">
        <f t="shared" si="122"/>
        <v>2016</v>
      </c>
    </row>
    <row r="2586" spans="1:18" ht="28.8" x14ac:dyDescent="0.3">
      <c r="A2586">
        <v>1294</v>
      </c>
      <c r="B2586" s="3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 s="12">
        <v>42296.458333333328</v>
      </c>
      <c r="J2586" s="12">
        <v>42278.453668981485</v>
      </c>
      <c r="K2586" t="b">
        <v>0</v>
      </c>
      <c r="L2586">
        <v>22</v>
      </c>
      <c r="M2586" t="b">
        <v>1</v>
      </c>
      <c r="N2586" t="s">
        <v>8281</v>
      </c>
      <c r="O2586" t="s">
        <v>8284</v>
      </c>
      <c r="P2586">
        <f t="shared" si="120"/>
        <v>122</v>
      </c>
      <c r="Q2586">
        <f t="shared" si="121"/>
        <v>27.73</v>
      </c>
      <c r="R2586">
        <f t="shared" si="122"/>
        <v>2015</v>
      </c>
    </row>
    <row r="2587" spans="1:18" ht="28.8" hidden="1" x14ac:dyDescent="0.3">
      <c r="A2587">
        <v>2096</v>
      </c>
      <c r="B2587" s="3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 s="12">
        <v>41208.165972222225</v>
      </c>
      <c r="J2587" s="12">
        <v>41192.758506944447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>
        <f t="shared" si="120"/>
        <v>102</v>
      </c>
      <c r="Q2587">
        <f t="shared" si="121"/>
        <v>43.57</v>
      </c>
      <c r="R2587">
        <f t="shared" si="122"/>
        <v>2012</v>
      </c>
    </row>
    <row r="2588" spans="1:18" ht="28.8" hidden="1" x14ac:dyDescent="0.3">
      <c r="A2588">
        <v>3085</v>
      </c>
      <c r="B2588" s="3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 s="12">
        <v>42276.883784722217</v>
      </c>
      <c r="J2588" s="12">
        <v>42246.883784722217</v>
      </c>
      <c r="K2588" t="b">
        <v>0</v>
      </c>
      <c r="L2588">
        <v>9</v>
      </c>
      <c r="M2588" t="b">
        <v>0</v>
      </c>
      <c r="N2588" t="s">
        <v>8281</v>
      </c>
      <c r="O2588" t="s">
        <v>8282</v>
      </c>
      <c r="P2588">
        <f t="shared" si="120"/>
        <v>2</v>
      </c>
      <c r="Q2588">
        <f t="shared" si="121"/>
        <v>67.78</v>
      </c>
      <c r="R2588">
        <f t="shared" si="122"/>
        <v>2015</v>
      </c>
    </row>
    <row r="2589" spans="1:18" ht="28.8" x14ac:dyDescent="0.3">
      <c r="A2589">
        <v>3404</v>
      </c>
      <c r="B2589" s="3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 s="12">
        <v>42172.503495370373</v>
      </c>
      <c r="J2589" s="12">
        <v>42152.503495370373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>
        <f t="shared" si="120"/>
        <v>122</v>
      </c>
      <c r="Q2589">
        <f t="shared" si="121"/>
        <v>203.33</v>
      </c>
      <c r="R2589">
        <f t="shared" si="122"/>
        <v>2015</v>
      </c>
    </row>
    <row r="2590" spans="1:18" hidden="1" x14ac:dyDescent="0.3">
      <c r="A2590">
        <v>2144</v>
      </c>
      <c r="B2590" s="3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 s="12">
        <v>41531.546759259261</v>
      </c>
      <c r="J2590" s="12">
        <v>41499.546759259261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>
        <f t="shared" si="120"/>
        <v>2</v>
      </c>
      <c r="Q2590">
        <f t="shared" si="121"/>
        <v>25.29</v>
      </c>
      <c r="R2590">
        <f t="shared" si="122"/>
        <v>2013</v>
      </c>
    </row>
    <row r="2591" spans="1:18" ht="28.8" hidden="1" x14ac:dyDescent="0.3">
      <c r="A2591">
        <v>2490</v>
      </c>
      <c r="B2591" s="3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 s="12">
        <v>41083.227731481478</v>
      </c>
      <c r="J2591" s="12">
        <v>41023.227731481478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>
        <f t="shared" si="120"/>
        <v>121</v>
      </c>
      <c r="Q2591">
        <f t="shared" si="121"/>
        <v>37.94</v>
      </c>
      <c r="R2591">
        <f t="shared" si="122"/>
        <v>2012</v>
      </c>
    </row>
    <row r="2592" spans="1:18" x14ac:dyDescent="0.3">
      <c r="A2592">
        <v>3700</v>
      </c>
      <c r="B2592" s="3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 s="12">
        <v>41912.666666666664</v>
      </c>
      <c r="J2592" s="12">
        <v>41882.585648148146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>
        <f t="shared" si="120"/>
        <v>121</v>
      </c>
      <c r="Q2592">
        <f t="shared" si="121"/>
        <v>33.67</v>
      </c>
      <c r="R2592">
        <f t="shared" si="122"/>
        <v>2014</v>
      </c>
    </row>
    <row r="2593" spans="1:18" ht="43.2" x14ac:dyDescent="0.3">
      <c r="A2593">
        <v>1287</v>
      </c>
      <c r="B2593" s="3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 s="12">
        <v>42167.621018518519</v>
      </c>
      <c r="J2593" s="12">
        <v>42107.621018518519</v>
      </c>
      <c r="K2593" t="b">
        <v>0</v>
      </c>
      <c r="L2593">
        <v>25</v>
      </c>
      <c r="M2593" t="b">
        <v>1</v>
      </c>
      <c r="N2593" t="s">
        <v>8281</v>
      </c>
      <c r="O2593" t="s">
        <v>8284</v>
      </c>
      <c r="P2593">
        <f t="shared" si="120"/>
        <v>242</v>
      </c>
      <c r="Q2593">
        <f t="shared" si="121"/>
        <v>24.2</v>
      </c>
      <c r="R2593">
        <f t="shared" si="122"/>
        <v>2015</v>
      </c>
    </row>
    <row r="2594" spans="1:18" ht="28.8" x14ac:dyDescent="0.3">
      <c r="A2594">
        <v>2815</v>
      </c>
      <c r="B2594" s="3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 s="12">
        <v>42589.776724537034</v>
      </c>
      <c r="J2594" s="12">
        <v>42559.776724537034</v>
      </c>
      <c r="K2594" t="b">
        <v>0</v>
      </c>
      <c r="L2594">
        <v>14</v>
      </c>
      <c r="M2594" t="b">
        <v>1</v>
      </c>
      <c r="N2594" t="s">
        <v>8281</v>
      </c>
      <c r="O2594" t="s">
        <v>8284</v>
      </c>
      <c r="P2594">
        <f t="shared" si="120"/>
        <v>242</v>
      </c>
      <c r="Q2594">
        <f t="shared" si="121"/>
        <v>43.21</v>
      </c>
      <c r="R2594">
        <f t="shared" si="122"/>
        <v>2016</v>
      </c>
    </row>
    <row r="2595" spans="1:18" ht="28.8" hidden="1" x14ac:dyDescent="0.3">
      <c r="A2595">
        <v>2953</v>
      </c>
      <c r="B2595" s="3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 s="12">
        <v>42285.791909722218</v>
      </c>
      <c r="J2595" s="12">
        <v>42255.791909722218</v>
      </c>
      <c r="K2595" t="b">
        <v>0</v>
      </c>
      <c r="L2595">
        <v>3</v>
      </c>
      <c r="M2595" t="b">
        <v>0</v>
      </c>
      <c r="N2595" t="s">
        <v>8281</v>
      </c>
      <c r="O2595" t="s">
        <v>8282</v>
      </c>
      <c r="P2595">
        <f t="shared" si="120"/>
        <v>0</v>
      </c>
      <c r="Q2595">
        <f t="shared" si="121"/>
        <v>201.67</v>
      </c>
      <c r="R2595">
        <f t="shared" si="122"/>
        <v>2015</v>
      </c>
    </row>
    <row r="2596" spans="1:18" ht="28.8" hidden="1" x14ac:dyDescent="0.3">
      <c r="A2596">
        <v>386</v>
      </c>
      <c r="B2596" s="3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 s="12">
        <v>42226.951284722221</v>
      </c>
      <c r="J2596" s="12">
        <v>42211.951284722221</v>
      </c>
      <c r="K2596" t="b">
        <v>0</v>
      </c>
      <c r="L2596">
        <v>13</v>
      </c>
      <c r="M2596" t="b">
        <v>1</v>
      </c>
      <c r="N2596" t="s">
        <v>8279</v>
      </c>
      <c r="O2596" t="s">
        <v>8280</v>
      </c>
      <c r="P2596">
        <f t="shared" si="120"/>
        <v>100</v>
      </c>
      <c r="Q2596">
        <f t="shared" si="121"/>
        <v>46.23</v>
      </c>
      <c r="R2596">
        <f t="shared" si="122"/>
        <v>2015</v>
      </c>
    </row>
    <row r="2597" spans="1:18" ht="28.8" hidden="1" x14ac:dyDescent="0.3">
      <c r="A2597">
        <v>2142</v>
      </c>
      <c r="B2597" s="3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 s="12">
        <v>42368.701504629629</v>
      </c>
      <c r="J2597" s="12">
        <v>42340.701504629629</v>
      </c>
      <c r="K2597" t="b">
        <v>0</v>
      </c>
      <c r="L2597">
        <v>12</v>
      </c>
      <c r="M2597" t="b">
        <v>0</v>
      </c>
      <c r="N2597" t="s">
        <v>8274</v>
      </c>
      <c r="O2597" t="s">
        <v>8292</v>
      </c>
      <c r="P2597">
        <f t="shared" si="120"/>
        <v>6</v>
      </c>
      <c r="Q2597">
        <f t="shared" si="121"/>
        <v>50.08</v>
      </c>
      <c r="R2597">
        <f t="shared" si="122"/>
        <v>2015</v>
      </c>
    </row>
    <row r="2598" spans="1:18" ht="28.8" hidden="1" x14ac:dyDescent="0.3">
      <c r="A2598">
        <v>50</v>
      </c>
      <c r="B2598" s="3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 s="12">
        <v>42034.708333333328</v>
      </c>
      <c r="J2598" s="12">
        <v>41995.752986111111</v>
      </c>
      <c r="K2598" t="b">
        <v>0</v>
      </c>
      <c r="L2598">
        <v>22</v>
      </c>
      <c r="M2598" t="b">
        <v>1</v>
      </c>
      <c r="N2598" t="s">
        <v>8279</v>
      </c>
      <c r="O2598" t="s">
        <v>8290</v>
      </c>
      <c r="P2598">
        <f t="shared" si="120"/>
        <v>100</v>
      </c>
      <c r="Q2598">
        <f t="shared" si="121"/>
        <v>27.27</v>
      </c>
      <c r="R2598">
        <f t="shared" si="122"/>
        <v>2014</v>
      </c>
    </row>
    <row r="2599" spans="1:18" hidden="1" x14ac:dyDescent="0.3">
      <c r="A2599">
        <v>104</v>
      </c>
      <c r="B2599" s="3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 s="12">
        <v>40636.041666666664</v>
      </c>
      <c r="J2599" s="12">
        <v>40612.695208333331</v>
      </c>
      <c r="K2599" t="b">
        <v>0</v>
      </c>
      <c r="L2599">
        <v>10</v>
      </c>
      <c r="M2599" t="b">
        <v>1</v>
      </c>
      <c r="N2599" t="s">
        <v>8279</v>
      </c>
      <c r="O2599" t="s">
        <v>8301</v>
      </c>
      <c r="P2599">
        <f t="shared" si="120"/>
        <v>120</v>
      </c>
      <c r="Q2599">
        <f t="shared" si="121"/>
        <v>60</v>
      </c>
      <c r="R2599">
        <f t="shared" si="122"/>
        <v>2011</v>
      </c>
    </row>
    <row r="2600" spans="1:18" ht="28.8" hidden="1" x14ac:dyDescent="0.3">
      <c r="A2600">
        <v>375</v>
      </c>
      <c r="B2600" s="3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 s="12">
        <v>41699.720833333333</v>
      </c>
      <c r="J2600" s="12">
        <v>41657.985081018516</v>
      </c>
      <c r="K2600" t="b">
        <v>0</v>
      </c>
      <c r="L2600">
        <v>14</v>
      </c>
      <c r="M2600" t="b">
        <v>1</v>
      </c>
      <c r="N2600" t="s">
        <v>8279</v>
      </c>
      <c r="O2600" t="s">
        <v>8280</v>
      </c>
      <c r="P2600">
        <f t="shared" si="120"/>
        <v>120</v>
      </c>
      <c r="Q2600">
        <f t="shared" si="121"/>
        <v>42.86</v>
      </c>
      <c r="R2600">
        <f t="shared" si="122"/>
        <v>2014</v>
      </c>
    </row>
    <row r="2601" spans="1:18" ht="28.8" hidden="1" x14ac:dyDescent="0.3">
      <c r="A2601">
        <v>1438</v>
      </c>
      <c r="B2601" s="3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 s="12">
        <v>42487.579861111109</v>
      </c>
      <c r="J2601" s="12">
        <v>42457.871516203704</v>
      </c>
      <c r="K2601" t="b">
        <v>0</v>
      </c>
      <c r="L2601">
        <v>8</v>
      </c>
      <c r="M2601" t="b">
        <v>0</v>
      </c>
      <c r="N2601" t="s">
        <v>8269</v>
      </c>
      <c r="O2601" t="s">
        <v>8306</v>
      </c>
      <c r="P2601">
        <f t="shared" si="120"/>
        <v>3</v>
      </c>
      <c r="Q2601">
        <f t="shared" si="121"/>
        <v>75</v>
      </c>
      <c r="R2601">
        <f t="shared" si="122"/>
        <v>2016</v>
      </c>
    </row>
    <row r="2602" spans="1:18" ht="28.8" hidden="1" x14ac:dyDescent="0.3">
      <c r="A2602">
        <v>2265</v>
      </c>
      <c r="B2602" s="3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 s="12">
        <v>42696.853090277778</v>
      </c>
      <c r="J2602" s="12">
        <v>42689.853090277778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>
        <f t="shared" si="120"/>
        <v>299</v>
      </c>
      <c r="Q2602">
        <f t="shared" si="121"/>
        <v>35.119999999999997</v>
      </c>
      <c r="R2602">
        <f t="shared" si="122"/>
        <v>2016</v>
      </c>
    </row>
    <row r="2603" spans="1:18" ht="28.8" hidden="1" x14ac:dyDescent="0.3">
      <c r="A2603">
        <v>757</v>
      </c>
      <c r="B2603" s="3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 s="12">
        <v>41249.054560185185</v>
      </c>
      <c r="J2603" s="12">
        <v>41235.054560185185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>
        <f t="shared" si="120"/>
        <v>238</v>
      </c>
      <c r="Q2603">
        <f t="shared" si="121"/>
        <v>33.06</v>
      </c>
      <c r="R2603">
        <f t="shared" si="122"/>
        <v>2012</v>
      </c>
    </row>
    <row r="2604" spans="1:18" ht="28.8" x14ac:dyDescent="0.3">
      <c r="A2604">
        <v>3521</v>
      </c>
      <c r="B2604" s="3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 s="12">
        <v>41911.361342592594</v>
      </c>
      <c r="J2604" s="12">
        <v>41881.361342592594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>
        <f t="shared" si="120"/>
        <v>169</v>
      </c>
      <c r="Q2604">
        <f t="shared" si="121"/>
        <v>45.62</v>
      </c>
      <c r="R2604">
        <f t="shared" si="122"/>
        <v>2014</v>
      </c>
    </row>
    <row r="2605" spans="1:18" ht="28.8" x14ac:dyDescent="0.3">
      <c r="A2605">
        <v>3378</v>
      </c>
      <c r="B2605" s="3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 s="12">
        <v>41882.547222222223</v>
      </c>
      <c r="J2605" s="12">
        <v>41858.355393518519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>
        <f t="shared" si="120"/>
        <v>108</v>
      </c>
      <c r="Q2605">
        <f t="shared" si="121"/>
        <v>28.19</v>
      </c>
      <c r="R2605">
        <f t="shared" si="122"/>
        <v>2014</v>
      </c>
    </row>
    <row r="2606" spans="1:18" ht="28.8" hidden="1" x14ac:dyDescent="0.3">
      <c r="A2606">
        <v>1806</v>
      </c>
      <c r="B2606" s="3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 s="12">
        <v>41912.638298611113</v>
      </c>
      <c r="J2606" s="12">
        <v>41877.638298611113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>
        <f t="shared" si="120"/>
        <v>3</v>
      </c>
      <c r="Q2606">
        <f t="shared" si="121"/>
        <v>73.88</v>
      </c>
      <c r="R2606">
        <f t="shared" si="122"/>
        <v>2014</v>
      </c>
    </row>
    <row r="2607" spans="1:18" ht="28.8" hidden="1" x14ac:dyDescent="0.3">
      <c r="A2607">
        <v>603</v>
      </c>
      <c r="B2607" s="3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 s="12">
        <v>41865.639155092591</v>
      </c>
      <c r="J2607" s="12">
        <v>41835.639155092591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>
        <f t="shared" si="120"/>
        <v>4</v>
      </c>
      <c r="Q2607">
        <f t="shared" si="121"/>
        <v>45.39</v>
      </c>
      <c r="R2607">
        <f t="shared" si="122"/>
        <v>2014</v>
      </c>
    </row>
    <row r="2608" spans="1:18" ht="28.8" hidden="1" x14ac:dyDescent="0.3">
      <c r="A2608">
        <v>694</v>
      </c>
      <c r="B2608" s="3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 s="12">
        <v>42767.663877314815</v>
      </c>
      <c r="J2608" s="12">
        <v>42737.663877314815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>
        <f t="shared" si="120"/>
        <v>0</v>
      </c>
      <c r="Q2608">
        <f t="shared" si="121"/>
        <v>84.29</v>
      </c>
      <c r="R2608">
        <f t="shared" si="122"/>
        <v>2017</v>
      </c>
    </row>
    <row r="2609" spans="1:18" hidden="1" x14ac:dyDescent="0.3">
      <c r="A2609">
        <v>3063</v>
      </c>
      <c r="B2609" s="3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 s="12">
        <v>42665.922893518517</v>
      </c>
      <c r="J2609" s="12">
        <v>42630.922893518517</v>
      </c>
      <c r="K2609" t="b">
        <v>0</v>
      </c>
      <c r="L2609">
        <v>23</v>
      </c>
      <c r="M2609" t="b">
        <v>0</v>
      </c>
      <c r="N2609" t="s">
        <v>8281</v>
      </c>
      <c r="O2609" t="s">
        <v>8282</v>
      </c>
      <c r="P2609">
        <f t="shared" si="120"/>
        <v>20</v>
      </c>
      <c r="Q2609">
        <f t="shared" si="121"/>
        <v>25.52</v>
      </c>
      <c r="R2609">
        <f t="shared" si="122"/>
        <v>2016</v>
      </c>
    </row>
    <row r="2610" spans="1:18" ht="28.8" hidden="1" x14ac:dyDescent="0.3">
      <c r="A2610">
        <v>3193</v>
      </c>
      <c r="B2610" s="3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 s="12">
        <v>42055.968240740738</v>
      </c>
      <c r="J2610" s="12">
        <v>42010.968240740738</v>
      </c>
      <c r="K2610" t="b">
        <v>0</v>
      </c>
      <c r="L2610">
        <v>24</v>
      </c>
      <c r="M2610" t="b">
        <v>0</v>
      </c>
      <c r="N2610" t="s">
        <v>8281</v>
      </c>
      <c r="O2610" t="s">
        <v>8293</v>
      </c>
      <c r="P2610">
        <f t="shared" si="120"/>
        <v>12</v>
      </c>
      <c r="Q2610">
        <f t="shared" si="121"/>
        <v>24.46</v>
      </c>
      <c r="R2610">
        <f t="shared" si="122"/>
        <v>2015</v>
      </c>
    </row>
    <row r="2611" spans="1:18" ht="28.8" hidden="1" x14ac:dyDescent="0.3">
      <c r="A2611">
        <v>1400</v>
      </c>
      <c r="B2611" s="3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 s="12">
        <v>42533.229166666672</v>
      </c>
      <c r="J2611" s="12">
        <v>42498.341122685189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>
        <f t="shared" si="120"/>
        <v>167</v>
      </c>
      <c r="Q2611">
        <f t="shared" si="121"/>
        <v>17.239999999999998</v>
      </c>
      <c r="R2611">
        <f t="shared" si="122"/>
        <v>2016</v>
      </c>
    </row>
    <row r="2612" spans="1:18" ht="28.8" hidden="1" x14ac:dyDescent="0.3">
      <c r="A2612">
        <v>1127</v>
      </c>
      <c r="B2612" s="3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 s="12">
        <v>41957.895833333328</v>
      </c>
      <c r="J2612" s="12">
        <v>41926.854166666664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>
        <f t="shared" si="120"/>
        <v>2</v>
      </c>
      <c r="Q2612">
        <f t="shared" si="121"/>
        <v>25.43</v>
      </c>
      <c r="R2612">
        <f t="shared" si="122"/>
        <v>2014</v>
      </c>
    </row>
    <row r="2613" spans="1:18" ht="28.8" hidden="1" x14ac:dyDescent="0.3">
      <c r="A2613">
        <v>1175</v>
      </c>
      <c r="B2613" s="3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 s="12">
        <v>42200.728460648148</v>
      </c>
      <c r="J2613" s="12">
        <v>42170.728460648148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>
        <f t="shared" si="120"/>
        <v>3</v>
      </c>
      <c r="Q2613">
        <f t="shared" si="121"/>
        <v>65</v>
      </c>
      <c r="R2613">
        <f t="shared" si="122"/>
        <v>2015</v>
      </c>
    </row>
    <row r="2614" spans="1:18" x14ac:dyDescent="0.3">
      <c r="A2614">
        <v>3607</v>
      </c>
      <c r="B2614" s="3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 s="12">
        <v>42353</v>
      </c>
      <c r="J2614" s="12">
        <v>42338.963912037041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>
        <f t="shared" si="120"/>
        <v>105</v>
      </c>
      <c r="Q2614">
        <f t="shared" si="121"/>
        <v>29</v>
      </c>
      <c r="R2614">
        <f t="shared" si="122"/>
        <v>2015</v>
      </c>
    </row>
    <row r="2615" spans="1:18" ht="28.8" x14ac:dyDescent="0.3">
      <c r="A2615">
        <v>4075</v>
      </c>
      <c r="B2615" s="3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 s="12">
        <v>41820.727777777778</v>
      </c>
      <c r="J2615" s="12">
        <v>41779.045937499999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>
        <f t="shared" si="120"/>
        <v>29</v>
      </c>
      <c r="Q2615">
        <f t="shared" si="121"/>
        <v>44.31</v>
      </c>
      <c r="R2615">
        <f t="shared" si="122"/>
        <v>2014</v>
      </c>
    </row>
    <row r="2616" spans="1:18" ht="28.8" hidden="1" x14ac:dyDescent="0.3">
      <c r="A2616">
        <v>432</v>
      </c>
      <c r="B2616" s="3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 s="12">
        <v>42298.726631944446</v>
      </c>
      <c r="J2616" s="12">
        <v>42238.726631944446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>
        <f t="shared" si="120"/>
        <v>10</v>
      </c>
      <c r="Q2616">
        <f t="shared" si="121"/>
        <v>71.25</v>
      </c>
      <c r="R2616">
        <f t="shared" si="122"/>
        <v>2015</v>
      </c>
    </row>
    <row r="2617" spans="1:18" ht="28.8" hidden="1" x14ac:dyDescent="0.3">
      <c r="A2617">
        <v>2774</v>
      </c>
      <c r="B2617" s="3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 s="12">
        <v>41341.126481481479</v>
      </c>
      <c r="J2617" s="12">
        <v>41311.126481481479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>
        <f t="shared" si="120"/>
        <v>14</v>
      </c>
      <c r="Q2617">
        <f t="shared" si="121"/>
        <v>43.85</v>
      </c>
      <c r="R2617">
        <f t="shared" si="122"/>
        <v>2013</v>
      </c>
    </row>
    <row r="2618" spans="1:18" ht="28.8" x14ac:dyDescent="0.3">
      <c r="A2618">
        <v>3291</v>
      </c>
      <c r="B2618" s="3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 s="12">
        <v>42264.165972222225</v>
      </c>
      <c r="J2618" s="12">
        <v>42232.702546296292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>
        <f t="shared" si="120"/>
        <v>114</v>
      </c>
      <c r="Q2618">
        <f t="shared" si="121"/>
        <v>40.71</v>
      </c>
      <c r="R2618">
        <f t="shared" si="122"/>
        <v>2015</v>
      </c>
    </row>
    <row r="2619" spans="1:18" x14ac:dyDescent="0.3">
      <c r="A2619">
        <v>3711</v>
      </c>
      <c r="B2619" s="3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2">
        <v>41805.666666666664</v>
      </c>
      <c r="J2619" s="12">
        <v>41779.724224537036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>
        <f t="shared" si="120"/>
        <v>114</v>
      </c>
      <c r="Q2619">
        <f t="shared" si="121"/>
        <v>27.14</v>
      </c>
      <c r="R2619">
        <f t="shared" si="122"/>
        <v>2014</v>
      </c>
    </row>
    <row r="2620" spans="1:18" ht="28.8" x14ac:dyDescent="0.3">
      <c r="A2620">
        <v>3818</v>
      </c>
      <c r="B2620" s="3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 s="12">
        <v>42075.800717592589</v>
      </c>
      <c r="J2620" s="12">
        <v>42045.84238425926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>
        <f t="shared" si="120"/>
        <v>228</v>
      </c>
      <c r="Q2620">
        <f t="shared" si="121"/>
        <v>57</v>
      </c>
      <c r="R2620">
        <f t="shared" si="122"/>
        <v>2015</v>
      </c>
    </row>
    <row r="2621" spans="1:18" ht="28.8" x14ac:dyDescent="0.3">
      <c r="A2621">
        <v>2906</v>
      </c>
      <c r="B2621" s="3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 s="12">
        <v>42217.041666666672</v>
      </c>
      <c r="J2621" s="12">
        <v>42199.648912037039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>
        <f t="shared" si="120"/>
        <v>9</v>
      </c>
      <c r="Q2621">
        <f t="shared" si="121"/>
        <v>80.709999999999994</v>
      </c>
      <c r="R2621">
        <f t="shared" si="122"/>
        <v>2015</v>
      </c>
    </row>
    <row r="2622" spans="1:18" ht="28.8" hidden="1" x14ac:dyDescent="0.3">
      <c r="A2622">
        <v>3752</v>
      </c>
      <c r="B2622" s="3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 s="12">
        <v>42659.875</v>
      </c>
      <c r="J2622" s="12">
        <v>42619.802488425921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>
        <f t="shared" si="120"/>
        <v>113</v>
      </c>
      <c r="Q2622">
        <f t="shared" si="121"/>
        <v>37.67</v>
      </c>
      <c r="R2622">
        <f t="shared" si="122"/>
        <v>2016</v>
      </c>
    </row>
    <row r="2623" spans="1:18" ht="28.8" hidden="1" x14ac:dyDescent="0.3">
      <c r="A2623">
        <v>74</v>
      </c>
      <c r="B2623" s="3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 s="12">
        <v>42390.487210648149</v>
      </c>
      <c r="J2623" s="12">
        <v>42360.487210648149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>
        <f t="shared" si="120"/>
        <v>113</v>
      </c>
      <c r="Q2623">
        <f t="shared" si="121"/>
        <v>19.47</v>
      </c>
      <c r="R2623">
        <f t="shared" si="122"/>
        <v>2015</v>
      </c>
    </row>
    <row r="2624" spans="1:18" ht="28.8" hidden="1" x14ac:dyDescent="0.3">
      <c r="A2624">
        <v>1659</v>
      </c>
      <c r="B2624" s="3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 s="12">
        <v>41625.5</v>
      </c>
      <c r="J2624" s="12">
        <v>41596.913437499999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>
        <f t="shared" si="120"/>
        <v>113</v>
      </c>
      <c r="Q2624">
        <f t="shared" si="121"/>
        <v>12.53</v>
      </c>
      <c r="R2624">
        <f t="shared" si="122"/>
        <v>2013</v>
      </c>
    </row>
    <row r="2625" spans="1:18" ht="28.8" x14ac:dyDescent="0.3">
      <c r="A2625">
        <v>4028</v>
      </c>
      <c r="B2625" s="3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 s="12">
        <v>41795.938657407409</v>
      </c>
      <c r="J2625" s="12">
        <v>41765.938657407409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>
        <f t="shared" si="120"/>
        <v>28</v>
      </c>
      <c r="Q2625">
        <f t="shared" si="121"/>
        <v>51</v>
      </c>
      <c r="R2625">
        <f t="shared" si="122"/>
        <v>2014</v>
      </c>
    </row>
    <row r="2626" spans="1:18" ht="28.8" hidden="1" x14ac:dyDescent="0.3">
      <c r="A2626">
        <v>169</v>
      </c>
      <c r="B2626" s="3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 s="12">
        <v>41930.505312499998</v>
      </c>
      <c r="J2626" s="12">
        <v>41900.505312499998</v>
      </c>
      <c r="K2626" t="b">
        <v>0</v>
      </c>
      <c r="L2626">
        <v>10</v>
      </c>
      <c r="M2626" t="b">
        <v>0</v>
      </c>
      <c r="N2626" t="s">
        <v>8279</v>
      </c>
      <c r="O2626" t="s">
        <v>8283</v>
      </c>
      <c r="P2626">
        <f t="shared" ref="P2626:P2689" si="123">ROUND(E2626/D2626*100,0)</f>
        <v>22</v>
      </c>
      <c r="Q2626">
        <f t="shared" ref="Q2626:Q2689" si="124">IFERROR(ROUND(E2626/L2626,2),0)</f>
        <v>56</v>
      </c>
      <c r="R2626">
        <f t="shared" si="122"/>
        <v>2014</v>
      </c>
    </row>
    <row r="2627" spans="1:18" ht="28.8" hidden="1" x14ac:dyDescent="0.3">
      <c r="A2627">
        <v>1725</v>
      </c>
      <c r="B2627" s="3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 s="12">
        <v>41875.968159722222</v>
      </c>
      <c r="J2627" s="12">
        <v>41845.968159722222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>
        <f t="shared" si="123"/>
        <v>10</v>
      </c>
      <c r="Q2627">
        <f t="shared" si="124"/>
        <v>62.22</v>
      </c>
      <c r="R2627">
        <f t="shared" ref="R2627:R2690" si="125">YEAR(J2627)</f>
        <v>2014</v>
      </c>
    </row>
    <row r="2628" spans="1:18" ht="28.8" hidden="1" x14ac:dyDescent="0.3">
      <c r="A2628">
        <v>2140</v>
      </c>
      <c r="B2628" s="3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 s="12">
        <v>41285.833611111113</v>
      </c>
      <c r="J2628" s="12">
        <v>41255.833611111113</v>
      </c>
      <c r="K2628" t="b">
        <v>0</v>
      </c>
      <c r="L2628">
        <v>11</v>
      </c>
      <c r="M2628" t="b">
        <v>0</v>
      </c>
      <c r="N2628" t="s">
        <v>8274</v>
      </c>
      <c r="O2628" t="s">
        <v>8292</v>
      </c>
      <c r="P2628">
        <f t="shared" si="123"/>
        <v>0</v>
      </c>
      <c r="Q2628">
        <f t="shared" si="124"/>
        <v>50.91</v>
      </c>
      <c r="R2628">
        <f t="shared" si="125"/>
        <v>2012</v>
      </c>
    </row>
    <row r="2629" spans="1:18" ht="28.8" hidden="1" x14ac:dyDescent="0.3">
      <c r="A2629">
        <v>1896</v>
      </c>
      <c r="B2629" s="3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 s="12">
        <v>41011.710243055553</v>
      </c>
      <c r="J2629" s="12">
        <v>40981.710243055553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>
        <f t="shared" si="123"/>
        <v>124</v>
      </c>
      <c r="Q2629">
        <f t="shared" si="124"/>
        <v>43</v>
      </c>
      <c r="R2629">
        <f t="shared" si="125"/>
        <v>2012</v>
      </c>
    </row>
    <row r="2630" spans="1:18" x14ac:dyDescent="0.3">
      <c r="A2630">
        <v>3309</v>
      </c>
      <c r="B2630" s="3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 s="12">
        <v>42659.650208333333</v>
      </c>
      <c r="J2630" s="12">
        <v>42628.650208333333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>
        <f t="shared" si="123"/>
        <v>159</v>
      </c>
      <c r="Q2630">
        <f t="shared" si="124"/>
        <v>18</v>
      </c>
      <c r="R2630">
        <f t="shared" si="125"/>
        <v>2016</v>
      </c>
    </row>
    <row r="2631" spans="1:18" ht="28.8" hidden="1" x14ac:dyDescent="0.3">
      <c r="A2631">
        <v>2281</v>
      </c>
      <c r="B2631" s="3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 s="12">
        <v>40749.284722222219</v>
      </c>
      <c r="J2631" s="12">
        <v>40687.285844907405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>
        <f t="shared" si="123"/>
        <v>185</v>
      </c>
      <c r="Q2631">
        <f t="shared" si="124"/>
        <v>50.45</v>
      </c>
      <c r="R2631">
        <f t="shared" si="125"/>
        <v>2011</v>
      </c>
    </row>
    <row r="2632" spans="1:18" ht="28.8" hidden="1" x14ac:dyDescent="0.3">
      <c r="A2632">
        <v>685</v>
      </c>
      <c r="B2632" s="3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 s="12">
        <v>42016.866574074069</v>
      </c>
      <c r="J2632" s="12">
        <v>41971.866574074069</v>
      </c>
      <c r="K2632" t="b">
        <v>0</v>
      </c>
      <c r="L2632">
        <v>10</v>
      </c>
      <c r="M2632" t="b">
        <v>0</v>
      </c>
      <c r="N2632" t="s">
        <v>8266</v>
      </c>
      <c r="O2632" t="s">
        <v>8268</v>
      </c>
      <c r="P2632">
        <f t="shared" si="123"/>
        <v>28</v>
      </c>
      <c r="Q2632">
        <f t="shared" si="124"/>
        <v>55.3</v>
      </c>
      <c r="R2632">
        <f t="shared" si="125"/>
        <v>2014</v>
      </c>
    </row>
    <row r="2633" spans="1:18" hidden="1" x14ac:dyDescent="0.3">
      <c r="A2633">
        <v>1807</v>
      </c>
      <c r="B2633" s="3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 s="12">
        <v>41910.068437499998</v>
      </c>
      <c r="J2633" s="12">
        <v>41880.068437499998</v>
      </c>
      <c r="K2633" t="b">
        <v>1</v>
      </c>
      <c r="L2633">
        <v>8</v>
      </c>
      <c r="M2633" t="b">
        <v>0</v>
      </c>
      <c r="N2633" t="s">
        <v>8271</v>
      </c>
      <c r="O2633" t="s">
        <v>8272</v>
      </c>
      <c r="P2633">
        <f t="shared" si="123"/>
        <v>11</v>
      </c>
      <c r="Q2633">
        <f t="shared" si="124"/>
        <v>69.13</v>
      </c>
      <c r="R2633">
        <f t="shared" si="125"/>
        <v>2014</v>
      </c>
    </row>
    <row r="2634" spans="1:18" ht="28.8" hidden="1" x14ac:dyDescent="0.3">
      <c r="A2634">
        <v>1391</v>
      </c>
      <c r="B2634" s="3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 s="12">
        <v>42238.207638888889</v>
      </c>
      <c r="J2634" s="12">
        <v>42193.650671296295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>
        <f t="shared" si="123"/>
        <v>110</v>
      </c>
      <c r="Q2634">
        <f t="shared" si="124"/>
        <v>42.38</v>
      </c>
      <c r="R2634">
        <f t="shared" si="125"/>
        <v>2015</v>
      </c>
    </row>
    <row r="2635" spans="1:18" ht="28.8" hidden="1" x14ac:dyDescent="0.3">
      <c r="A2635">
        <v>1612</v>
      </c>
      <c r="B2635" s="3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 s="12">
        <v>41276.874814814815</v>
      </c>
      <c r="J2635" s="12">
        <v>41246.874814814815</v>
      </c>
      <c r="K2635" t="b">
        <v>0</v>
      </c>
      <c r="L2635">
        <v>11</v>
      </c>
      <c r="M2635" t="b">
        <v>1</v>
      </c>
      <c r="N2635" t="s">
        <v>8285</v>
      </c>
      <c r="O2635" t="s">
        <v>8289</v>
      </c>
      <c r="P2635">
        <f t="shared" si="123"/>
        <v>110</v>
      </c>
      <c r="Q2635">
        <f t="shared" si="124"/>
        <v>50</v>
      </c>
      <c r="R2635">
        <f t="shared" si="125"/>
        <v>2012</v>
      </c>
    </row>
    <row r="2636" spans="1:18" ht="28.8" hidden="1" x14ac:dyDescent="0.3">
      <c r="A2636">
        <v>2752</v>
      </c>
      <c r="B2636" s="3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 s="12">
        <v>40895.765092592592</v>
      </c>
      <c r="J2636" s="12">
        <v>40855.765092592592</v>
      </c>
      <c r="K2636" t="b">
        <v>0</v>
      </c>
      <c r="L2636">
        <v>14</v>
      </c>
      <c r="M2636" t="b">
        <v>0</v>
      </c>
      <c r="N2636" t="s">
        <v>8269</v>
      </c>
      <c r="O2636" t="s">
        <v>8314</v>
      </c>
      <c r="P2636">
        <f t="shared" si="123"/>
        <v>11</v>
      </c>
      <c r="Q2636">
        <f t="shared" si="124"/>
        <v>39.29</v>
      </c>
      <c r="R2636">
        <f t="shared" si="125"/>
        <v>2011</v>
      </c>
    </row>
    <row r="2637" spans="1:18" ht="28.8" x14ac:dyDescent="0.3">
      <c r="A2637">
        <v>2897</v>
      </c>
      <c r="B2637" s="3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 s="12">
        <v>42288.645196759258</v>
      </c>
      <c r="J2637" s="12">
        <v>42258.646504629629</v>
      </c>
      <c r="K2637" t="b">
        <v>0</v>
      </c>
      <c r="L2637">
        <v>3</v>
      </c>
      <c r="M2637" t="b">
        <v>0</v>
      </c>
      <c r="N2637" t="s">
        <v>8281</v>
      </c>
      <c r="O2637" t="s">
        <v>8284</v>
      </c>
      <c r="P2637">
        <f t="shared" si="123"/>
        <v>5</v>
      </c>
      <c r="Q2637">
        <f t="shared" si="124"/>
        <v>183.33</v>
      </c>
      <c r="R2637">
        <f t="shared" si="125"/>
        <v>2015</v>
      </c>
    </row>
    <row r="2638" spans="1:18" ht="28.8" x14ac:dyDescent="0.3">
      <c r="A2638">
        <v>3514</v>
      </c>
      <c r="B2638" s="3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 s="12">
        <v>42037.207638888889</v>
      </c>
      <c r="J2638" s="12">
        <v>42020.846666666665</v>
      </c>
      <c r="K2638" t="b">
        <v>0</v>
      </c>
      <c r="L2638">
        <v>10</v>
      </c>
      <c r="M2638" t="b">
        <v>1</v>
      </c>
      <c r="N2638" t="s">
        <v>8281</v>
      </c>
      <c r="O2638" t="s">
        <v>8284</v>
      </c>
      <c r="P2638">
        <f t="shared" si="123"/>
        <v>110</v>
      </c>
      <c r="Q2638">
        <f t="shared" si="124"/>
        <v>55</v>
      </c>
      <c r="R2638">
        <f t="shared" si="125"/>
        <v>2015</v>
      </c>
    </row>
    <row r="2639" spans="1:18" ht="28.8" x14ac:dyDescent="0.3">
      <c r="A2639">
        <v>3934</v>
      </c>
      <c r="B2639" s="3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 s="12">
        <v>42278.541666666672</v>
      </c>
      <c r="J2639" s="12">
        <v>42233.671747685185</v>
      </c>
      <c r="K2639" t="b">
        <v>0</v>
      </c>
      <c r="L2639">
        <v>12</v>
      </c>
      <c r="M2639" t="b">
        <v>0</v>
      </c>
      <c r="N2639" t="s">
        <v>8281</v>
      </c>
      <c r="O2639" t="s">
        <v>8284</v>
      </c>
      <c r="P2639">
        <f t="shared" si="123"/>
        <v>11</v>
      </c>
      <c r="Q2639">
        <f t="shared" si="124"/>
        <v>45.83</v>
      </c>
      <c r="R2639">
        <f t="shared" si="125"/>
        <v>2015</v>
      </c>
    </row>
    <row r="2640" spans="1:18" ht="28.8" hidden="1" x14ac:dyDescent="0.3">
      <c r="A2640">
        <v>2455</v>
      </c>
      <c r="B2640" s="3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 s="12">
        <v>42480.781828703708</v>
      </c>
      <c r="J2640" s="12">
        <v>42452.781828703708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>
        <f t="shared" si="123"/>
        <v>182</v>
      </c>
      <c r="Q2640">
        <f t="shared" si="124"/>
        <v>34.130000000000003</v>
      </c>
      <c r="R2640">
        <f t="shared" si="125"/>
        <v>2016</v>
      </c>
    </row>
    <row r="2641" spans="1:18" ht="28.8" hidden="1" x14ac:dyDescent="0.3">
      <c r="A2641">
        <v>818</v>
      </c>
      <c r="B2641" s="3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 s="12">
        <v>41128.709027777775</v>
      </c>
      <c r="J2641" s="12">
        <v>41120.882881944446</v>
      </c>
      <c r="K2641" t="b">
        <v>0</v>
      </c>
      <c r="L2641">
        <v>19</v>
      </c>
      <c r="M2641" t="b">
        <v>1</v>
      </c>
      <c r="N2641" t="s">
        <v>8285</v>
      </c>
      <c r="O2641" t="s">
        <v>8289</v>
      </c>
      <c r="P2641">
        <f t="shared" si="123"/>
        <v>156</v>
      </c>
      <c r="Q2641">
        <f t="shared" si="124"/>
        <v>28.68</v>
      </c>
      <c r="R2641">
        <f t="shared" si="125"/>
        <v>2012</v>
      </c>
    </row>
    <row r="2642" spans="1:18" ht="28.8" hidden="1" x14ac:dyDescent="0.3">
      <c r="A2642">
        <v>856</v>
      </c>
      <c r="B2642" s="3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 s="12">
        <v>42668.791666666672</v>
      </c>
      <c r="J2642" s="12">
        <v>42609.311990740738</v>
      </c>
      <c r="K2642" t="b">
        <v>0</v>
      </c>
      <c r="L2642">
        <v>28</v>
      </c>
      <c r="M2642" t="b">
        <v>1</v>
      </c>
      <c r="N2642" t="s">
        <v>8285</v>
      </c>
      <c r="O2642" t="s">
        <v>8294</v>
      </c>
      <c r="P2642">
        <f t="shared" si="123"/>
        <v>218</v>
      </c>
      <c r="Q2642">
        <f t="shared" si="124"/>
        <v>19.46</v>
      </c>
      <c r="R2642">
        <f t="shared" si="125"/>
        <v>2016</v>
      </c>
    </row>
    <row r="2643" spans="1:18" ht="28.8" x14ac:dyDescent="0.3">
      <c r="A2643">
        <v>3181</v>
      </c>
      <c r="B2643" s="3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 s="12">
        <v>41805.666666666664</v>
      </c>
      <c r="J2643" s="12">
        <v>41779.310034722221</v>
      </c>
      <c r="K2643" t="b">
        <v>1</v>
      </c>
      <c r="L2643">
        <v>15</v>
      </c>
      <c r="M2643" t="b">
        <v>1</v>
      </c>
      <c r="N2643" t="s">
        <v>8281</v>
      </c>
      <c r="O2643" t="s">
        <v>8284</v>
      </c>
      <c r="P2643">
        <f t="shared" si="123"/>
        <v>109</v>
      </c>
      <c r="Q2643">
        <f t="shared" si="124"/>
        <v>36.33</v>
      </c>
      <c r="R2643">
        <f t="shared" si="125"/>
        <v>2014</v>
      </c>
    </row>
    <row r="2644" spans="1:18" ht="28.8" x14ac:dyDescent="0.3">
      <c r="A2644">
        <v>3888</v>
      </c>
      <c r="B2644" s="3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 s="12">
        <v>42792.545810185184</v>
      </c>
      <c r="J2644" s="12">
        <v>42762.545810185184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>
        <f t="shared" si="123"/>
        <v>27</v>
      </c>
      <c r="Q2644">
        <f t="shared" si="124"/>
        <v>38.71</v>
      </c>
      <c r="R2644">
        <f t="shared" si="125"/>
        <v>2017</v>
      </c>
    </row>
    <row r="2645" spans="1:18" ht="28.8" x14ac:dyDescent="0.3">
      <c r="A2645">
        <v>3992</v>
      </c>
      <c r="B2645" s="3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 s="12">
        <v>42349.982164351852</v>
      </c>
      <c r="J2645" s="12">
        <v>42289.94049768518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>
        <f t="shared" si="123"/>
        <v>5</v>
      </c>
      <c r="Q2645">
        <f t="shared" si="124"/>
        <v>60.11</v>
      </c>
      <c r="R2645">
        <f t="shared" si="125"/>
        <v>2015</v>
      </c>
    </row>
    <row r="2646" spans="1:18" ht="28.8" x14ac:dyDescent="0.3">
      <c r="A2646">
        <v>3133</v>
      </c>
      <c r="B2646" s="3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 s="12">
        <v>42818.523541666669</v>
      </c>
      <c r="J2646" s="12">
        <v>42788.565208333333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>
        <f t="shared" si="123"/>
        <v>108</v>
      </c>
      <c r="Q2646">
        <f t="shared" si="124"/>
        <v>33.75</v>
      </c>
      <c r="R2646">
        <f t="shared" si="125"/>
        <v>2017</v>
      </c>
    </row>
    <row r="2647" spans="1:18" ht="28.8" x14ac:dyDescent="0.3">
      <c r="A2647">
        <v>3319</v>
      </c>
      <c r="B2647" s="3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 s="12">
        <v>42035.585486111115</v>
      </c>
      <c r="J2647" s="12">
        <v>41990.585486111115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>
        <f t="shared" si="123"/>
        <v>108</v>
      </c>
      <c r="Q2647">
        <f t="shared" si="124"/>
        <v>33.75</v>
      </c>
      <c r="R2647">
        <f t="shared" si="125"/>
        <v>2014</v>
      </c>
    </row>
    <row r="2648" spans="1:18" ht="28.8" x14ac:dyDescent="0.3">
      <c r="A2648">
        <v>3321</v>
      </c>
      <c r="B2648" s="3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 s="12">
        <v>41928.165972222225</v>
      </c>
      <c r="J2648" s="12">
        <v>41914.100289351853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>
        <f t="shared" si="123"/>
        <v>107</v>
      </c>
      <c r="Q2648">
        <f t="shared" si="124"/>
        <v>35.799999999999997</v>
      </c>
      <c r="R2648">
        <f t="shared" si="125"/>
        <v>2014</v>
      </c>
    </row>
    <row r="2649" spans="1:18" ht="28.8" x14ac:dyDescent="0.3">
      <c r="A2649">
        <v>3831</v>
      </c>
      <c r="B2649" s="3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 s="12">
        <v>41948.890567129631</v>
      </c>
      <c r="J2649" s="12">
        <v>41927.848900462966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>
        <f t="shared" si="123"/>
        <v>106</v>
      </c>
      <c r="Q2649">
        <f t="shared" si="124"/>
        <v>58.9</v>
      </c>
      <c r="R2649">
        <f t="shared" si="125"/>
        <v>2014</v>
      </c>
    </row>
    <row r="2650" spans="1:18" ht="28.8" hidden="1" x14ac:dyDescent="0.3">
      <c r="A2650">
        <v>1146</v>
      </c>
      <c r="B2650" s="3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 s="12">
        <v>41761.9533912037</v>
      </c>
      <c r="J2650" s="12">
        <v>41723.9533912037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>
        <f t="shared" si="123"/>
        <v>9</v>
      </c>
      <c r="Q2650">
        <f t="shared" si="124"/>
        <v>44.17</v>
      </c>
      <c r="R2650">
        <f t="shared" si="125"/>
        <v>2014</v>
      </c>
    </row>
    <row r="2651" spans="1:18" ht="28.8" hidden="1" x14ac:dyDescent="0.3">
      <c r="A2651">
        <v>2581</v>
      </c>
      <c r="B2651" s="3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 s="12">
        <v>42324.670115740737</v>
      </c>
      <c r="J2651" s="12">
        <v>42294.628449074073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>
        <f t="shared" si="123"/>
        <v>11</v>
      </c>
      <c r="Q2651">
        <f t="shared" si="124"/>
        <v>48.18</v>
      </c>
      <c r="R2651">
        <f t="shared" si="125"/>
        <v>2015</v>
      </c>
    </row>
    <row r="2652" spans="1:18" ht="28.8" x14ac:dyDescent="0.3">
      <c r="A2652">
        <v>3525</v>
      </c>
      <c r="B2652" s="3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 s="12">
        <v>42225.666666666672</v>
      </c>
      <c r="J2652" s="12">
        <v>42214.6956712963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>
        <f t="shared" si="123"/>
        <v>106</v>
      </c>
      <c r="Q2652">
        <f t="shared" si="124"/>
        <v>75.709999999999994</v>
      </c>
      <c r="R2652">
        <f t="shared" si="125"/>
        <v>2015</v>
      </c>
    </row>
    <row r="2653" spans="1:18" ht="28.8" x14ac:dyDescent="0.3">
      <c r="A2653">
        <v>3563</v>
      </c>
      <c r="B2653" s="3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 s="12">
        <v>42583.791666666672</v>
      </c>
      <c r="J2653" s="12">
        <v>42555.671944444446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>
        <f t="shared" si="123"/>
        <v>105</v>
      </c>
      <c r="Q2653">
        <f t="shared" si="124"/>
        <v>21.1</v>
      </c>
      <c r="R2653">
        <f t="shared" si="125"/>
        <v>2016</v>
      </c>
    </row>
    <row r="2654" spans="1:18" ht="28.8" x14ac:dyDescent="0.3">
      <c r="A2654">
        <v>3968</v>
      </c>
      <c r="B2654" s="3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 s="12">
        <v>42512.815659722226</v>
      </c>
      <c r="J2654" s="12">
        <v>42452.815659722226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>
        <f t="shared" si="123"/>
        <v>11</v>
      </c>
      <c r="Q2654">
        <f t="shared" si="124"/>
        <v>47.91</v>
      </c>
      <c r="R2654">
        <f t="shared" si="125"/>
        <v>2016</v>
      </c>
    </row>
    <row r="2655" spans="1:18" ht="28.8" hidden="1" x14ac:dyDescent="0.3">
      <c r="A2655">
        <v>2</v>
      </c>
      <c r="B2655" s="3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 s="12">
        <v>42415.702349537038</v>
      </c>
      <c r="J2655" s="12">
        <v>42405.702349537038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>
        <f t="shared" si="123"/>
        <v>105</v>
      </c>
      <c r="Q2655">
        <f t="shared" si="124"/>
        <v>15</v>
      </c>
      <c r="R2655">
        <f t="shared" si="125"/>
        <v>2016</v>
      </c>
    </row>
    <row r="2656" spans="1:18" ht="43.2" x14ac:dyDescent="0.3">
      <c r="A2656">
        <v>3255</v>
      </c>
      <c r="B2656" s="3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 s="12">
        <v>41919.768229166664</v>
      </c>
      <c r="J2656" s="12">
        <v>41889.768229166664</v>
      </c>
      <c r="K2656" t="b">
        <v>1</v>
      </c>
      <c r="L2656">
        <v>18</v>
      </c>
      <c r="M2656" t="b">
        <v>1</v>
      </c>
      <c r="N2656" t="s">
        <v>8281</v>
      </c>
      <c r="O2656" t="s">
        <v>8284</v>
      </c>
      <c r="P2656">
        <f t="shared" si="123"/>
        <v>175</v>
      </c>
      <c r="Q2656">
        <f t="shared" si="124"/>
        <v>29.17</v>
      </c>
      <c r="R2656">
        <f t="shared" si="125"/>
        <v>2014</v>
      </c>
    </row>
    <row r="2657" spans="1:18" ht="28.8" hidden="1" x14ac:dyDescent="0.3">
      <c r="A2657">
        <v>3749</v>
      </c>
      <c r="B2657" s="3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 s="12">
        <v>42489.165972222225</v>
      </c>
      <c r="J2657" s="12">
        <v>42458.127175925925</v>
      </c>
      <c r="K2657" t="b">
        <v>0</v>
      </c>
      <c r="L2657">
        <v>7</v>
      </c>
      <c r="M2657" t="b">
        <v>1</v>
      </c>
      <c r="N2657" t="s">
        <v>8281</v>
      </c>
      <c r="O2657" t="s">
        <v>8293</v>
      </c>
      <c r="P2657">
        <f t="shared" si="123"/>
        <v>105</v>
      </c>
      <c r="Q2657">
        <f t="shared" si="124"/>
        <v>75</v>
      </c>
      <c r="R2657">
        <f t="shared" si="125"/>
        <v>2016</v>
      </c>
    </row>
    <row r="2658" spans="1:18" ht="28.8" hidden="1" x14ac:dyDescent="0.3">
      <c r="A2658">
        <v>3112</v>
      </c>
      <c r="B2658" s="3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 s="12">
        <v>42675.121921296297</v>
      </c>
      <c r="J2658" s="12">
        <v>42615.121921296297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>
        <f t="shared" si="123"/>
        <v>5</v>
      </c>
      <c r="Q2658">
        <f t="shared" si="124"/>
        <v>57.89</v>
      </c>
      <c r="R2658">
        <f t="shared" si="125"/>
        <v>2016</v>
      </c>
    </row>
    <row r="2659" spans="1:18" ht="28.8" hidden="1" x14ac:dyDescent="0.3">
      <c r="A2659">
        <v>829</v>
      </c>
      <c r="B2659" s="3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 s="12">
        <v>42564.801388888889</v>
      </c>
      <c r="J2659" s="12">
        <v>42504.801388888889</v>
      </c>
      <c r="K2659" t="b">
        <v>0</v>
      </c>
      <c r="L2659">
        <v>16</v>
      </c>
      <c r="M2659" t="b">
        <v>1</v>
      </c>
      <c r="N2659" t="s">
        <v>8285</v>
      </c>
      <c r="O2659" t="s">
        <v>8289</v>
      </c>
      <c r="P2659">
        <f t="shared" si="123"/>
        <v>104</v>
      </c>
      <c r="Q2659">
        <f t="shared" si="124"/>
        <v>32.5</v>
      </c>
      <c r="R2659">
        <f t="shared" si="125"/>
        <v>2016</v>
      </c>
    </row>
    <row r="2660" spans="1:18" ht="28.8" hidden="1" x14ac:dyDescent="0.3">
      <c r="A2660">
        <v>909</v>
      </c>
      <c r="B2660" s="3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 s="12">
        <v>41113.166666666664</v>
      </c>
      <c r="J2660" s="12">
        <v>41081.69027777778</v>
      </c>
      <c r="K2660" t="b">
        <v>0</v>
      </c>
      <c r="L2660">
        <v>8</v>
      </c>
      <c r="M2660" t="b">
        <v>0</v>
      </c>
      <c r="N2660" t="s">
        <v>8285</v>
      </c>
      <c r="O2660" t="s">
        <v>8308</v>
      </c>
      <c r="P2660">
        <f t="shared" si="123"/>
        <v>3</v>
      </c>
      <c r="Q2660">
        <f t="shared" si="124"/>
        <v>65</v>
      </c>
      <c r="R2660">
        <f t="shared" si="125"/>
        <v>2012</v>
      </c>
    </row>
    <row r="2661" spans="1:18" ht="43.2" hidden="1" x14ac:dyDescent="0.3">
      <c r="A2661">
        <v>1835</v>
      </c>
      <c r="B2661" s="3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 s="12">
        <v>42460.660543981481</v>
      </c>
      <c r="J2661" s="12">
        <v>42430.702210648145</v>
      </c>
      <c r="K2661" t="b">
        <v>0</v>
      </c>
      <c r="L2661">
        <v>11</v>
      </c>
      <c r="M2661" t="b">
        <v>1</v>
      </c>
      <c r="N2661" t="s">
        <v>8285</v>
      </c>
      <c r="O2661" t="s">
        <v>8289</v>
      </c>
      <c r="P2661">
        <f t="shared" si="123"/>
        <v>104</v>
      </c>
      <c r="Q2661">
        <f t="shared" si="124"/>
        <v>47.27</v>
      </c>
      <c r="R2661">
        <f t="shared" si="125"/>
        <v>2016</v>
      </c>
    </row>
    <row r="2662" spans="1:18" ht="28.8" x14ac:dyDescent="0.3">
      <c r="A2662">
        <v>3651</v>
      </c>
      <c r="B2662" s="3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 s="12">
        <v>41861.665972222225</v>
      </c>
      <c r="J2662" s="12">
        <v>41828.646319444444</v>
      </c>
      <c r="K2662" t="b">
        <v>0</v>
      </c>
      <c r="L2662">
        <v>9</v>
      </c>
      <c r="M2662" t="b">
        <v>1</v>
      </c>
      <c r="N2662" t="s">
        <v>8281</v>
      </c>
      <c r="O2662" t="s">
        <v>8284</v>
      </c>
      <c r="P2662">
        <f t="shared" si="123"/>
        <v>104</v>
      </c>
      <c r="Q2662">
        <f t="shared" si="124"/>
        <v>57.78</v>
      </c>
      <c r="R2662">
        <f t="shared" si="125"/>
        <v>2014</v>
      </c>
    </row>
    <row r="2663" spans="1:18" ht="28.8" x14ac:dyDescent="0.3">
      <c r="A2663">
        <v>3894</v>
      </c>
      <c r="B2663" s="3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 s="12">
        <v>42710.207638888889</v>
      </c>
      <c r="J2663" s="12">
        <v>42679.958472222221</v>
      </c>
      <c r="K2663" t="b">
        <v>0</v>
      </c>
      <c r="L2663">
        <v>11</v>
      </c>
      <c r="M2663" t="b">
        <v>0</v>
      </c>
      <c r="N2663" t="s">
        <v>8281</v>
      </c>
      <c r="O2663" t="s">
        <v>8284</v>
      </c>
      <c r="P2663">
        <f t="shared" si="123"/>
        <v>3</v>
      </c>
      <c r="Q2663">
        <f t="shared" si="124"/>
        <v>47.27</v>
      </c>
      <c r="R2663">
        <f t="shared" si="125"/>
        <v>2016</v>
      </c>
    </row>
    <row r="2664" spans="1:18" ht="28.8" hidden="1" x14ac:dyDescent="0.3">
      <c r="A2664">
        <v>1637</v>
      </c>
      <c r="B2664" s="3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 s="12">
        <v>40178.98541666667</v>
      </c>
      <c r="J2664" s="12">
        <v>40122.751620370371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>
        <f t="shared" si="123"/>
        <v>104</v>
      </c>
      <c r="Q2664">
        <f t="shared" si="124"/>
        <v>34.6</v>
      </c>
      <c r="R2664">
        <f t="shared" si="125"/>
        <v>2009</v>
      </c>
    </row>
    <row r="2665" spans="1:18" ht="28.8" hidden="1" x14ac:dyDescent="0.3">
      <c r="A2665">
        <v>2491</v>
      </c>
      <c r="B2665" s="3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 s="12">
        <v>40559.07708333333</v>
      </c>
      <c r="J2665" s="12">
        <v>40542.839282407411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>
        <f t="shared" si="123"/>
        <v>103</v>
      </c>
      <c r="Q2665">
        <f t="shared" si="124"/>
        <v>51.6</v>
      </c>
      <c r="R2665">
        <f t="shared" si="125"/>
        <v>2010</v>
      </c>
    </row>
    <row r="2666" spans="1:18" ht="28.8" hidden="1" x14ac:dyDescent="0.3">
      <c r="A2666">
        <v>1816</v>
      </c>
      <c r="B2666" s="3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 s="12">
        <v>42576.791666666672</v>
      </c>
      <c r="J2666" s="12">
        <v>42548.876192129625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>
        <f t="shared" si="123"/>
        <v>2</v>
      </c>
      <c r="Q2666">
        <f t="shared" si="124"/>
        <v>84.83</v>
      </c>
      <c r="R2666">
        <f t="shared" si="125"/>
        <v>2016</v>
      </c>
    </row>
    <row r="2667" spans="1:18" ht="28.8" hidden="1" x14ac:dyDescent="0.3">
      <c r="A2667">
        <v>1990</v>
      </c>
      <c r="B2667" s="3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 s="12">
        <v>42413.195972222224</v>
      </c>
      <c r="J2667" s="12">
        <v>42398.195972222224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>
        <f t="shared" si="123"/>
        <v>17</v>
      </c>
      <c r="Q2667">
        <f t="shared" si="124"/>
        <v>101.8</v>
      </c>
      <c r="R2667">
        <f t="shared" si="125"/>
        <v>2016</v>
      </c>
    </row>
    <row r="2668" spans="1:18" ht="28.8" hidden="1" x14ac:dyDescent="0.3">
      <c r="A2668">
        <v>1574</v>
      </c>
      <c r="B2668" s="3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 s="12">
        <v>42052.927418981482</v>
      </c>
      <c r="J2668" s="12">
        <v>42017.927418981482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>
        <f t="shared" si="123"/>
        <v>5</v>
      </c>
      <c r="Q2668">
        <f t="shared" si="124"/>
        <v>84.33</v>
      </c>
      <c r="R2668">
        <f t="shared" si="125"/>
        <v>2015</v>
      </c>
    </row>
    <row r="2669" spans="1:18" ht="28.8" x14ac:dyDescent="0.3">
      <c r="A2669">
        <v>3462</v>
      </c>
      <c r="B2669" s="3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 s="12">
        <v>42195.75</v>
      </c>
      <c r="J2669" s="12">
        <v>42179.898472222223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>
        <f t="shared" si="123"/>
        <v>202</v>
      </c>
      <c r="Q2669">
        <f t="shared" si="124"/>
        <v>29.71</v>
      </c>
      <c r="R2669">
        <f t="shared" si="125"/>
        <v>2015</v>
      </c>
    </row>
    <row r="2670" spans="1:18" ht="28.8" x14ac:dyDescent="0.3">
      <c r="A2670">
        <v>2867</v>
      </c>
      <c r="B2670" s="3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 s="12">
        <v>42555.166666666672</v>
      </c>
      <c r="J2670" s="12">
        <v>42531.195277777777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>
        <f t="shared" si="123"/>
        <v>20</v>
      </c>
      <c r="Q2670">
        <f t="shared" si="124"/>
        <v>50.4</v>
      </c>
      <c r="R2670">
        <f t="shared" si="125"/>
        <v>2016</v>
      </c>
    </row>
    <row r="2671" spans="1:18" ht="28.8" x14ac:dyDescent="0.3">
      <c r="A2671">
        <v>3558</v>
      </c>
      <c r="B2671" s="3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 s="12">
        <v>42181.875</v>
      </c>
      <c r="J2671" s="12">
        <v>42139.816840277781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>
        <f t="shared" si="123"/>
        <v>144</v>
      </c>
      <c r="Q2671">
        <f t="shared" si="124"/>
        <v>22.91</v>
      </c>
      <c r="R2671">
        <f t="shared" si="125"/>
        <v>2015</v>
      </c>
    </row>
    <row r="2672" spans="1:18" ht="28.8" x14ac:dyDescent="0.3">
      <c r="A2672">
        <v>539</v>
      </c>
      <c r="B2672" s="3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 s="12">
        <v>42556.049849537041</v>
      </c>
      <c r="J2672" s="12">
        <v>42535.049849537041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>
        <f t="shared" si="123"/>
        <v>101</v>
      </c>
      <c r="Q2672">
        <f t="shared" si="124"/>
        <v>25.16</v>
      </c>
      <c r="R2672">
        <f t="shared" si="125"/>
        <v>2016</v>
      </c>
    </row>
    <row r="2673" spans="1:18" ht="28.8" hidden="1" x14ac:dyDescent="0.3">
      <c r="A2673">
        <v>1320</v>
      </c>
      <c r="B2673" s="3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 s="12">
        <v>42734.958333333328</v>
      </c>
      <c r="J2673" s="12">
        <v>42705.690347222218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>
        <f t="shared" si="123"/>
        <v>1</v>
      </c>
      <c r="Q2673">
        <f t="shared" si="124"/>
        <v>167.67</v>
      </c>
      <c r="R2673">
        <f t="shared" si="125"/>
        <v>2016</v>
      </c>
    </row>
    <row r="2674" spans="1:18" ht="28.8" hidden="1" x14ac:dyDescent="0.3">
      <c r="A2674">
        <v>90</v>
      </c>
      <c r="B2674" s="3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 s="12">
        <v>40736.297442129631</v>
      </c>
      <c r="J2674" s="12">
        <v>40706.297442129631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>
        <f t="shared" si="123"/>
        <v>100</v>
      </c>
      <c r="Q2674">
        <f t="shared" si="124"/>
        <v>31.38</v>
      </c>
      <c r="R2674">
        <f t="shared" si="125"/>
        <v>2011</v>
      </c>
    </row>
    <row r="2675" spans="1:18" ht="28.8" x14ac:dyDescent="0.3">
      <c r="A2675">
        <v>3829</v>
      </c>
      <c r="B2675" s="3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 s="12">
        <v>42613.865405092598</v>
      </c>
      <c r="J2675" s="12">
        <v>42593.865405092598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>
        <f t="shared" si="123"/>
        <v>100</v>
      </c>
      <c r="Q2675">
        <f t="shared" si="124"/>
        <v>62.63</v>
      </c>
      <c r="R2675">
        <f t="shared" si="125"/>
        <v>2016</v>
      </c>
    </row>
    <row r="2676" spans="1:18" ht="28.8" hidden="1" x14ac:dyDescent="0.3">
      <c r="A2676">
        <v>84</v>
      </c>
      <c r="B2676" s="3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 s="12">
        <v>40678.757939814815</v>
      </c>
      <c r="J2676" s="12">
        <v>40648.757939814815</v>
      </c>
      <c r="K2676" t="b">
        <v>0</v>
      </c>
      <c r="L2676">
        <v>7</v>
      </c>
      <c r="M2676" t="b">
        <v>1</v>
      </c>
      <c r="N2676" t="s">
        <v>8279</v>
      </c>
      <c r="O2676" t="s">
        <v>8301</v>
      </c>
      <c r="P2676">
        <f t="shared" si="123"/>
        <v>100</v>
      </c>
      <c r="Q2676">
        <f t="shared" si="124"/>
        <v>71.430000000000007</v>
      </c>
      <c r="R2676">
        <f t="shared" si="125"/>
        <v>2011</v>
      </c>
    </row>
    <row r="2677" spans="1:18" ht="28.8" hidden="1" x14ac:dyDescent="0.3">
      <c r="A2677">
        <v>139</v>
      </c>
      <c r="B2677" s="3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 s="12">
        <v>42197.920972222222</v>
      </c>
      <c r="J2677" s="12">
        <v>42187.920972222222</v>
      </c>
      <c r="K2677" t="b">
        <v>0</v>
      </c>
      <c r="L2677">
        <v>1</v>
      </c>
      <c r="M2677" t="b">
        <v>0</v>
      </c>
      <c r="N2677" t="s">
        <v>8279</v>
      </c>
      <c r="O2677" t="s">
        <v>8295</v>
      </c>
      <c r="P2677">
        <f t="shared" si="123"/>
        <v>100</v>
      </c>
      <c r="Q2677">
        <f t="shared" si="124"/>
        <v>500</v>
      </c>
      <c r="R2677">
        <f t="shared" si="125"/>
        <v>2015</v>
      </c>
    </row>
    <row r="2678" spans="1:18" ht="28.8" hidden="1" x14ac:dyDescent="0.3">
      <c r="A2678">
        <v>1832</v>
      </c>
      <c r="B2678" s="3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 s="12">
        <v>40606.539664351854</v>
      </c>
      <c r="J2678" s="12">
        <v>40576.539664351854</v>
      </c>
      <c r="K2678" t="b">
        <v>0</v>
      </c>
      <c r="L2678">
        <v>20</v>
      </c>
      <c r="M2678" t="b">
        <v>1</v>
      </c>
      <c r="N2678" t="s">
        <v>8285</v>
      </c>
      <c r="O2678" t="s">
        <v>8289</v>
      </c>
      <c r="P2678">
        <f t="shared" si="123"/>
        <v>143</v>
      </c>
      <c r="Q2678">
        <f t="shared" si="124"/>
        <v>25</v>
      </c>
      <c r="R2678">
        <f t="shared" si="125"/>
        <v>2011</v>
      </c>
    </row>
    <row r="2679" spans="1:18" ht="28.8" x14ac:dyDescent="0.3">
      <c r="A2679">
        <v>2892</v>
      </c>
      <c r="B2679" s="3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 s="12">
        <v>41876.875</v>
      </c>
      <c r="J2679" s="12">
        <v>41869.714166666665</v>
      </c>
      <c r="K2679" t="b">
        <v>0</v>
      </c>
      <c r="L2679">
        <v>17</v>
      </c>
      <c r="M2679" t="b">
        <v>0</v>
      </c>
      <c r="N2679" t="s">
        <v>8281</v>
      </c>
      <c r="O2679" t="s">
        <v>8284</v>
      </c>
      <c r="P2679">
        <f t="shared" si="123"/>
        <v>9</v>
      </c>
      <c r="Q2679">
        <f t="shared" si="124"/>
        <v>29.41</v>
      </c>
      <c r="R2679">
        <f t="shared" si="125"/>
        <v>2014</v>
      </c>
    </row>
    <row r="2680" spans="1:18" ht="28.8" hidden="1" x14ac:dyDescent="0.3">
      <c r="A2680">
        <v>2922</v>
      </c>
      <c r="B2680" s="3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 s="12">
        <v>42142.874155092592</v>
      </c>
      <c r="J2680" s="12">
        <v>42097.874155092592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>
        <f t="shared" si="123"/>
        <v>100</v>
      </c>
      <c r="Q2680">
        <f t="shared" si="124"/>
        <v>83.33</v>
      </c>
      <c r="R2680">
        <f t="shared" si="125"/>
        <v>2015</v>
      </c>
    </row>
    <row r="2681" spans="1:18" ht="28.8" hidden="1" x14ac:dyDescent="0.3">
      <c r="A2681">
        <v>3000</v>
      </c>
      <c r="B2681" s="3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 s="12">
        <v>42766.75</v>
      </c>
      <c r="J2681" s="12">
        <v>42752.827199074076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>
        <f t="shared" si="123"/>
        <v>100</v>
      </c>
      <c r="Q2681">
        <f t="shared" si="124"/>
        <v>62.5</v>
      </c>
      <c r="R2681">
        <f t="shared" si="125"/>
        <v>2017</v>
      </c>
    </row>
    <row r="2682" spans="1:18" ht="28.8" x14ac:dyDescent="0.3">
      <c r="A2682">
        <v>3392</v>
      </c>
      <c r="B2682" s="3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 s="12">
        <v>42496.845543981486</v>
      </c>
      <c r="J2682" s="12">
        <v>42446.845543981486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>
        <f t="shared" si="123"/>
        <v>100</v>
      </c>
      <c r="Q2682">
        <f t="shared" si="124"/>
        <v>41.67</v>
      </c>
      <c r="R2682">
        <f t="shared" si="125"/>
        <v>2016</v>
      </c>
    </row>
    <row r="2683" spans="1:18" x14ac:dyDescent="0.3">
      <c r="A2683">
        <v>3572</v>
      </c>
      <c r="B2683" s="3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 s="12">
        <v>42176.570393518516</v>
      </c>
      <c r="J2683" s="12">
        <v>42146.570393518516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>
        <f t="shared" si="123"/>
        <v>100</v>
      </c>
      <c r="Q2683">
        <f t="shared" si="124"/>
        <v>55.56</v>
      </c>
      <c r="R2683">
        <f t="shared" si="125"/>
        <v>2015</v>
      </c>
    </row>
    <row r="2684" spans="1:18" ht="28.8" x14ac:dyDescent="0.3">
      <c r="A2684">
        <v>3579</v>
      </c>
      <c r="B2684" s="3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 s="12">
        <v>42460.720555555556</v>
      </c>
      <c r="J2684" s="12">
        <v>42430.762222222227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>
        <f t="shared" si="123"/>
        <v>100</v>
      </c>
      <c r="Q2684">
        <f t="shared" si="124"/>
        <v>35.71</v>
      </c>
      <c r="R2684">
        <f t="shared" si="125"/>
        <v>2016</v>
      </c>
    </row>
    <row r="2685" spans="1:18" ht="28.8" x14ac:dyDescent="0.3">
      <c r="A2685">
        <v>3650</v>
      </c>
      <c r="B2685" s="3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 s="12">
        <v>42402.478981481487</v>
      </c>
      <c r="J2685" s="12">
        <v>42381.478981481487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>
        <f t="shared" si="123"/>
        <v>100</v>
      </c>
      <c r="Q2685">
        <f t="shared" si="124"/>
        <v>29.41</v>
      </c>
      <c r="R2685">
        <f t="shared" si="125"/>
        <v>2016</v>
      </c>
    </row>
    <row r="2686" spans="1:18" ht="28.8" hidden="1" x14ac:dyDescent="0.3">
      <c r="A2686">
        <v>3761</v>
      </c>
      <c r="B2686" s="3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 s="12">
        <v>42226.958333333328</v>
      </c>
      <c r="J2686" s="12">
        <v>42173.466863425929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>
        <f t="shared" si="123"/>
        <v>100</v>
      </c>
      <c r="Q2686">
        <f t="shared" si="124"/>
        <v>166.67</v>
      </c>
      <c r="R2686">
        <f t="shared" si="125"/>
        <v>2015</v>
      </c>
    </row>
    <row r="2687" spans="1:18" ht="57.6" hidden="1" x14ac:dyDescent="0.3">
      <c r="A2687">
        <v>3788</v>
      </c>
      <c r="B2687" s="3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 s="12">
        <v>42361.679166666669</v>
      </c>
      <c r="J2687" s="12">
        <v>42333.695821759262</v>
      </c>
      <c r="K2687" t="b">
        <v>0</v>
      </c>
      <c r="L2687">
        <v>1</v>
      </c>
      <c r="M2687" t="b">
        <v>0</v>
      </c>
      <c r="N2687" t="s">
        <v>8281</v>
      </c>
      <c r="O2687" t="s">
        <v>8293</v>
      </c>
      <c r="P2687">
        <f t="shared" si="123"/>
        <v>1</v>
      </c>
      <c r="Q2687">
        <f t="shared" si="124"/>
        <v>500</v>
      </c>
      <c r="R2687">
        <f t="shared" si="125"/>
        <v>2015</v>
      </c>
    </row>
    <row r="2688" spans="1:18" ht="28.8" x14ac:dyDescent="0.3">
      <c r="A2688">
        <v>3996</v>
      </c>
      <c r="B2688" s="3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 s="12">
        <v>41963.669444444444</v>
      </c>
      <c r="J2688" s="12">
        <v>41950.26694444444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>
        <f t="shared" si="123"/>
        <v>17</v>
      </c>
      <c r="Q2688">
        <f t="shared" si="124"/>
        <v>29.24</v>
      </c>
      <c r="R2688">
        <f t="shared" si="125"/>
        <v>2014</v>
      </c>
    </row>
    <row r="2689" spans="1:18" ht="28.8" hidden="1" x14ac:dyDescent="0.3">
      <c r="A2689">
        <v>2639</v>
      </c>
      <c r="B2689" s="3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 s="12">
        <v>42054.86513888889</v>
      </c>
      <c r="J2689" s="12">
        <v>42024.86513888889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>
        <f t="shared" si="123"/>
        <v>164</v>
      </c>
      <c r="Q2689">
        <f t="shared" si="124"/>
        <v>10.039999999999999</v>
      </c>
      <c r="R2689">
        <f t="shared" si="125"/>
        <v>2015</v>
      </c>
    </row>
    <row r="2690" spans="1:18" ht="28.8" x14ac:dyDescent="0.3">
      <c r="A2690">
        <v>4062</v>
      </c>
      <c r="B2690" s="3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 s="12">
        <v>42553.739212962959</v>
      </c>
      <c r="J2690" s="12">
        <v>42523.739212962959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>
        <f t="shared" ref="P2690:P2753" si="126">ROUND(E2690/D2690*100,0)</f>
        <v>2</v>
      </c>
      <c r="Q2690">
        <f t="shared" ref="Q2690:Q2753" si="127">IFERROR(ROUND(E2690/L2690,2),0)</f>
        <v>163.33000000000001</v>
      </c>
      <c r="R2690">
        <f t="shared" si="125"/>
        <v>2016</v>
      </c>
    </row>
    <row r="2691" spans="1:18" ht="28.8" x14ac:dyDescent="0.3">
      <c r="A2691">
        <v>3986</v>
      </c>
      <c r="B2691" s="3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 s="12">
        <v>42496.544444444444</v>
      </c>
      <c r="J2691" s="12">
        <v>42467.548541666663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>
        <f t="shared" si="126"/>
        <v>10</v>
      </c>
      <c r="Q2691">
        <f t="shared" si="127"/>
        <v>37.54</v>
      </c>
      <c r="R2691">
        <f t="shared" ref="R2691:R2754" si="128">YEAR(J2691)</f>
        <v>2016</v>
      </c>
    </row>
    <row r="2692" spans="1:18" ht="28.8" hidden="1" x14ac:dyDescent="0.3">
      <c r="A2692">
        <v>1707</v>
      </c>
      <c r="B2692" s="3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 s="12">
        <v>42457.679340277777</v>
      </c>
      <c r="J2692" s="12">
        <v>42427.721006944441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>
        <f t="shared" si="126"/>
        <v>10</v>
      </c>
      <c r="Q2692">
        <f t="shared" si="127"/>
        <v>54.11</v>
      </c>
      <c r="R2692">
        <f t="shared" si="128"/>
        <v>2016</v>
      </c>
    </row>
    <row r="2693" spans="1:18" ht="28.8" hidden="1" x14ac:dyDescent="0.3">
      <c r="A2693">
        <v>1325</v>
      </c>
      <c r="B2693" s="3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 s="12">
        <v>42734.086053240739</v>
      </c>
      <c r="J2693" s="12">
        <v>42704.086053240739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>
        <f t="shared" si="126"/>
        <v>2</v>
      </c>
      <c r="Q2693">
        <f t="shared" si="127"/>
        <v>60.75</v>
      </c>
      <c r="R2693">
        <f t="shared" si="128"/>
        <v>2016</v>
      </c>
    </row>
    <row r="2694" spans="1:18" ht="28.8" x14ac:dyDescent="0.3">
      <c r="A2694">
        <v>2836</v>
      </c>
      <c r="B2694" s="3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 s="12">
        <v>42784.207638888889</v>
      </c>
      <c r="J2694" s="12">
        <v>42746.261782407411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>
        <f t="shared" si="126"/>
        <v>108</v>
      </c>
      <c r="Q2694">
        <f t="shared" si="127"/>
        <v>44.09</v>
      </c>
      <c r="R2694">
        <f t="shared" si="128"/>
        <v>2017</v>
      </c>
    </row>
    <row r="2695" spans="1:18" ht="28.8" x14ac:dyDescent="0.3">
      <c r="A2695">
        <v>3405</v>
      </c>
      <c r="B2695" s="3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 s="12">
        <v>42430.999305555553</v>
      </c>
      <c r="J2695" s="12">
        <v>42410.017199074078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>
        <f t="shared" si="126"/>
        <v>138</v>
      </c>
      <c r="Q2695">
        <f t="shared" si="127"/>
        <v>28.32</v>
      </c>
      <c r="R2695">
        <f t="shared" si="128"/>
        <v>2016</v>
      </c>
    </row>
    <row r="2696" spans="1:18" ht="28.8" hidden="1" x14ac:dyDescent="0.3">
      <c r="A2696">
        <v>704</v>
      </c>
      <c r="B2696" s="3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 s="12">
        <v>42786.192916666667</v>
      </c>
      <c r="J2696" s="12">
        <v>42726.192916666667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>
        <f t="shared" si="126"/>
        <v>1</v>
      </c>
      <c r="Q2696">
        <f t="shared" si="127"/>
        <v>120.25</v>
      </c>
      <c r="R2696">
        <f t="shared" si="128"/>
        <v>2016</v>
      </c>
    </row>
    <row r="2697" spans="1:18" ht="28.8" hidden="1" x14ac:dyDescent="0.3">
      <c r="A2697">
        <v>3646</v>
      </c>
      <c r="B2697" s="3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 s="12">
        <v>42171.979166666672</v>
      </c>
      <c r="J2697" s="12">
        <v>42140.421319444446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>
        <f t="shared" si="126"/>
        <v>5</v>
      </c>
      <c r="Q2697">
        <f t="shared" si="127"/>
        <v>60.13</v>
      </c>
      <c r="R2697">
        <f t="shared" si="128"/>
        <v>2015</v>
      </c>
    </row>
    <row r="2698" spans="1:18" hidden="1" x14ac:dyDescent="0.3">
      <c r="A2698">
        <v>452</v>
      </c>
      <c r="B2698" s="3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 s="12">
        <v>42137.703877314809</v>
      </c>
      <c r="J2698" s="12">
        <v>42107.703877314809</v>
      </c>
      <c r="K2698" t="b">
        <v>0</v>
      </c>
      <c r="L2698">
        <v>12</v>
      </c>
      <c r="M2698" t="b">
        <v>0</v>
      </c>
      <c r="N2698" t="s">
        <v>8279</v>
      </c>
      <c r="O2698" t="s">
        <v>8297</v>
      </c>
      <c r="P2698">
        <f t="shared" si="126"/>
        <v>64</v>
      </c>
      <c r="Q2698">
        <f t="shared" si="127"/>
        <v>40</v>
      </c>
      <c r="R2698">
        <f t="shared" si="128"/>
        <v>2015</v>
      </c>
    </row>
    <row r="2699" spans="1:18" ht="28.8" hidden="1" x14ac:dyDescent="0.3">
      <c r="A2699">
        <v>948</v>
      </c>
      <c r="B2699" s="3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 s="12">
        <v>42441.828287037039</v>
      </c>
      <c r="J2699" s="12">
        <v>42411.828287037039</v>
      </c>
      <c r="K2699" t="b">
        <v>0</v>
      </c>
      <c r="L2699">
        <v>8</v>
      </c>
      <c r="M2699" t="b">
        <v>0</v>
      </c>
      <c r="N2699" t="s">
        <v>8266</v>
      </c>
      <c r="O2699" t="s">
        <v>8268</v>
      </c>
      <c r="P2699">
        <f t="shared" si="126"/>
        <v>12</v>
      </c>
      <c r="Q2699">
        <f t="shared" si="127"/>
        <v>60</v>
      </c>
      <c r="R2699">
        <f t="shared" si="128"/>
        <v>2016</v>
      </c>
    </row>
    <row r="2700" spans="1:18" ht="28.8" hidden="1" x14ac:dyDescent="0.3">
      <c r="A2700">
        <v>2135</v>
      </c>
      <c r="B2700" s="3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 s="12">
        <v>41186.963344907403</v>
      </c>
      <c r="J2700" s="12">
        <v>41156.963344907403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>
        <f t="shared" si="126"/>
        <v>10</v>
      </c>
      <c r="Q2700">
        <f t="shared" si="127"/>
        <v>21.73</v>
      </c>
      <c r="R2700">
        <f t="shared" si="128"/>
        <v>2012</v>
      </c>
    </row>
    <row r="2701" spans="1:18" ht="28.8" hidden="1" x14ac:dyDescent="0.3">
      <c r="A2701">
        <v>3084</v>
      </c>
      <c r="B2701" s="3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 s="12">
        <v>42129.783333333333</v>
      </c>
      <c r="J2701" s="12">
        <v>42100.723738425921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>
        <f t="shared" si="126"/>
        <v>12</v>
      </c>
      <c r="Q2701">
        <f t="shared" si="127"/>
        <v>78.33</v>
      </c>
      <c r="R2701">
        <f t="shared" si="128"/>
        <v>2015</v>
      </c>
    </row>
    <row r="2702" spans="1:18" ht="28.8" x14ac:dyDescent="0.3">
      <c r="A2702">
        <v>3562</v>
      </c>
      <c r="B2702" s="3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 s="12">
        <v>42442.916666666672</v>
      </c>
      <c r="J2702" s="12">
        <v>42433.761886574073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>
        <f t="shared" si="126"/>
        <v>149</v>
      </c>
      <c r="Q2702">
        <f t="shared" si="127"/>
        <v>15.13</v>
      </c>
      <c r="R2702">
        <f t="shared" si="128"/>
        <v>2016</v>
      </c>
    </row>
    <row r="2703" spans="1:18" ht="28.8" hidden="1" x14ac:dyDescent="0.3">
      <c r="A2703">
        <v>992</v>
      </c>
      <c r="B2703" s="3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 s="12">
        <v>42497.883321759262</v>
      </c>
      <c r="J2703" s="12">
        <v>42437.924988425926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>
        <f t="shared" si="126"/>
        <v>0</v>
      </c>
      <c r="Q2703">
        <f t="shared" si="127"/>
        <v>116.75</v>
      </c>
      <c r="R2703">
        <f t="shared" si="128"/>
        <v>2016</v>
      </c>
    </row>
    <row r="2704" spans="1:18" ht="28.8" x14ac:dyDescent="0.3">
      <c r="A2704">
        <v>2871</v>
      </c>
      <c r="B2704" s="3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 s="12">
        <v>41994.738576388889</v>
      </c>
      <c r="J2704" s="12">
        <v>41974.738576388889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>
        <f t="shared" si="126"/>
        <v>5</v>
      </c>
      <c r="Q2704">
        <f t="shared" si="127"/>
        <v>35.92</v>
      </c>
      <c r="R2704">
        <f t="shared" si="128"/>
        <v>2014</v>
      </c>
    </row>
    <row r="2705" spans="1:18" hidden="1" x14ac:dyDescent="0.3">
      <c r="A2705">
        <v>2161</v>
      </c>
      <c r="B2705" s="3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 s="12">
        <v>42270.852534722217</v>
      </c>
      <c r="J2705" s="12">
        <v>42240.852534722217</v>
      </c>
      <c r="K2705" t="b">
        <v>0</v>
      </c>
      <c r="L2705">
        <v>13</v>
      </c>
      <c r="M2705" t="b">
        <v>1</v>
      </c>
      <c r="N2705" t="s">
        <v>8285</v>
      </c>
      <c r="O2705" t="s">
        <v>8289</v>
      </c>
      <c r="P2705">
        <f t="shared" si="126"/>
        <v>116</v>
      </c>
      <c r="Q2705">
        <f t="shared" si="127"/>
        <v>35.619999999999997</v>
      </c>
      <c r="R2705">
        <f t="shared" si="128"/>
        <v>2015</v>
      </c>
    </row>
    <row r="2706" spans="1:18" ht="28.8" hidden="1" x14ac:dyDescent="0.3">
      <c r="A2706">
        <v>2388</v>
      </c>
      <c r="B2706" s="3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 s="12">
        <v>42019.811805555553</v>
      </c>
      <c r="J2706" s="12">
        <v>41989.853692129633</v>
      </c>
      <c r="K2706" t="b">
        <v>0</v>
      </c>
      <c r="L2706">
        <v>8</v>
      </c>
      <c r="M2706" t="b">
        <v>0</v>
      </c>
      <c r="N2706" t="s">
        <v>8266</v>
      </c>
      <c r="O2706" t="s">
        <v>8300</v>
      </c>
      <c r="P2706">
        <f t="shared" si="126"/>
        <v>1</v>
      </c>
      <c r="Q2706">
        <f t="shared" si="127"/>
        <v>57.88</v>
      </c>
      <c r="R2706">
        <f t="shared" si="128"/>
        <v>2014</v>
      </c>
    </row>
    <row r="2707" spans="1:18" ht="28.8" hidden="1" x14ac:dyDescent="0.3">
      <c r="A2707">
        <v>76</v>
      </c>
      <c r="B2707" s="3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 s="12">
        <v>40904.733310185184</v>
      </c>
      <c r="J2707" s="12">
        <v>40844.691643518519</v>
      </c>
      <c r="K2707" t="b">
        <v>0</v>
      </c>
      <c r="L2707">
        <v>15</v>
      </c>
      <c r="M2707" t="b">
        <v>1</v>
      </c>
      <c r="N2707" t="s">
        <v>8279</v>
      </c>
      <c r="O2707" t="s">
        <v>8301</v>
      </c>
      <c r="P2707">
        <f t="shared" si="126"/>
        <v>153</v>
      </c>
      <c r="Q2707">
        <f t="shared" si="127"/>
        <v>30.67</v>
      </c>
      <c r="R2707">
        <f t="shared" si="128"/>
        <v>2011</v>
      </c>
    </row>
    <row r="2708" spans="1:18" ht="28.8" hidden="1" x14ac:dyDescent="0.3">
      <c r="A2708">
        <v>95</v>
      </c>
      <c r="B2708" s="3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 s="12">
        <v>40965.005104166667</v>
      </c>
      <c r="J2708" s="12">
        <v>40935.005104166667</v>
      </c>
      <c r="K2708" t="b">
        <v>0</v>
      </c>
      <c r="L2708">
        <v>21</v>
      </c>
      <c r="M2708" t="b">
        <v>1</v>
      </c>
      <c r="N2708" t="s">
        <v>8279</v>
      </c>
      <c r="O2708" t="s">
        <v>8301</v>
      </c>
      <c r="P2708">
        <f t="shared" si="126"/>
        <v>131</v>
      </c>
      <c r="Q2708">
        <f t="shared" si="127"/>
        <v>21.9</v>
      </c>
      <c r="R2708">
        <f t="shared" si="128"/>
        <v>2012</v>
      </c>
    </row>
    <row r="2709" spans="1:18" ht="28.8" hidden="1" x14ac:dyDescent="0.3">
      <c r="A2709">
        <v>2409</v>
      </c>
      <c r="B2709" s="3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 s="12">
        <v>42234.875868055555</v>
      </c>
      <c r="J2709" s="12">
        <v>42204.875868055555</v>
      </c>
      <c r="K2709" t="b">
        <v>0</v>
      </c>
      <c r="L2709">
        <v>6</v>
      </c>
      <c r="M2709" t="b">
        <v>0</v>
      </c>
      <c r="N2709" t="s">
        <v>8277</v>
      </c>
      <c r="O2709" t="s">
        <v>8303</v>
      </c>
      <c r="P2709">
        <f t="shared" si="126"/>
        <v>2</v>
      </c>
      <c r="Q2709">
        <f t="shared" si="127"/>
        <v>76.67</v>
      </c>
      <c r="R2709">
        <f t="shared" si="128"/>
        <v>2015</v>
      </c>
    </row>
    <row r="2710" spans="1:18" ht="28.8" hidden="1" x14ac:dyDescent="0.3">
      <c r="A2710">
        <v>2414</v>
      </c>
      <c r="B2710" s="3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 s="12">
        <v>42238.165972222225</v>
      </c>
      <c r="J2710" s="12">
        <v>42198.695138888885</v>
      </c>
      <c r="K2710" t="b">
        <v>0</v>
      </c>
      <c r="L2710">
        <v>13</v>
      </c>
      <c r="M2710" t="b">
        <v>0</v>
      </c>
      <c r="N2710" t="s">
        <v>8277</v>
      </c>
      <c r="O2710" t="s">
        <v>8303</v>
      </c>
      <c r="P2710">
        <f t="shared" si="126"/>
        <v>3</v>
      </c>
      <c r="Q2710">
        <f t="shared" si="127"/>
        <v>35.380000000000003</v>
      </c>
      <c r="R2710">
        <f t="shared" si="128"/>
        <v>2015</v>
      </c>
    </row>
    <row r="2711" spans="1:18" ht="28.8" x14ac:dyDescent="0.3">
      <c r="A2711">
        <v>3605</v>
      </c>
      <c r="B2711" s="3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 s="12">
        <v>42413.793124999997</v>
      </c>
      <c r="J2711" s="12">
        <v>42383.793124999997</v>
      </c>
      <c r="K2711" t="b">
        <v>0</v>
      </c>
      <c r="L2711">
        <v>15</v>
      </c>
      <c r="M2711" t="b">
        <v>1</v>
      </c>
      <c r="N2711" t="s">
        <v>8281</v>
      </c>
      <c r="O2711" t="s">
        <v>8284</v>
      </c>
      <c r="P2711">
        <f t="shared" si="126"/>
        <v>184</v>
      </c>
      <c r="Q2711">
        <f t="shared" si="127"/>
        <v>30.67</v>
      </c>
      <c r="R2711">
        <f t="shared" si="128"/>
        <v>2016</v>
      </c>
    </row>
    <row r="2712" spans="1:18" ht="28.8" x14ac:dyDescent="0.3">
      <c r="A2712">
        <v>4046</v>
      </c>
      <c r="B2712" s="3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 s="12">
        <v>41934.650578703702</v>
      </c>
      <c r="J2712" s="12">
        <v>41904.650578703702</v>
      </c>
      <c r="K2712" t="b">
        <v>0</v>
      </c>
      <c r="L2712">
        <v>12</v>
      </c>
      <c r="M2712" t="b">
        <v>0</v>
      </c>
      <c r="N2712" t="s">
        <v>8281</v>
      </c>
      <c r="O2712" t="s">
        <v>8284</v>
      </c>
      <c r="P2712">
        <f t="shared" si="126"/>
        <v>8</v>
      </c>
      <c r="Q2712">
        <f t="shared" si="127"/>
        <v>38.33</v>
      </c>
      <c r="R2712">
        <f t="shared" si="128"/>
        <v>2014</v>
      </c>
    </row>
    <row r="2713" spans="1:18" ht="28.8" hidden="1" x14ac:dyDescent="0.3">
      <c r="A2713">
        <v>3807</v>
      </c>
      <c r="B2713" s="3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 s="12">
        <v>42097.909016203703</v>
      </c>
      <c r="J2713" s="12">
        <v>42090.909016203703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>
        <f t="shared" si="126"/>
        <v>30</v>
      </c>
      <c r="Q2713">
        <f t="shared" si="127"/>
        <v>50.56</v>
      </c>
      <c r="R2713">
        <f t="shared" si="128"/>
        <v>2015</v>
      </c>
    </row>
    <row r="2714" spans="1:18" ht="28.8" x14ac:dyDescent="0.3">
      <c r="A2714">
        <v>3929</v>
      </c>
      <c r="B2714" s="3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 s="12">
        <v>42631.827141203699</v>
      </c>
      <c r="J2714" s="12">
        <v>42601.827141203699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>
        <f t="shared" si="126"/>
        <v>2</v>
      </c>
      <c r="Q2714">
        <f t="shared" si="127"/>
        <v>32.36</v>
      </c>
      <c r="R2714">
        <f t="shared" si="128"/>
        <v>2016</v>
      </c>
    </row>
    <row r="2715" spans="1:18" ht="28.8" x14ac:dyDescent="0.3">
      <c r="A2715">
        <v>4001</v>
      </c>
      <c r="B2715" s="3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 s="12">
        <v>42795.791666666672</v>
      </c>
      <c r="J2715" s="12">
        <v>42775.964212962965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>
        <f t="shared" si="126"/>
        <v>38</v>
      </c>
      <c r="Q2715">
        <f t="shared" si="127"/>
        <v>32.36</v>
      </c>
      <c r="R2715">
        <f t="shared" si="128"/>
        <v>2017</v>
      </c>
    </row>
    <row r="2716" spans="1:18" hidden="1" x14ac:dyDescent="0.3">
      <c r="A2716">
        <v>3869</v>
      </c>
      <c r="B2716" s="3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 s="12">
        <v>42077.132638888885</v>
      </c>
      <c r="J2716" s="12">
        <v>42047.724444444444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>
        <f t="shared" si="126"/>
        <v>3</v>
      </c>
      <c r="Q2716">
        <f t="shared" si="127"/>
        <v>30.13</v>
      </c>
      <c r="R2716">
        <f t="shared" si="128"/>
        <v>2015</v>
      </c>
    </row>
    <row r="2717" spans="1:18" ht="28.8" hidden="1" x14ac:dyDescent="0.3">
      <c r="A2717">
        <v>3059</v>
      </c>
      <c r="B2717" s="3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 s="12">
        <v>41859.935717592591</v>
      </c>
      <c r="J2717" s="12">
        <v>41829.935717592591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>
        <f t="shared" si="126"/>
        <v>3</v>
      </c>
      <c r="Q2717">
        <f t="shared" si="127"/>
        <v>41</v>
      </c>
      <c r="R2717">
        <f t="shared" si="128"/>
        <v>2014</v>
      </c>
    </row>
    <row r="2718" spans="1:18" ht="28.8" x14ac:dyDescent="0.3">
      <c r="A2718">
        <v>3325</v>
      </c>
      <c r="B2718" s="3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 s="12">
        <v>42099.743946759263</v>
      </c>
      <c r="J2718" s="12">
        <v>42064.785613425927</v>
      </c>
      <c r="K2718" t="b">
        <v>0</v>
      </c>
      <c r="L2718">
        <v>15</v>
      </c>
      <c r="M2718" t="b">
        <v>1</v>
      </c>
      <c r="N2718" t="s">
        <v>8281</v>
      </c>
      <c r="O2718" t="s">
        <v>8284</v>
      </c>
      <c r="P2718">
        <f t="shared" si="126"/>
        <v>113</v>
      </c>
      <c r="Q2718">
        <f t="shared" si="127"/>
        <v>30</v>
      </c>
      <c r="R2718">
        <f t="shared" si="128"/>
        <v>2015</v>
      </c>
    </row>
    <row r="2719" spans="1:18" ht="28.8" x14ac:dyDescent="0.3">
      <c r="A2719">
        <v>3980</v>
      </c>
      <c r="B2719" s="3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 s="12">
        <v>41825.598923611113</v>
      </c>
      <c r="J2719" s="12">
        <v>41795.598923611113</v>
      </c>
      <c r="K2719" t="b">
        <v>0</v>
      </c>
      <c r="L2719">
        <v>7</v>
      </c>
      <c r="M2719" t="b">
        <v>0</v>
      </c>
      <c r="N2719" t="s">
        <v>8281</v>
      </c>
      <c r="O2719" t="s">
        <v>8284</v>
      </c>
      <c r="P2719">
        <f t="shared" si="126"/>
        <v>18</v>
      </c>
      <c r="Q2719">
        <f t="shared" si="127"/>
        <v>64.290000000000006</v>
      </c>
      <c r="R2719">
        <f t="shared" si="128"/>
        <v>2014</v>
      </c>
    </row>
    <row r="2720" spans="1:18" ht="28.8" hidden="1" x14ac:dyDescent="0.3">
      <c r="A2720">
        <v>1419</v>
      </c>
      <c r="B2720" s="3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 s="12">
        <v>42652.456238425926</v>
      </c>
      <c r="J2720" s="12">
        <v>42622.456238425926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>
        <f t="shared" si="126"/>
        <v>7</v>
      </c>
      <c r="Q2720">
        <f t="shared" si="127"/>
        <v>44.5</v>
      </c>
      <c r="R2720">
        <f t="shared" si="128"/>
        <v>2016</v>
      </c>
    </row>
    <row r="2721" spans="1:18" ht="28.8" hidden="1" x14ac:dyDescent="0.3">
      <c r="A2721">
        <v>1494</v>
      </c>
      <c r="B2721" s="3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 s="12">
        <v>42097.651388888888</v>
      </c>
      <c r="J2721" s="12">
        <v>42067.722372685181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>
        <f t="shared" si="126"/>
        <v>9</v>
      </c>
      <c r="Q2721">
        <f t="shared" si="127"/>
        <v>40.450000000000003</v>
      </c>
      <c r="R2721">
        <f t="shared" si="128"/>
        <v>2015</v>
      </c>
    </row>
    <row r="2722" spans="1:18" ht="28.8" x14ac:dyDescent="0.3">
      <c r="A2722">
        <v>2805</v>
      </c>
      <c r="B2722" s="3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 s="12">
        <v>42238.505474537036</v>
      </c>
      <c r="J2722" s="12">
        <v>42213.505474537036</v>
      </c>
      <c r="K2722" t="b">
        <v>0</v>
      </c>
      <c r="L2722">
        <v>18</v>
      </c>
      <c r="M2722" t="b">
        <v>1</v>
      </c>
      <c r="N2722" t="s">
        <v>8281</v>
      </c>
      <c r="O2722" t="s">
        <v>8284</v>
      </c>
      <c r="P2722">
        <f t="shared" si="126"/>
        <v>110</v>
      </c>
      <c r="Q2722">
        <f t="shared" si="127"/>
        <v>24.44</v>
      </c>
      <c r="R2722">
        <f t="shared" si="128"/>
        <v>2015</v>
      </c>
    </row>
    <row r="2723" spans="1:18" ht="28.8" x14ac:dyDescent="0.3">
      <c r="A2723">
        <v>3897</v>
      </c>
      <c r="B2723" s="3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 s="12">
        <v>42012.87364583333</v>
      </c>
      <c r="J2723" s="12">
        <v>41982.87364583333</v>
      </c>
      <c r="K2723" t="b">
        <v>0</v>
      </c>
      <c r="L2723">
        <v>10</v>
      </c>
      <c r="M2723" t="b">
        <v>0</v>
      </c>
      <c r="N2723" t="s">
        <v>8281</v>
      </c>
      <c r="O2723" t="s">
        <v>8284</v>
      </c>
      <c r="P2723">
        <f t="shared" si="126"/>
        <v>18</v>
      </c>
      <c r="Q2723">
        <f t="shared" si="127"/>
        <v>44</v>
      </c>
      <c r="R2723">
        <f t="shared" si="128"/>
        <v>2014</v>
      </c>
    </row>
    <row r="2724" spans="1:18" ht="28.8" x14ac:dyDescent="0.3">
      <c r="A2724">
        <v>2917</v>
      </c>
      <c r="B2724" s="3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 s="12">
        <v>42263.234340277777</v>
      </c>
      <c r="J2724" s="12">
        <v>42245.234340277777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>
        <f t="shared" si="126"/>
        <v>22</v>
      </c>
      <c r="Q2724">
        <f t="shared" si="127"/>
        <v>48.56</v>
      </c>
      <c r="R2724">
        <f t="shared" si="128"/>
        <v>2015</v>
      </c>
    </row>
    <row r="2725" spans="1:18" ht="28.8" hidden="1" x14ac:dyDescent="0.3">
      <c r="A2725">
        <v>162</v>
      </c>
      <c r="B2725" s="3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 s="12">
        <v>41867.987500000003</v>
      </c>
      <c r="J2725" s="12">
        <v>41835.126805555556</v>
      </c>
      <c r="K2725" t="b">
        <v>0</v>
      </c>
      <c r="L2725">
        <v>10</v>
      </c>
      <c r="M2725" t="b">
        <v>0</v>
      </c>
      <c r="N2725" t="s">
        <v>8279</v>
      </c>
      <c r="O2725" t="s">
        <v>8283</v>
      </c>
      <c r="P2725">
        <f t="shared" si="126"/>
        <v>16</v>
      </c>
      <c r="Q2725">
        <f t="shared" si="127"/>
        <v>43.5</v>
      </c>
      <c r="R2725">
        <f t="shared" si="128"/>
        <v>2014</v>
      </c>
    </row>
    <row r="2726" spans="1:18" hidden="1" x14ac:dyDescent="0.3">
      <c r="A2726">
        <v>819</v>
      </c>
      <c r="B2726" s="3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 s="12">
        <v>41629.197222222225</v>
      </c>
      <c r="J2726" s="12">
        <v>41619.998310185183</v>
      </c>
      <c r="K2726" t="b">
        <v>0</v>
      </c>
      <c r="L2726">
        <v>14</v>
      </c>
      <c r="M2726" t="b">
        <v>1</v>
      </c>
      <c r="N2726" t="s">
        <v>8285</v>
      </c>
      <c r="O2726" t="s">
        <v>8289</v>
      </c>
      <c r="P2726">
        <f t="shared" si="126"/>
        <v>109</v>
      </c>
      <c r="Q2726">
        <f t="shared" si="127"/>
        <v>31.07</v>
      </c>
      <c r="R2726">
        <f t="shared" si="128"/>
        <v>2013</v>
      </c>
    </row>
    <row r="2727" spans="1:18" ht="28.8" hidden="1" x14ac:dyDescent="0.3">
      <c r="A2727">
        <v>2383</v>
      </c>
      <c r="B2727" s="3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 s="12">
        <v>42057.056793981479</v>
      </c>
      <c r="J2727" s="12">
        <v>42027.056793981479</v>
      </c>
      <c r="K2727" t="b">
        <v>0</v>
      </c>
      <c r="L2727">
        <v>3</v>
      </c>
      <c r="M2727" t="b">
        <v>0</v>
      </c>
      <c r="N2727" t="s">
        <v>8266</v>
      </c>
      <c r="O2727" t="s">
        <v>8300</v>
      </c>
      <c r="P2727">
        <f t="shared" si="126"/>
        <v>4</v>
      </c>
      <c r="Q2727">
        <f t="shared" si="127"/>
        <v>145</v>
      </c>
      <c r="R2727">
        <f t="shared" si="128"/>
        <v>2015</v>
      </c>
    </row>
    <row r="2728" spans="1:18" ht="28.8" hidden="1" x14ac:dyDescent="0.3">
      <c r="A2728">
        <v>1908</v>
      </c>
      <c r="B2728" s="3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 s="12">
        <v>42733.917824074073</v>
      </c>
      <c r="J2728" s="12">
        <v>42703.917824074073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>
        <f t="shared" si="126"/>
        <v>2</v>
      </c>
      <c r="Q2728">
        <f t="shared" si="127"/>
        <v>108.25</v>
      </c>
      <c r="R2728">
        <f t="shared" si="128"/>
        <v>2016</v>
      </c>
    </row>
    <row r="2729" spans="1:18" ht="28.8" hidden="1" x14ac:dyDescent="0.3">
      <c r="A2729">
        <v>422</v>
      </c>
      <c r="B2729" s="3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 s="12">
        <v>41893.260381944441</v>
      </c>
      <c r="J2729" s="12">
        <v>41863.260381944441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>
        <f t="shared" si="126"/>
        <v>1</v>
      </c>
      <c r="Q2729">
        <f t="shared" si="127"/>
        <v>35.83</v>
      </c>
      <c r="R2729">
        <f t="shared" si="128"/>
        <v>2014</v>
      </c>
    </row>
    <row r="2730" spans="1:18" ht="28.8" hidden="1" x14ac:dyDescent="0.3">
      <c r="A2730">
        <v>2448</v>
      </c>
      <c r="B2730" s="3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 s="12">
        <v>42613.233333333337</v>
      </c>
      <c r="J2730" s="12">
        <v>42607.316122685181</v>
      </c>
      <c r="K2730" t="b">
        <v>0</v>
      </c>
      <c r="L2730">
        <v>9</v>
      </c>
      <c r="M2730" t="b">
        <v>1</v>
      </c>
      <c r="N2730" t="s">
        <v>8277</v>
      </c>
      <c r="O2730" t="s">
        <v>8278</v>
      </c>
      <c r="P2730">
        <f t="shared" si="126"/>
        <v>108</v>
      </c>
      <c r="Q2730">
        <f t="shared" si="127"/>
        <v>47.78</v>
      </c>
      <c r="R2730">
        <f t="shared" si="128"/>
        <v>2016</v>
      </c>
    </row>
    <row r="2731" spans="1:18" ht="28.8" hidden="1" x14ac:dyDescent="0.3">
      <c r="A2731">
        <v>3116</v>
      </c>
      <c r="B2731" s="3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 s="12">
        <v>42095.515335648146</v>
      </c>
      <c r="J2731" s="12">
        <v>42081.515335648146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>
        <f t="shared" si="126"/>
        <v>57</v>
      </c>
      <c r="Q2731">
        <f t="shared" si="127"/>
        <v>43</v>
      </c>
      <c r="R2731">
        <f t="shared" si="128"/>
        <v>2015</v>
      </c>
    </row>
    <row r="2732" spans="1:18" ht="28.8" x14ac:dyDescent="0.3">
      <c r="A2732">
        <v>3693</v>
      </c>
      <c r="B2732" s="3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 s="12">
        <v>42338.9375</v>
      </c>
      <c r="J2732" s="12">
        <v>42309.191307870366</v>
      </c>
      <c r="K2732" t="b">
        <v>0</v>
      </c>
      <c r="L2732">
        <v>14</v>
      </c>
      <c r="M2732" t="b">
        <v>1</v>
      </c>
      <c r="N2732" t="s">
        <v>8281</v>
      </c>
      <c r="O2732" t="s">
        <v>8284</v>
      </c>
      <c r="P2732">
        <f t="shared" si="126"/>
        <v>129</v>
      </c>
      <c r="Q2732">
        <f t="shared" si="127"/>
        <v>30.71</v>
      </c>
      <c r="R2732">
        <f t="shared" si="128"/>
        <v>2015</v>
      </c>
    </row>
    <row r="2733" spans="1:18" ht="28.8" x14ac:dyDescent="0.3">
      <c r="A2733">
        <v>3820</v>
      </c>
      <c r="B2733" s="3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 s="12">
        <v>42190.651817129634</v>
      </c>
      <c r="J2733" s="12">
        <v>42160.651817129634</v>
      </c>
      <c r="K2733" t="b">
        <v>0</v>
      </c>
      <c r="L2733">
        <v>20</v>
      </c>
      <c r="M2733" t="b">
        <v>1</v>
      </c>
      <c r="N2733" t="s">
        <v>8281</v>
      </c>
      <c r="O2733" t="s">
        <v>8284</v>
      </c>
      <c r="P2733">
        <f t="shared" si="126"/>
        <v>143</v>
      </c>
      <c r="Q2733">
        <f t="shared" si="127"/>
        <v>21.5</v>
      </c>
      <c r="R2733">
        <f t="shared" si="128"/>
        <v>2015</v>
      </c>
    </row>
    <row r="2734" spans="1:18" ht="28.8" x14ac:dyDescent="0.3">
      <c r="A2734">
        <v>4069</v>
      </c>
      <c r="B2734" s="3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 s="12">
        <v>42063.5</v>
      </c>
      <c r="J2734" s="12">
        <v>42022.661527777775</v>
      </c>
      <c r="K2734" t="b">
        <v>0</v>
      </c>
      <c r="L2734">
        <v>13</v>
      </c>
      <c r="M2734" t="b">
        <v>0</v>
      </c>
      <c r="N2734" t="s">
        <v>8281</v>
      </c>
      <c r="O2734" t="s">
        <v>8284</v>
      </c>
      <c r="P2734">
        <f t="shared" si="126"/>
        <v>34</v>
      </c>
      <c r="Q2734">
        <f t="shared" si="127"/>
        <v>33.08</v>
      </c>
      <c r="R2734">
        <f t="shared" si="128"/>
        <v>2015</v>
      </c>
    </row>
    <row r="2735" spans="1:18" ht="28.8" x14ac:dyDescent="0.3">
      <c r="A2735">
        <v>3734</v>
      </c>
      <c r="B2735" s="3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 s="12">
        <v>42149.901574074072</v>
      </c>
      <c r="J2735" s="12">
        <v>42089.901574074072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>
        <f t="shared" si="126"/>
        <v>28</v>
      </c>
      <c r="Q2735">
        <f t="shared" si="127"/>
        <v>61</v>
      </c>
      <c r="R2735">
        <f t="shared" si="128"/>
        <v>2015</v>
      </c>
    </row>
    <row r="2736" spans="1:18" ht="28.8" hidden="1" x14ac:dyDescent="0.3">
      <c r="A2736">
        <v>595</v>
      </c>
      <c r="B2736" s="3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 s="12">
        <v>42128.069884259254</v>
      </c>
      <c r="J2736" s="12">
        <v>42083.069884259254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>
        <f t="shared" si="126"/>
        <v>0</v>
      </c>
      <c r="Q2736">
        <f t="shared" si="127"/>
        <v>53.25</v>
      </c>
      <c r="R2736">
        <f t="shared" si="128"/>
        <v>2015</v>
      </c>
    </row>
    <row r="2737" spans="1:18" ht="28.8" hidden="1" x14ac:dyDescent="0.3">
      <c r="A2737">
        <v>3801</v>
      </c>
      <c r="B2737" s="3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 s="12">
        <v>42006.676111111112</v>
      </c>
      <c r="J2737" s="12">
        <v>41975.676111111112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>
        <f t="shared" si="126"/>
        <v>9</v>
      </c>
      <c r="Q2737">
        <f t="shared" si="127"/>
        <v>47.33</v>
      </c>
      <c r="R2737">
        <f t="shared" si="128"/>
        <v>2014</v>
      </c>
    </row>
    <row r="2738" spans="1:18" ht="28.8" hidden="1" x14ac:dyDescent="0.3">
      <c r="A2738">
        <v>97</v>
      </c>
      <c r="B2738" s="3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 s="12">
        <v>40736.135208333333</v>
      </c>
      <c r="J2738" s="12">
        <v>40706.135208333333</v>
      </c>
      <c r="K2738" t="b">
        <v>0</v>
      </c>
      <c r="L2738">
        <v>8</v>
      </c>
      <c r="M2738" t="b">
        <v>1</v>
      </c>
      <c r="N2738" t="s">
        <v>8279</v>
      </c>
      <c r="O2738" t="s">
        <v>8301</v>
      </c>
      <c r="P2738">
        <f t="shared" si="126"/>
        <v>106</v>
      </c>
      <c r="Q2738">
        <f t="shared" si="127"/>
        <v>53.13</v>
      </c>
      <c r="R2738">
        <f t="shared" si="128"/>
        <v>2011</v>
      </c>
    </row>
    <row r="2739" spans="1:18" ht="28.8" hidden="1" x14ac:dyDescent="0.3">
      <c r="A2739">
        <v>1102</v>
      </c>
      <c r="B2739" s="3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 s="12">
        <v>41617.249305555553</v>
      </c>
      <c r="J2739" s="12">
        <v>41577.045428240745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>
        <f t="shared" si="126"/>
        <v>5</v>
      </c>
      <c r="Q2739">
        <f t="shared" si="127"/>
        <v>17.71</v>
      </c>
      <c r="R2739">
        <f t="shared" si="128"/>
        <v>2013</v>
      </c>
    </row>
    <row r="2740" spans="1:18" ht="28.8" hidden="1" x14ac:dyDescent="0.3">
      <c r="A2740">
        <v>1124</v>
      </c>
      <c r="B2740" s="3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 s="12">
        <v>42124.667256944449</v>
      </c>
      <c r="J2740" s="12">
        <v>42094.667256944449</v>
      </c>
      <c r="K2740" t="b">
        <v>0</v>
      </c>
      <c r="L2740">
        <v>7</v>
      </c>
      <c r="M2740" t="b">
        <v>0</v>
      </c>
      <c r="N2740" t="s">
        <v>8274</v>
      </c>
      <c r="O2740" t="s">
        <v>8302</v>
      </c>
      <c r="P2740">
        <f t="shared" si="126"/>
        <v>0</v>
      </c>
      <c r="Q2740">
        <f t="shared" si="127"/>
        <v>60.71</v>
      </c>
      <c r="R2740">
        <f t="shared" si="128"/>
        <v>2015</v>
      </c>
    </row>
    <row r="2741" spans="1:18" ht="28.8" hidden="1" x14ac:dyDescent="0.3">
      <c r="A2741">
        <v>2217</v>
      </c>
      <c r="B2741" s="3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 s="12">
        <v>42310.333333333328</v>
      </c>
      <c r="J2741" s="12">
        <v>42299.776770833334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>
        <f t="shared" si="126"/>
        <v>101</v>
      </c>
      <c r="Q2741">
        <f t="shared" si="127"/>
        <v>47.22</v>
      </c>
      <c r="R2741">
        <f t="shared" si="128"/>
        <v>2015</v>
      </c>
    </row>
    <row r="2742" spans="1:18" ht="28.8" x14ac:dyDescent="0.3">
      <c r="A2742">
        <v>3955</v>
      </c>
      <c r="B2742" s="3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 s="12">
        <v>42336.890520833331</v>
      </c>
      <c r="J2742" s="12">
        <v>42306.848854166667</v>
      </c>
      <c r="K2742" t="b">
        <v>0</v>
      </c>
      <c r="L2742">
        <v>8</v>
      </c>
      <c r="M2742" t="b">
        <v>0</v>
      </c>
      <c r="N2742" t="s">
        <v>8281</v>
      </c>
      <c r="O2742" t="s">
        <v>8284</v>
      </c>
      <c r="P2742">
        <f t="shared" si="126"/>
        <v>24</v>
      </c>
      <c r="Q2742">
        <f t="shared" si="127"/>
        <v>53.13</v>
      </c>
      <c r="R2742">
        <f t="shared" si="128"/>
        <v>2015</v>
      </c>
    </row>
    <row r="2743" spans="1:18" ht="28.8" hidden="1" x14ac:dyDescent="0.3">
      <c r="A2743">
        <v>2201</v>
      </c>
      <c r="B2743" s="3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 s="12">
        <v>41290.846817129634</v>
      </c>
      <c r="J2743" s="12">
        <v>41276.846817129634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>
        <f t="shared" si="126"/>
        <v>383</v>
      </c>
      <c r="Q2743">
        <f t="shared" si="127"/>
        <v>15.04</v>
      </c>
      <c r="R2743">
        <f t="shared" si="128"/>
        <v>2013</v>
      </c>
    </row>
    <row r="2744" spans="1:18" x14ac:dyDescent="0.3">
      <c r="A2744">
        <v>3719</v>
      </c>
      <c r="B2744" s="3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 s="12">
        <v>42177.729930555557</v>
      </c>
      <c r="J2744" s="12">
        <v>42147.729930555557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>
        <f t="shared" si="126"/>
        <v>210</v>
      </c>
      <c r="Q2744">
        <f t="shared" si="127"/>
        <v>105</v>
      </c>
      <c r="R2744">
        <f t="shared" si="128"/>
        <v>2015</v>
      </c>
    </row>
    <row r="2745" spans="1:18" ht="28.8" hidden="1" x14ac:dyDescent="0.3">
      <c r="A2745">
        <v>1427</v>
      </c>
      <c r="B2745" s="3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 s="12">
        <v>42631.851678240739</v>
      </c>
      <c r="J2745" s="12">
        <v>42601.851678240739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>
        <f t="shared" si="126"/>
        <v>8</v>
      </c>
      <c r="Q2745">
        <f t="shared" si="127"/>
        <v>104.75</v>
      </c>
      <c r="R2745">
        <f t="shared" si="128"/>
        <v>2016</v>
      </c>
    </row>
    <row r="2746" spans="1:18" ht="28.8" x14ac:dyDescent="0.3">
      <c r="A2746">
        <v>2854</v>
      </c>
      <c r="B2746" s="3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 s="12">
        <v>42131.71665509259</v>
      </c>
      <c r="J2746" s="12">
        <v>42111.71665509259</v>
      </c>
      <c r="K2746" t="b">
        <v>0</v>
      </c>
      <c r="L2746">
        <v>14</v>
      </c>
      <c r="M2746" t="b">
        <v>0</v>
      </c>
      <c r="N2746" t="s">
        <v>8281</v>
      </c>
      <c r="O2746" t="s">
        <v>8284</v>
      </c>
      <c r="P2746">
        <f t="shared" si="126"/>
        <v>42</v>
      </c>
      <c r="Q2746">
        <f t="shared" si="127"/>
        <v>29.79</v>
      </c>
      <c r="R2746">
        <f t="shared" si="128"/>
        <v>2015</v>
      </c>
    </row>
    <row r="2747" spans="1:18" ht="28.8" hidden="1" x14ac:dyDescent="0.3">
      <c r="A2747">
        <v>2317</v>
      </c>
      <c r="B2747" s="3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 s="12">
        <v>40224.208333333336</v>
      </c>
      <c r="J2747" s="12">
        <v>40192.542233796295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>
        <f t="shared" si="126"/>
        <v>104</v>
      </c>
      <c r="Q2747">
        <f t="shared" si="127"/>
        <v>18.91</v>
      </c>
      <c r="R2747">
        <f t="shared" si="128"/>
        <v>2010</v>
      </c>
    </row>
    <row r="2748" spans="1:18" ht="28.8" hidden="1" x14ac:dyDescent="0.3">
      <c r="A2748">
        <v>431</v>
      </c>
      <c r="B2748" s="3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 s="12">
        <v>42556.871331018512</v>
      </c>
      <c r="J2748" s="12">
        <v>42526.871331018512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>
        <f t="shared" si="126"/>
        <v>14</v>
      </c>
      <c r="Q2748">
        <f t="shared" si="127"/>
        <v>51.88</v>
      </c>
      <c r="R2748">
        <f t="shared" si="128"/>
        <v>2016</v>
      </c>
    </row>
    <row r="2749" spans="1:18" ht="28.8" x14ac:dyDescent="0.3">
      <c r="A2749">
        <v>4032</v>
      </c>
      <c r="B2749" s="3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 s="12">
        <v>42353.85087962963</v>
      </c>
      <c r="J2749" s="12">
        <v>42293.809212962966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>
        <f t="shared" si="126"/>
        <v>7</v>
      </c>
      <c r="Q2749">
        <f t="shared" si="127"/>
        <v>59</v>
      </c>
      <c r="R2749">
        <f t="shared" si="128"/>
        <v>2015</v>
      </c>
    </row>
    <row r="2750" spans="1:18" ht="28.8" hidden="1" x14ac:dyDescent="0.3">
      <c r="A2750">
        <v>973</v>
      </c>
      <c r="B2750" s="3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 s="12">
        <v>42317.056631944448</v>
      </c>
      <c r="J2750" s="12">
        <v>42257.014965277776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>
        <f t="shared" si="126"/>
        <v>2</v>
      </c>
      <c r="Q2750">
        <f t="shared" si="127"/>
        <v>51.38</v>
      </c>
      <c r="R2750">
        <f t="shared" si="128"/>
        <v>2015</v>
      </c>
    </row>
    <row r="2751" spans="1:18" hidden="1" x14ac:dyDescent="0.3">
      <c r="A2751">
        <v>22</v>
      </c>
      <c r="B2751" s="3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 s="12">
        <v>42005.332638888889</v>
      </c>
      <c r="J2751" s="12">
        <v>41989.91134259259</v>
      </c>
      <c r="K2751" t="b">
        <v>0</v>
      </c>
      <c r="L2751">
        <v>8</v>
      </c>
      <c r="M2751" t="b">
        <v>1</v>
      </c>
      <c r="N2751" t="s">
        <v>8279</v>
      </c>
      <c r="O2751" t="s">
        <v>8290</v>
      </c>
      <c r="P2751">
        <f t="shared" si="126"/>
        <v>117</v>
      </c>
      <c r="Q2751">
        <f t="shared" si="127"/>
        <v>51.25</v>
      </c>
      <c r="R2751">
        <f t="shared" si="128"/>
        <v>2014</v>
      </c>
    </row>
    <row r="2752" spans="1:18" ht="28.8" hidden="1" x14ac:dyDescent="0.3">
      <c r="A2752">
        <v>1083</v>
      </c>
      <c r="B2752" s="3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 s="12">
        <v>41853.659525462965</v>
      </c>
      <c r="J2752" s="12">
        <v>41793.659525462965</v>
      </c>
      <c r="K2752" t="b">
        <v>0</v>
      </c>
      <c r="L2752">
        <v>1</v>
      </c>
      <c r="M2752" t="b">
        <v>0</v>
      </c>
      <c r="N2752" t="s">
        <v>8274</v>
      </c>
      <c r="O2752" t="s">
        <v>8292</v>
      </c>
      <c r="P2752">
        <f t="shared" si="126"/>
        <v>1</v>
      </c>
      <c r="Q2752">
        <f t="shared" si="127"/>
        <v>410</v>
      </c>
      <c r="R2752">
        <f t="shared" si="128"/>
        <v>2014</v>
      </c>
    </row>
    <row r="2753" spans="1:18" ht="28.8" x14ac:dyDescent="0.3">
      <c r="A2753">
        <v>3967</v>
      </c>
      <c r="B2753" s="3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 s="12">
        <v>42800.290590277778</v>
      </c>
      <c r="J2753" s="12">
        <v>42770.290590277778</v>
      </c>
      <c r="K2753" t="b">
        <v>0</v>
      </c>
      <c r="L2753">
        <v>10</v>
      </c>
      <c r="M2753" t="b">
        <v>0</v>
      </c>
      <c r="N2753" t="s">
        <v>8281</v>
      </c>
      <c r="O2753" t="s">
        <v>8284</v>
      </c>
      <c r="P2753">
        <f t="shared" si="126"/>
        <v>24</v>
      </c>
      <c r="Q2753">
        <f t="shared" si="127"/>
        <v>41</v>
      </c>
      <c r="R2753">
        <f t="shared" si="128"/>
        <v>2017</v>
      </c>
    </row>
    <row r="2754" spans="1:18" ht="28.8" x14ac:dyDescent="0.3">
      <c r="A2754">
        <v>3704</v>
      </c>
      <c r="B2754" s="3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 s="12">
        <v>42521.689745370371</v>
      </c>
      <c r="J2754" s="12">
        <v>42461.689745370371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>
        <f t="shared" ref="P2754:P2817" si="129">ROUND(E2754/D2754*100,0)</f>
        <v>136</v>
      </c>
      <c r="Q2754">
        <f t="shared" ref="Q2754:Q2817" si="130">IFERROR(ROUND(E2754/L2754,2),0)</f>
        <v>15.15</v>
      </c>
      <c r="R2754">
        <f t="shared" si="128"/>
        <v>2016</v>
      </c>
    </row>
    <row r="2755" spans="1:18" ht="28.8" hidden="1" x14ac:dyDescent="0.3">
      <c r="A2755">
        <v>1329</v>
      </c>
      <c r="B2755" s="3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 s="12">
        <v>41975.263252314813</v>
      </c>
      <c r="J2755" s="12">
        <v>41935.221585648149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>
        <f t="shared" si="129"/>
        <v>1</v>
      </c>
      <c r="Q2755">
        <f t="shared" si="130"/>
        <v>45.33</v>
      </c>
      <c r="R2755">
        <f t="shared" ref="R2755:R2818" si="131">YEAR(J2755)</f>
        <v>2014</v>
      </c>
    </row>
    <row r="2756" spans="1:18" hidden="1" x14ac:dyDescent="0.3">
      <c r="A2756">
        <v>2150</v>
      </c>
      <c r="B2756" s="3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 s="12">
        <v>42564.284710648149</v>
      </c>
      <c r="J2756" s="12">
        <v>42534.284710648149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>
        <f t="shared" si="129"/>
        <v>1</v>
      </c>
      <c r="Q2756">
        <f t="shared" si="130"/>
        <v>101.25</v>
      </c>
      <c r="R2756">
        <f t="shared" si="131"/>
        <v>2016</v>
      </c>
    </row>
    <row r="2757" spans="1:18" ht="28.8" hidden="1" x14ac:dyDescent="0.3">
      <c r="A2757">
        <v>135</v>
      </c>
      <c r="B2757" s="3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 s="12">
        <v>41821.791666666664</v>
      </c>
      <c r="J2757" s="12">
        <v>41788.381909722222</v>
      </c>
      <c r="K2757" t="b">
        <v>0</v>
      </c>
      <c r="L2757">
        <v>5</v>
      </c>
      <c r="M2757" t="b">
        <v>0</v>
      </c>
      <c r="N2757" t="s">
        <v>8279</v>
      </c>
      <c r="O2757" t="s">
        <v>8295</v>
      </c>
      <c r="P2757">
        <f t="shared" si="129"/>
        <v>13</v>
      </c>
      <c r="Q2757">
        <f t="shared" si="130"/>
        <v>80.599999999999994</v>
      </c>
      <c r="R2757">
        <f t="shared" si="131"/>
        <v>2014</v>
      </c>
    </row>
    <row r="2758" spans="1:18" ht="28.8" hidden="1" x14ac:dyDescent="0.3">
      <c r="A2758">
        <v>700</v>
      </c>
      <c r="B2758" s="3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 s="12">
        <v>42745.688437500001</v>
      </c>
      <c r="J2758" s="12">
        <v>42715.688437500001</v>
      </c>
      <c r="K2758" t="b">
        <v>0</v>
      </c>
      <c r="L2758">
        <v>31</v>
      </c>
      <c r="M2758" t="b">
        <v>0</v>
      </c>
      <c r="N2758" t="s">
        <v>8266</v>
      </c>
      <c r="O2758" t="s">
        <v>8268</v>
      </c>
      <c r="P2758">
        <f t="shared" si="129"/>
        <v>3</v>
      </c>
      <c r="Q2758">
        <f t="shared" si="130"/>
        <v>13</v>
      </c>
      <c r="R2758">
        <f t="shared" si="131"/>
        <v>2016</v>
      </c>
    </row>
    <row r="2759" spans="1:18" ht="28.8" hidden="1" x14ac:dyDescent="0.3">
      <c r="A2759">
        <v>1430</v>
      </c>
      <c r="B2759" s="3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2">
        <v>41992.813518518517</v>
      </c>
      <c r="J2759" s="12">
        <v>41961.813518518517</v>
      </c>
      <c r="K2759" t="b">
        <v>0</v>
      </c>
      <c r="L2759">
        <v>5</v>
      </c>
      <c r="M2759" t="b">
        <v>0</v>
      </c>
      <c r="N2759" t="s">
        <v>8269</v>
      </c>
      <c r="O2759" t="s">
        <v>8306</v>
      </c>
      <c r="P2759">
        <f t="shared" si="129"/>
        <v>8</v>
      </c>
      <c r="Q2759">
        <f t="shared" si="130"/>
        <v>80.599999999999994</v>
      </c>
      <c r="R2759">
        <f t="shared" si="131"/>
        <v>2014</v>
      </c>
    </row>
    <row r="2760" spans="1:18" hidden="1" x14ac:dyDescent="0.3">
      <c r="A2760">
        <v>3799</v>
      </c>
      <c r="B2760" s="3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 s="12">
        <v>42440.93105324074</v>
      </c>
      <c r="J2760" s="12">
        <v>42410.93105324074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>
        <f t="shared" si="129"/>
        <v>4</v>
      </c>
      <c r="Q2760">
        <f t="shared" si="130"/>
        <v>100.5</v>
      </c>
      <c r="R2760">
        <f t="shared" si="131"/>
        <v>2016</v>
      </c>
    </row>
    <row r="2761" spans="1:18" ht="28.8" hidden="1" x14ac:dyDescent="0.3">
      <c r="A2761">
        <v>180</v>
      </c>
      <c r="B2761" s="3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 s="12">
        <v>42107.791666666672</v>
      </c>
      <c r="J2761" s="12">
        <v>42067.991238425922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>
        <f t="shared" si="129"/>
        <v>33</v>
      </c>
      <c r="Q2761">
        <f t="shared" si="130"/>
        <v>30.85</v>
      </c>
      <c r="R2761">
        <f t="shared" si="131"/>
        <v>2015</v>
      </c>
    </row>
    <row r="2762" spans="1:18" ht="28.8" hidden="1" x14ac:dyDescent="0.3">
      <c r="A2762">
        <v>234</v>
      </c>
      <c r="B2762" s="3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 s="12">
        <v>42176.035405092596</v>
      </c>
      <c r="J2762" s="12">
        <v>42136.035405092596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>
        <f t="shared" si="129"/>
        <v>40</v>
      </c>
      <c r="Q2762">
        <f t="shared" si="130"/>
        <v>80.2</v>
      </c>
      <c r="R2762">
        <f t="shared" si="131"/>
        <v>2015</v>
      </c>
    </row>
    <row r="2763" spans="1:18" hidden="1" x14ac:dyDescent="0.3">
      <c r="A2763">
        <v>2479</v>
      </c>
      <c r="B2763" s="3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 s="12">
        <v>41118.083333333336</v>
      </c>
      <c r="J2763" s="12">
        <v>41107.726782407408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>
        <f t="shared" si="129"/>
        <v>133</v>
      </c>
      <c r="Q2763">
        <f t="shared" si="130"/>
        <v>25.02</v>
      </c>
      <c r="R2763">
        <f t="shared" si="131"/>
        <v>2012</v>
      </c>
    </row>
    <row r="2764" spans="1:18" ht="28.8" hidden="1" x14ac:dyDescent="0.3">
      <c r="A2764">
        <v>508</v>
      </c>
      <c r="B2764" s="3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 s="12">
        <v>41054.593055555553</v>
      </c>
      <c r="J2764" s="12">
        <v>40995.024317129632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>
        <f t="shared" si="129"/>
        <v>1</v>
      </c>
      <c r="Q2764">
        <f t="shared" si="130"/>
        <v>133.33000000000001</v>
      </c>
      <c r="R2764">
        <f t="shared" si="131"/>
        <v>2012</v>
      </c>
    </row>
    <row r="2765" spans="1:18" ht="28.8" hidden="1" x14ac:dyDescent="0.3">
      <c r="A2765">
        <v>779</v>
      </c>
      <c r="B2765" s="3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 s="12">
        <v>40466.166666666664</v>
      </c>
      <c r="J2765" s="12">
        <v>40436.68408564815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>
        <f t="shared" si="129"/>
        <v>3</v>
      </c>
      <c r="Q2765">
        <f t="shared" si="130"/>
        <v>66.67</v>
      </c>
      <c r="R2765">
        <f t="shared" si="131"/>
        <v>2010</v>
      </c>
    </row>
    <row r="2766" spans="1:18" ht="28.8" x14ac:dyDescent="0.3">
      <c r="A2766">
        <v>3494</v>
      </c>
      <c r="B2766" s="3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 s="12">
        <v>42700.25</v>
      </c>
      <c r="J2766" s="12">
        <v>42689.214988425927</v>
      </c>
      <c r="K2766" t="b">
        <v>0</v>
      </c>
      <c r="L2766">
        <v>13</v>
      </c>
      <c r="M2766" t="b">
        <v>1</v>
      </c>
      <c r="N2766" t="s">
        <v>8281</v>
      </c>
      <c r="O2766" t="s">
        <v>8284</v>
      </c>
      <c r="P2766">
        <f t="shared" si="129"/>
        <v>100</v>
      </c>
      <c r="Q2766">
        <f t="shared" si="130"/>
        <v>30.77</v>
      </c>
      <c r="R2766">
        <f t="shared" si="131"/>
        <v>2016</v>
      </c>
    </row>
    <row r="2767" spans="1:18" ht="28.8" x14ac:dyDescent="0.3">
      <c r="A2767">
        <v>4030</v>
      </c>
      <c r="B2767" s="3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 s="12">
        <v>42403.784027777772</v>
      </c>
      <c r="J2767" s="12">
        <v>42374.655081018514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>
        <f t="shared" si="129"/>
        <v>16</v>
      </c>
      <c r="Q2767">
        <f t="shared" si="130"/>
        <v>66.67</v>
      </c>
      <c r="R2767">
        <f t="shared" si="131"/>
        <v>2016</v>
      </c>
    </row>
    <row r="2768" spans="1:18" ht="28.8" x14ac:dyDescent="0.3">
      <c r="A2768">
        <v>4096</v>
      </c>
      <c r="B2768" s="3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 s="12">
        <v>42794.368749999994</v>
      </c>
      <c r="J2768" s="12">
        <v>42750.530312499999</v>
      </c>
      <c r="K2768" t="b">
        <v>0</v>
      </c>
      <c r="L2768">
        <v>5</v>
      </c>
      <c r="M2768" t="b">
        <v>0</v>
      </c>
      <c r="N2768" t="s">
        <v>8281</v>
      </c>
      <c r="O2768" t="s">
        <v>8284</v>
      </c>
      <c r="P2768">
        <f t="shared" si="129"/>
        <v>11</v>
      </c>
      <c r="Q2768">
        <f t="shared" si="130"/>
        <v>80</v>
      </c>
      <c r="R2768">
        <f t="shared" si="131"/>
        <v>2017</v>
      </c>
    </row>
    <row r="2769" spans="1:18" ht="28.8" x14ac:dyDescent="0.3">
      <c r="A2769">
        <v>3938</v>
      </c>
      <c r="B2769" s="3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 s="12">
        <v>42182.905717592599</v>
      </c>
      <c r="J2769" s="12">
        <v>42151.905717592599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>
        <f t="shared" si="129"/>
        <v>12</v>
      </c>
      <c r="Q2769">
        <f t="shared" si="130"/>
        <v>79.400000000000006</v>
      </c>
      <c r="R2769">
        <f t="shared" si="131"/>
        <v>2015</v>
      </c>
    </row>
    <row r="2770" spans="1:18" ht="28.8" hidden="1" x14ac:dyDescent="0.3">
      <c r="A2770">
        <v>450</v>
      </c>
      <c r="B2770" s="3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 s="12">
        <v>41684.946759259255</v>
      </c>
      <c r="J2770" s="12">
        <v>41654.946759259255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>
        <f t="shared" si="129"/>
        <v>1</v>
      </c>
      <c r="Q2770">
        <f t="shared" si="130"/>
        <v>56.57</v>
      </c>
      <c r="R2770">
        <f t="shared" si="131"/>
        <v>2014</v>
      </c>
    </row>
    <row r="2771" spans="1:18" ht="28.8" hidden="1" x14ac:dyDescent="0.3">
      <c r="A2771">
        <v>2543</v>
      </c>
      <c r="B2771" s="3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 s="12">
        <v>40545.125</v>
      </c>
      <c r="J2771" s="12">
        <v>40514.107615740737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>
        <f t="shared" si="129"/>
        <v>156</v>
      </c>
      <c r="Q2771">
        <f t="shared" si="130"/>
        <v>30.08</v>
      </c>
      <c r="R2771">
        <f t="shared" si="131"/>
        <v>2010</v>
      </c>
    </row>
    <row r="2772" spans="1:18" ht="28.8" x14ac:dyDescent="0.3">
      <c r="A2772">
        <v>3453</v>
      </c>
      <c r="B2772" s="3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 s="12">
        <v>42595.97865740741</v>
      </c>
      <c r="J2772" s="12">
        <v>42535.97865740741</v>
      </c>
      <c r="K2772" t="b">
        <v>0</v>
      </c>
      <c r="L2772">
        <v>14</v>
      </c>
      <c r="M2772" t="b">
        <v>1</v>
      </c>
      <c r="N2772" t="s">
        <v>8281</v>
      </c>
      <c r="O2772" t="s">
        <v>8284</v>
      </c>
      <c r="P2772">
        <f t="shared" si="129"/>
        <v>128</v>
      </c>
      <c r="Q2772">
        <f t="shared" si="130"/>
        <v>27.5</v>
      </c>
      <c r="R2772">
        <f t="shared" si="131"/>
        <v>2016</v>
      </c>
    </row>
    <row r="2773" spans="1:18" ht="28.8" x14ac:dyDescent="0.3">
      <c r="A2773">
        <v>4064</v>
      </c>
      <c r="B2773" s="3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 s="12">
        <v>42123.588263888887</v>
      </c>
      <c r="J2773" s="12">
        <v>42093.588263888887</v>
      </c>
      <c r="K2773" t="b">
        <v>0</v>
      </c>
      <c r="L2773">
        <v>6</v>
      </c>
      <c r="M2773" t="b">
        <v>0</v>
      </c>
      <c r="N2773" t="s">
        <v>8281</v>
      </c>
      <c r="O2773" t="s">
        <v>8284</v>
      </c>
      <c r="P2773">
        <f t="shared" si="129"/>
        <v>19</v>
      </c>
      <c r="Q2773">
        <f t="shared" si="130"/>
        <v>64.17</v>
      </c>
      <c r="R2773">
        <f t="shared" si="131"/>
        <v>2015</v>
      </c>
    </row>
    <row r="2774" spans="1:18" ht="28.8" hidden="1" x14ac:dyDescent="0.3">
      <c r="A2774">
        <v>1981</v>
      </c>
      <c r="B2774" s="3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 s="12">
        <v>41829.725289351853</v>
      </c>
      <c r="J2774" s="12">
        <v>41799.725289351853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>
        <f t="shared" si="129"/>
        <v>5</v>
      </c>
      <c r="Q2774">
        <f t="shared" si="130"/>
        <v>31.75</v>
      </c>
      <c r="R2774">
        <f t="shared" si="131"/>
        <v>2014</v>
      </c>
    </row>
    <row r="2775" spans="1:18" ht="28.8" x14ac:dyDescent="0.3">
      <c r="A2775">
        <v>3725</v>
      </c>
      <c r="B2775" s="3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 s="12">
        <v>42418.895833333328</v>
      </c>
      <c r="J2775" s="12">
        <v>42401.945219907408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>
        <f t="shared" si="129"/>
        <v>127</v>
      </c>
      <c r="Q2775">
        <f t="shared" si="130"/>
        <v>25.4</v>
      </c>
      <c r="R2775">
        <f t="shared" si="131"/>
        <v>2016</v>
      </c>
    </row>
    <row r="2776" spans="1:18" ht="28.8" hidden="1" x14ac:dyDescent="0.3">
      <c r="A2776">
        <v>201</v>
      </c>
      <c r="B2776" s="3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 s="12">
        <v>42043.818622685183</v>
      </c>
      <c r="J2776" s="12">
        <v>42023.818622685183</v>
      </c>
      <c r="K2776" t="b">
        <v>0</v>
      </c>
      <c r="L2776">
        <v>7</v>
      </c>
      <c r="M2776" t="b">
        <v>0</v>
      </c>
      <c r="N2776" t="s">
        <v>8279</v>
      </c>
      <c r="O2776" t="s">
        <v>8283</v>
      </c>
      <c r="P2776">
        <f t="shared" si="129"/>
        <v>58</v>
      </c>
      <c r="Q2776">
        <f t="shared" si="130"/>
        <v>54.29</v>
      </c>
      <c r="R2776">
        <f t="shared" si="131"/>
        <v>2015</v>
      </c>
    </row>
    <row r="2777" spans="1:18" ht="28.8" hidden="1" x14ac:dyDescent="0.3">
      <c r="A2777">
        <v>1809</v>
      </c>
      <c r="B2777" s="3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 s="12">
        <v>42064.907858796301</v>
      </c>
      <c r="J2777" s="12">
        <v>42029.907858796301</v>
      </c>
      <c r="K2777" t="b">
        <v>1</v>
      </c>
      <c r="L2777">
        <v>9</v>
      </c>
      <c r="M2777" t="b">
        <v>0</v>
      </c>
      <c r="N2777" t="s">
        <v>8271</v>
      </c>
      <c r="O2777" t="s">
        <v>8272</v>
      </c>
      <c r="P2777">
        <f t="shared" si="129"/>
        <v>11</v>
      </c>
      <c r="Q2777">
        <f t="shared" si="130"/>
        <v>42.22</v>
      </c>
      <c r="R2777">
        <f t="shared" si="131"/>
        <v>2015</v>
      </c>
    </row>
    <row r="2778" spans="1:18" ht="28.8" hidden="1" x14ac:dyDescent="0.3">
      <c r="A2778">
        <v>2753</v>
      </c>
      <c r="B2778" s="3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 s="12">
        <v>41147.900729166664</v>
      </c>
      <c r="J2778" s="12">
        <v>41117.900729166664</v>
      </c>
      <c r="K2778" t="b">
        <v>0</v>
      </c>
      <c r="L2778">
        <v>8</v>
      </c>
      <c r="M2778" t="b">
        <v>0</v>
      </c>
      <c r="N2778" t="s">
        <v>8269</v>
      </c>
      <c r="O2778" t="s">
        <v>8314</v>
      </c>
      <c r="P2778">
        <f t="shared" si="129"/>
        <v>19</v>
      </c>
      <c r="Q2778">
        <f t="shared" si="130"/>
        <v>47.5</v>
      </c>
      <c r="R2778">
        <f t="shared" si="131"/>
        <v>2012</v>
      </c>
    </row>
    <row r="2779" spans="1:18" hidden="1" x14ac:dyDescent="0.3">
      <c r="A2779">
        <v>963</v>
      </c>
      <c r="B2779" s="3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 s="12">
        <v>42660.635636574079</v>
      </c>
      <c r="J2779" s="12">
        <v>42625.635636574079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>
        <f t="shared" si="129"/>
        <v>1</v>
      </c>
      <c r="Q2779">
        <f t="shared" si="130"/>
        <v>41.89</v>
      </c>
      <c r="R2779">
        <f t="shared" si="131"/>
        <v>2016</v>
      </c>
    </row>
    <row r="2780" spans="1:18" hidden="1" x14ac:dyDescent="0.3">
      <c r="A2780">
        <v>372</v>
      </c>
      <c r="B2780" s="3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 s="12">
        <v>42465.666666666672</v>
      </c>
      <c r="J2780" s="12">
        <v>42425.576898148152</v>
      </c>
      <c r="K2780" t="b">
        <v>0</v>
      </c>
      <c r="L2780">
        <v>9</v>
      </c>
      <c r="M2780" t="b">
        <v>1</v>
      </c>
      <c r="N2780" t="s">
        <v>8279</v>
      </c>
      <c r="O2780" t="s">
        <v>8280</v>
      </c>
      <c r="P2780">
        <f t="shared" si="129"/>
        <v>125</v>
      </c>
      <c r="Q2780">
        <f t="shared" si="130"/>
        <v>41.78</v>
      </c>
      <c r="R2780">
        <f t="shared" si="131"/>
        <v>2016</v>
      </c>
    </row>
    <row r="2781" spans="1:18" ht="28.8" hidden="1" x14ac:dyDescent="0.3">
      <c r="A2781">
        <v>3080</v>
      </c>
      <c r="B2781" s="3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 s="12">
        <v>42000.0699537037</v>
      </c>
      <c r="J2781" s="12">
        <v>41940.028287037036</v>
      </c>
      <c r="K2781" t="b">
        <v>0</v>
      </c>
      <c r="L2781">
        <v>7</v>
      </c>
      <c r="M2781" t="b">
        <v>0</v>
      </c>
      <c r="N2781" t="s">
        <v>8281</v>
      </c>
      <c r="O2781" t="s">
        <v>8282</v>
      </c>
      <c r="P2781">
        <f t="shared" si="129"/>
        <v>0</v>
      </c>
      <c r="Q2781">
        <f t="shared" si="130"/>
        <v>53.71</v>
      </c>
      <c r="R2781">
        <f t="shared" si="131"/>
        <v>2014</v>
      </c>
    </row>
    <row r="2782" spans="1:18" ht="28.8" hidden="1" x14ac:dyDescent="0.3">
      <c r="A2782">
        <v>915</v>
      </c>
      <c r="B2782" s="3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 s="12">
        <v>40969.207638888889</v>
      </c>
      <c r="J2782" s="12">
        <v>40937.679560185185</v>
      </c>
      <c r="K2782" t="b">
        <v>0</v>
      </c>
      <c r="L2782">
        <v>9</v>
      </c>
      <c r="M2782" t="b">
        <v>0</v>
      </c>
      <c r="N2782" t="s">
        <v>8285</v>
      </c>
      <c r="O2782" t="s">
        <v>8308</v>
      </c>
      <c r="P2782">
        <f t="shared" si="129"/>
        <v>6</v>
      </c>
      <c r="Q2782">
        <f t="shared" si="130"/>
        <v>41.67</v>
      </c>
      <c r="R2782">
        <f t="shared" si="131"/>
        <v>2012</v>
      </c>
    </row>
    <row r="2783" spans="1:18" ht="28.8" hidden="1" x14ac:dyDescent="0.3">
      <c r="A2783">
        <v>1345</v>
      </c>
      <c r="B2783" s="3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 s="12">
        <v>41834.814340277779</v>
      </c>
      <c r="J2783" s="12">
        <v>41799.814340277779</v>
      </c>
      <c r="K2783" t="b">
        <v>0</v>
      </c>
      <c r="L2783">
        <v>7</v>
      </c>
      <c r="M2783" t="b">
        <v>1</v>
      </c>
      <c r="N2783" t="s">
        <v>8269</v>
      </c>
      <c r="O2783" t="s">
        <v>8291</v>
      </c>
      <c r="P2783">
        <f t="shared" si="129"/>
        <v>125</v>
      </c>
      <c r="Q2783">
        <f t="shared" si="130"/>
        <v>53.57</v>
      </c>
      <c r="R2783">
        <f t="shared" si="131"/>
        <v>2014</v>
      </c>
    </row>
    <row r="2784" spans="1:18" ht="28.8" x14ac:dyDescent="0.3">
      <c r="A2784">
        <v>3130</v>
      </c>
      <c r="B2784" s="3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 s="12">
        <v>42839.207638888889</v>
      </c>
      <c r="J2784" s="12">
        <v>42808.640231481477</v>
      </c>
      <c r="K2784" t="b">
        <v>0</v>
      </c>
      <c r="L2784">
        <v>4</v>
      </c>
      <c r="M2784" t="b">
        <v>0</v>
      </c>
      <c r="N2784" t="s">
        <v>8281</v>
      </c>
      <c r="O2784" t="s">
        <v>8284</v>
      </c>
      <c r="P2784">
        <f t="shared" si="129"/>
        <v>4</v>
      </c>
      <c r="Q2784">
        <f t="shared" si="130"/>
        <v>93.75</v>
      </c>
      <c r="R2784">
        <f t="shared" si="131"/>
        <v>2017</v>
      </c>
    </row>
    <row r="2785" spans="1:18" x14ac:dyDescent="0.3">
      <c r="A2785">
        <v>3470</v>
      </c>
      <c r="B2785" s="3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 s="12">
        <v>42566.901388888888</v>
      </c>
      <c r="J2785" s="12">
        <v>42529.022013888884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>
        <f t="shared" si="129"/>
        <v>150</v>
      </c>
      <c r="Q2785">
        <f t="shared" si="130"/>
        <v>41.67</v>
      </c>
      <c r="R2785">
        <f t="shared" si="131"/>
        <v>2016</v>
      </c>
    </row>
    <row r="2786" spans="1:18" ht="28.8" hidden="1" x14ac:dyDescent="0.3">
      <c r="A2786">
        <v>3011</v>
      </c>
      <c r="B2786" s="3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 s="12">
        <v>42361.957638888889</v>
      </c>
      <c r="J2786" s="12">
        <v>42334.468935185185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>
        <f t="shared" si="129"/>
        <v>124</v>
      </c>
      <c r="Q2786">
        <f t="shared" si="130"/>
        <v>14.84</v>
      </c>
      <c r="R2786">
        <f t="shared" si="131"/>
        <v>2015</v>
      </c>
    </row>
    <row r="2787" spans="1:18" ht="28.8" x14ac:dyDescent="0.3">
      <c r="A2787">
        <v>3540</v>
      </c>
      <c r="B2787" s="3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 s="12">
        <v>42547.003368055557</v>
      </c>
      <c r="J2787" s="12">
        <v>42517.003368055557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>
        <f t="shared" si="129"/>
        <v>123</v>
      </c>
      <c r="Q2787">
        <f t="shared" si="130"/>
        <v>46.13</v>
      </c>
      <c r="R2787">
        <f t="shared" si="131"/>
        <v>2016</v>
      </c>
    </row>
    <row r="2788" spans="1:18" ht="28.8" hidden="1" x14ac:dyDescent="0.3">
      <c r="A2788">
        <v>1600</v>
      </c>
      <c r="B2788" s="3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 s="12">
        <v>41835.21597222222</v>
      </c>
      <c r="J2788" s="12">
        <v>41791.057314814818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>
        <f t="shared" si="129"/>
        <v>7</v>
      </c>
      <c r="Q2788">
        <f t="shared" si="130"/>
        <v>40.78</v>
      </c>
      <c r="R2788">
        <f t="shared" si="131"/>
        <v>2014</v>
      </c>
    </row>
    <row r="2789" spans="1:18" ht="28.8" x14ac:dyDescent="0.3">
      <c r="A2789">
        <v>3729</v>
      </c>
      <c r="B2789" s="3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 s="12">
        <v>42086.16333333333</v>
      </c>
      <c r="J2789" s="12">
        <v>42041.205000000002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>
        <f t="shared" si="129"/>
        <v>7</v>
      </c>
      <c r="Q2789">
        <f t="shared" si="130"/>
        <v>72.400000000000006</v>
      </c>
      <c r="R2789">
        <f t="shared" si="131"/>
        <v>2015</v>
      </c>
    </row>
    <row r="2790" spans="1:18" ht="28.8" hidden="1" x14ac:dyDescent="0.3">
      <c r="A2790">
        <v>1870</v>
      </c>
      <c r="B2790" s="3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 s="12">
        <v>42400.178472222222</v>
      </c>
      <c r="J2790" s="12">
        <v>42371.355729166666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>
        <f t="shared" si="129"/>
        <v>10</v>
      </c>
      <c r="Q2790">
        <f t="shared" si="130"/>
        <v>32.82</v>
      </c>
      <c r="R2790">
        <f t="shared" si="131"/>
        <v>2016</v>
      </c>
    </row>
    <row r="2791" spans="1:18" ht="28.8" hidden="1" x14ac:dyDescent="0.3">
      <c r="A2791">
        <v>220</v>
      </c>
      <c r="B2791" s="3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 s="12">
        <v>42236.837499999994</v>
      </c>
      <c r="J2791" s="12">
        <v>42195.643865740742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>
        <f t="shared" si="129"/>
        <v>1</v>
      </c>
      <c r="Q2791">
        <f t="shared" si="130"/>
        <v>120</v>
      </c>
      <c r="R2791">
        <f t="shared" si="131"/>
        <v>2015</v>
      </c>
    </row>
    <row r="2792" spans="1:18" ht="28.8" hidden="1" x14ac:dyDescent="0.3">
      <c r="A2792">
        <v>1488</v>
      </c>
      <c r="B2792" s="3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 s="12">
        <v>41644.563194444447</v>
      </c>
      <c r="J2792" s="12">
        <v>41614.563194444447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>
        <f t="shared" si="129"/>
        <v>2</v>
      </c>
      <c r="Q2792">
        <f t="shared" si="130"/>
        <v>60</v>
      </c>
      <c r="R2792">
        <f t="shared" si="131"/>
        <v>2013</v>
      </c>
    </row>
    <row r="2793" spans="1:18" ht="28.8" hidden="1" x14ac:dyDescent="0.3">
      <c r="A2793">
        <v>1685</v>
      </c>
      <c r="B2793" s="3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 s="12">
        <v>42818.208599537036</v>
      </c>
      <c r="J2793" s="12">
        <v>42788.2502662037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>
        <f t="shared" si="129"/>
        <v>103</v>
      </c>
      <c r="Q2793">
        <f t="shared" si="130"/>
        <v>24</v>
      </c>
      <c r="R2793">
        <f t="shared" si="131"/>
        <v>2017</v>
      </c>
    </row>
    <row r="2794" spans="1:18" ht="28.8" hidden="1" x14ac:dyDescent="0.3">
      <c r="A2794">
        <v>153</v>
      </c>
      <c r="B2794" s="3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 s="12">
        <v>41975.627824074079</v>
      </c>
      <c r="J2794" s="12">
        <v>41933.586157407408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>
        <f t="shared" si="129"/>
        <v>1</v>
      </c>
      <c r="Q2794">
        <f t="shared" si="130"/>
        <v>35.9</v>
      </c>
      <c r="R2794">
        <f t="shared" si="131"/>
        <v>2014</v>
      </c>
    </row>
    <row r="2795" spans="1:18" ht="28.8" hidden="1" x14ac:dyDescent="0.3">
      <c r="A2795">
        <v>2650</v>
      </c>
      <c r="B2795" s="3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 s="12">
        <v>42725.624340277776</v>
      </c>
      <c r="J2795" s="12">
        <v>42695.624340277776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>
        <f t="shared" si="129"/>
        <v>1</v>
      </c>
      <c r="Q2795">
        <f t="shared" si="130"/>
        <v>71.599999999999994</v>
      </c>
      <c r="R2795">
        <f t="shared" si="131"/>
        <v>2016</v>
      </c>
    </row>
    <row r="2796" spans="1:18" ht="28.8" x14ac:dyDescent="0.3">
      <c r="A2796">
        <v>3740</v>
      </c>
      <c r="B2796" s="3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 s="12">
        <v>41863.079143518517</v>
      </c>
      <c r="J2796" s="12">
        <v>41833.089756944442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>
        <f t="shared" si="129"/>
        <v>18</v>
      </c>
      <c r="Q2796">
        <f t="shared" si="130"/>
        <v>25.57</v>
      </c>
      <c r="R2796">
        <f t="shared" si="131"/>
        <v>2014</v>
      </c>
    </row>
    <row r="2797" spans="1:18" ht="28.8" x14ac:dyDescent="0.3">
      <c r="A2797">
        <v>3686</v>
      </c>
      <c r="B2797" s="3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 s="12">
        <v>42245.165972222225</v>
      </c>
      <c r="J2797" s="12">
        <v>42230.662731481483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>
        <f t="shared" si="129"/>
        <v>101</v>
      </c>
      <c r="Q2797">
        <f t="shared" si="130"/>
        <v>59.17</v>
      </c>
      <c r="R2797">
        <f t="shared" si="131"/>
        <v>2015</v>
      </c>
    </row>
    <row r="2798" spans="1:18" ht="28.8" hidden="1" x14ac:dyDescent="0.3">
      <c r="A2798">
        <v>2638</v>
      </c>
      <c r="B2798" s="3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 s="12">
        <v>42019.913136574076</v>
      </c>
      <c r="J2798" s="12">
        <v>41989.913136574076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>
        <f t="shared" si="129"/>
        <v>102</v>
      </c>
      <c r="Q2798">
        <f t="shared" si="130"/>
        <v>25.21</v>
      </c>
      <c r="R2798">
        <f t="shared" si="131"/>
        <v>2014</v>
      </c>
    </row>
    <row r="2799" spans="1:18" ht="28.8" hidden="1" x14ac:dyDescent="0.3">
      <c r="A2799">
        <v>774</v>
      </c>
      <c r="B2799" s="3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 s="12">
        <v>41693.780300925922</v>
      </c>
      <c r="J2799" s="12">
        <v>41663.780300925922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>
        <f t="shared" si="129"/>
        <v>70</v>
      </c>
      <c r="Q2799">
        <f t="shared" si="130"/>
        <v>39</v>
      </c>
      <c r="R2799">
        <f t="shared" si="131"/>
        <v>2014</v>
      </c>
    </row>
    <row r="2800" spans="1:18" ht="28.8" hidden="1" x14ac:dyDescent="0.3">
      <c r="A2800">
        <v>3787</v>
      </c>
      <c r="B2800" s="3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 s="12">
        <v>42196.165972222225</v>
      </c>
      <c r="J2800" s="12">
        <v>42167.534791666665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>
        <f t="shared" si="129"/>
        <v>100</v>
      </c>
      <c r="Q2800">
        <f t="shared" si="130"/>
        <v>35.1</v>
      </c>
      <c r="R2800">
        <f t="shared" si="131"/>
        <v>2015</v>
      </c>
    </row>
    <row r="2801" spans="1:18" ht="28.8" hidden="1" x14ac:dyDescent="0.3">
      <c r="A2801">
        <v>629</v>
      </c>
      <c r="B2801" s="3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 s="12">
        <v>42504.637824074074</v>
      </c>
      <c r="J2801" s="12">
        <v>42474.637824074074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>
        <f t="shared" si="129"/>
        <v>0</v>
      </c>
      <c r="Q2801">
        <f t="shared" si="130"/>
        <v>116.67</v>
      </c>
      <c r="R2801">
        <f t="shared" si="131"/>
        <v>2016</v>
      </c>
    </row>
    <row r="2802" spans="1:18" ht="28.8" hidden="1" x14ac:dyDescent="0.3">
      <c r="A2802">
        <v>1567</v>
      </c>
      <c r="B2802" s="3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 s="12">
        <v>41687</v>
      </c>
      <c r="J2802" s="12">
        <v>41671.936863425923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>
        <f t="shared" si="129"/>
        <v>4</v>
      </c>
      <c r="Q2802">
        <f t="shared" si="130"/>
        <v>26.92</v>
      </c>
      <c r="R2802">
        <f t="shared" si="131"/>
        <v>2014</v>
      </c>
    </row>
    <row r="2803" spans="1:18" ht="28.8" x14ac:dyDescent="0.3">
      <c r="A2803">
        <v>3423</v>
      </c>
      <c r="B2803" s="3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 s="12">
        <v>42118.911354166667</v>
      </c>
      <c r="J2803" s="12">
        <v>42088.911354166667</v>
      </c>
      <c r="K2803" t="b">
        <v>0</v>
      </c>
      <c r="L2803">
        <v>10</v>
      </c>
      <c r="M2803" t="b">
        <v>1</v>
      </c>
      <c r="N2803" t="s">
        <v>8281</v>
      </c>
      <c r="O2803" t="s">
        <v>8284</v>
      </c>
      <c r="P2803">
        <f t="shared" si="129"/>
        <v>140</v>
      </c>
      <c r="Q2803">
        <f t="shared" si="130"/>
        <v>35</v>
      </c>
      <c r="R2803">
        <f t="shared" si="131"/>
        <v>2015</v>
      </c>
    </row>
    <row r="2804" spans="1:18" ht="28.8" x14ac:dyDescent="0.3">
      <c r="A2804">
        <v>4081</v>
      </c>
      <c r="B2804" s="3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 s="12">
        <v>42071.539641203708</v>
      </c>
      <c r="J2804" s="12">
        <v>42041.581307870365</v>
      </c>
      <c r="K2804" t="b">
        <v>0</v>
      </c>
      <c r="L2804">
        <v>12</v>
      </c>
      <c r="M2804" t="b">
        <v>0</v>
      </c>
      <c r="N2804" t="s">
        <v>8281</v>
      </c>
      <c r="O2804" t="s">
        <v>8284</v>
      </c>
      <c r="P2804">
        <f t="shared" si="129"/>
        <v>16</v>
      </c>
      <c r="Q2804">
        <f t="shared" si="130"/>
        <v>29.17</v>
      </c>
      <c r="R2804">
        <f t="shared" si="131"/>
        <v>2015</v>
      </c>
    </row>
    <row r="2805" spans="1:18" ht="28.8" hidden="1" x14ac:dyDescent="0.3">
      <c r="A2805">
        <v>573</v>
      </c>
      <c r="B2805" s="3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 s="12">
        <v>42022.05</v>
      </c>
      <c r="J2805" s="12">
        <v>41963.050127314811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>
        <f t="shared" si="129"/>
        <v>0</v>
      </c>
      <c r="Q2805">
        <f t="shared" si="130"/>
        <v>38.44</v>
      </c>
      <c r="R2805">
        <f t="shared" si="131"/>
        <v>2014</v>
      </c>
    </row>
    <row r="2806" spans="1:18" ht="28.8" hidden="1" x14ac:dyDescent="0.3">
      <c r="A2806">
        <v>189</v>
      </c>
      <c r="B2806" s="3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 s="12">
        <v>42616.690706018519</v>
      </c>
      <c r="J2806" s="12">
        <v>42556.690706018519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>
        <f t="shared" si="129"/>
        <v>0</v>
      </c>
      <c r="Q2806">
        <f t="shared" si="130"/>
        <v>69</v>
      </c>
      <c r="R2806">
        <f t="shared" si="131"/>
        <v>2016</v>
      </c>
    </row>
    <row r="2807" spans="1:18" ht="28.8" hidden="1" x14ac:dyDescent="0.3">
      <c r="A2807">
        <v>930</v>
      </c>
      <c r="B2807" s="3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 s="12">
        <v>40354.897222222222</v>
      </c>
      <c r="J2807" s="12">
        <v>40312.915578703702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>
        <f t="shared" si="129"/>
        <v>38</v>
      </c>
      <c r="Q2807">
        <f t="shared" si="130"/>
        <v>69</v>
      </c>
      <c r="R2807">
        <f t="shared" si="131"/>
        <v>2010</v>
      </c>
    </row>
    <row r="2808" spans="1:18" ht="28.8" hidden="1" x14ac:dyDescent="0.3">
      <c r="A2808">
        <v>622</v>
      </c>
      <c r="B2808" s="3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 s="12">
        <v>42552.774745370371</v>
      </c>
      <c r="J2808" s="12">
        <v>42532.774745370371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>
        <f t="shared" si="129"/>
        <v>6</v>
      </c>
      <c r="Q2808">
        <f t="shared" si="130"/>
        <v>37.89</v>
      </c>
      <c r="R2808">
        <f t="shared" si="131"/>
        <v>2016</v>
      </c>
    </row>
    <row r="2809" spans="1:18" ht="28.8" x14ac:dyDescent="0.3">
      <c r="A2809">
        <v>3475</v>
      </c>
      <c r="B2809" s="3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 s="12">
        <v>41946</v>
      </c>
      <c r="J2809" s="12">
        <v>41918.880833333329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>
        <f t="shared" si="129"/>
        <v>113</v>
      </c>
      <c r="Q2809">
        <f t="shared" si="130"/>
        <v>20</v>
      </c>
      <c r="R2809">
        <f t="shared" si="131"/>
        <v>2014</v>
      </c>
    </row>
    <row r="2810" spans="1:18" ht="28.8" hidden="1" x14ac:dyDescent="0.3">
      <c r="A2810">
        <v>145</v>
      </c>
      <c r="B2810" s="3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 s="12">
        <v>42227.542268518519</v>
      </c>
      <c r="J2810" s="12">
        <v>42200.542268518519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>
        <f t="shared" si="129"/>
        <v>8</v>
      </c>
      <c r="Q2810">
        <f t="shared" si="130"/>
        <v>37.56</v>
      </c>
      <c r="R2810">
        <f t="shared" si="131"/>
        <v>2015</v>
      </c>
    </row>
    <row r="2811" spans="1:18" ht="28.8" hidden="1" x14ac:dyDescent="0.3">
      <c r="A2811">
        <v>504</v>
      </c>
      <c r="B2811" s="3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 s="12">
        <v>41009.941979166666</v>
      </c>
      <c r="J2811" s="12">
        <v>40949.98364583333</v>
      </c>
      <c r="K2811" t="b">
        <v>0</v>
      </c>
      <c r="L2811">
        <v>5</v>
      </c>
      <c r="M2811" t="b">
        <v>0</v>
      </c>
      <c r="N2811" t="s">
        <v>8279</v>
      </c>
      <c r="O2811" t="s">
        <v>8297</v>
      </c>
      <c r="P2811">
        <f t="shared" si="129"/>
        <v>1</v>
      </c>
      <c r="Q2811">
        <f t="shared" si="130"/>
        <v>67</v>
      </c>
      <c r="R2811">
        <f t="shared" si="131"/>
        <v>2012</v>
      </c>
    </row>
    <row r="2812" spans="1:18" ht="28.8" hidden="1" x14ac:dyDescent="0.3">
      <c r="A2812">
        <v>1776</v>
      </c>
      <c r="B2812" s="3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 s="12">
        <v>41941.95684027778</v>
      </c>
      <c r="J2812" s="12">
        <v>41905.95684027778</v>
      </c>
      <c r="K2812" t="b">
        <v>1</v>
      </c>
      <c r="L2812">
        <v>4</v>
      </c>
      <c r="M2812" t="b">
        <v>0</v>
      </c>
      <c r="N2812" t="s">
        <v>8271</v>
      </c>
      <c r="O2812" t="s">
        <v>8272</v>
      </c>
      <c r="P2812">
        <f t="shared" si="129"/>
        <v>7</v>
      </c>
      <c r="Q2812">
        <f t="shared" si="130"/>
        <v>83.75</v>
      </c>
      <c r="R2812">
        <f t="shared" si="131"/>
        <v>2014</v>
      </c>
    </row>
    <row r="2813" spans="1:18" ht="28.8" hidden="1" x14ac:dyDescent="0.3">
      <c r="A2813">
        <v>2415</v>
      </c>
      <c r="B2813" s="3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 s="12">
        <v>42566.862800925926</v>
      </c>
      <c r="J2813" s="12">
        <v>42536.862800925926</v>
      </c>
      <c r="K2813" t="b">
        <v>0</v>
      </c>
      <c r="L2813">
        <v>6</v>
      </c>
      <c r="M2813" t="b">
        <v>0</v>
      </c>
      <c r="N2813" t="s">
        <v>8277</v>
      </c>
      <c r="O2813" t="s">
        <v>8303</v>
      </c>
      <c r="P2813">
        <f t="shared" si="129"/>
        <v>1</v>
      </c>
      <c r="Q2813">
        <f t="shared" si="130"/>
        <v>55.83</v>
      </c>
      <c r="R2813">
        <f t="shared" si="131"/>
        <v>2016</v>
      </c>
    </row>
    <row r="2814" spans="1:18" hidden="1" x14ac:dyDescent="0.3">
      <c r="A2814">
        <v>3060</v>
      </c>
      <c r="B2814" s="3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 s="12">
        <v>42275.274699074071</v>
      </c>
      <c r="J2814" s="12">
        <v>42245.274699074071</v>
      </c>
      <c r="K2814" t="b">
        <v>0</v>
      </c>
      <c r="L2814">
        <v>6</v>
      </c>
      <c r="M2814" t="b">
        <v>0</v>
      </c>
      <c r="N2814" t="s">
        <v>8281</v>
      </c>
      <c r="O2814" t="s">
        <v>8282</v>
      </c>
      <c r="P2814">
        <f t="shared" si="129"/>
        <v>0</v>
      </c>
      <c r="Q2814">
        <f t="shared" si="130"/>
        <v>55.83</v>
      </c>
      <c r="R2814">
        <f t="shared" si="131"/>
        <v>2015</v>
      </c>
    </row>
    <row r="2815" spans="1:18" ht="28.8" hidden="1" x14ac:dyDescent="0.3">
      <c r="A2815">
        <v>3070</v>
      </c>
      <c r="B2815" s="3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 s="12">
        <v>42711.733437499999</v>
      </c>
      <c r="J2815" s="12">
        <v>42690.733437499999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>
        <f t="shared" si="129"/>
        <v>3</v>
      </c>
      <c r="Q2815">
        <f t="shared" si="130"/>
        <v>20.88</v>
      </c>
      <c r="R2815">
        <f t="shared" si="131"/>
        <v>2016</v>
      </c>
    </row>
    <row r="2816" spans="1:18" ht="28.8" hidden="1" x14ac:dyDescent="0.3">
      <c r="A2816">
        <v>923</v>
      </c>
      <c r="B2816" s="3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 s="12">
        <v>41965.001423611116</v>
      </c>
      <c r="J2816" s="12">
        <v>41934.959756944445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>
        <f t="shared" si="129"/>
        <v>2</v>
      </c>
      <c r="Q2816">
        <f t="shared" si="130"/>
        <v>55</v>
      </c>
      <c r="R2816">
        <f t="shared" si="131"/>
        <v>2014</v>
      </c>
    </row>
    <row r="2817" spans="1:18" ht="28.8" hidden="1" x14ac:dyDescent="0.3">
      <c r="A2817">
        <v>924</v>
      </c>
      <c r="B2817" s="3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 s="12">
        <v>41318.942928240744</v>
      </c>
      <c r="J2817" s="12">
        <v>41288.942928240744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>
        <f t="shared" si="129"/>
        <v>11</v>
      </c>
      <c r="Q2817">
        <f t="shared" si="130"/>
        <v>21.8</v>
      </c>
      <c r="R2817">
        <f t="shared" si="131"/>
        <v>2013</v>
      </c>
    </row>
    <row r="2818" spans="1:18" ht="28.8" hidden="1" x14ac:dyDescent="0.3">
      <c r="A2818">
        <v>2376</v>
      </c>
      <c r="B2818" s="3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 s="12">
        <v>42348.925532407404</v>
      </c>
      <c r="J2818" s="12">
        <v>42318.925532407404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>
        <f t="shared" ref="P2818:P2881" si="132">ROUND(E2818/D2818*100,0)</f>
        <v>11</v>
      </c>
      <c r="Q2818">
        <f t="shared" ref="Q2818:Q2881" si="133">IFERROR(ROUND(E2818/L2818,2),0)</f>
        <v>81.58</v>
      </c>
      <c r="R2818">
        <f t="shared" si="131"/>
        <v>2015</v>
      </c>
    </row>
    <row r="2819" spans="1:18" ht="28.8" hidden="1" x14ac:dyDescent="0.3">
      <c r="A2819">
        <v>168</v>
      </c>
      <c r="B2819" s="3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 s="12">
        <v>42082.793634259258</v>
      </c>
      <c r="J2819" s="12">
        <v>42052.83530092593</v>
      </c>
      <c r="K2819" t="b">
        <v>0</v>
      </c>
      <c r="L2819">
        <v>3</v>
      </c>
      <c r="M2819" t="b">
        <v>0</v>
      </c>
      <c r="N2819" t="s">
        <v>8279</v>
      </c>
      <c r="O2819" t="s">
        <v>8283</v>
      </c>
      <c r="P2819">
        <f t="shared" si="132"/>
        <v>4</v>
      </c>
      <c r="Q2819">
        <f t="shared" si="133"/>
        <v>108.33</v>
      </c>
      <c r="R2819">
        <f t="shared" ref="R2819:R2882" si="134">YEAR(J2819)</f>
        <v>2015</v>
      </c>
    </row>
    <row r="2820" spans="1:18" ht="28.8" hidden="1" x14ac:dyDescent="0.3">
      <c r="A2820">
        <v>170</v>
      </c>
      <c r="B2820" s="3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 s="12">
        <v>42246.227777777778</v>
      </c>
      <c r="J2820" s="12">
        <v>42216.977812500001</v>
      </c>
      <c r="K2820" t="b">
        <v>0</v>
      </c>
      <c r="L2820">
        <v>10</v>
      </c>
      <c r="M2820" t="b">
        <v>0</v>
      </c>
      <c r="N2820" t="s">
        <v>8279</v>
      </c>
      <c r="O2820" t="s">
        <v>8283</v>
      </c>
      <c r="P2820">
        <f t="shared" si="132"/>
        <v>3</v>
      </c>
      <c r="Q2820">
        <f t="shared" si="133"/>
        <v>32.5</v>
      </c>
      <c r="R2820">
        <f t="shared" si="134"/>
        <v>2015</v>
      </c>
    </row>
    <row r="2821" spans="1:18" ht="28.8" hidden="1" x14ac:dyDescent="0.3">
      <c r="A2821">
        <v>871</v>
      </c>
      <c r="B2821" s="3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 s="12">
        <v>41607.602951388886</v>
      </c>
      <c r="J2821" s="12">
        <v>41577.561284722222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>
        <f t="shared" si="132"/>
        <v>5</v>
      </c>
      <c r="Q2821">
        <f t="shared" si="133"/>
        <v>27.08</v>
      </c>
      <c r="R2821">
        <f t="shared" si="134"/>
        <v>2013</v>
      </c>
    </row>
    <row r="2822" spans="1:18" ht="28.8" hidden="1" x14ac:dyDescent="0.3">
      <c r="A2822">
        <v>1154</v>
      </c>
      <c r="B2822" s="3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 s="12">
        <v>42253.108865740738</v>
      </c>
      <c r="J2822" s="12">
        <v>42223.108865740738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>
        <f t="shared" si="132"/>
        <v>7</v>
      </c>
      <c r="Q2822">
        <f t="shared" si="133"/>
        <v>108.33</v>
      </c>
      <c r="R2822">
        <f t="shared" si="134"/>
        <v>2015</v>
      </c>
    </row>
    <row r="2823" spans="1:18" ht="28.8" hidden="1" x14ac:dyDescent="0.3">
      <c r="A2823">
        <v>1412</v>
      </c>
      <c r="B2823" s="3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 s="12">
        <v>41977.063645833332</v>
      </c>
      <c r="J2823" s="12">
        <v>41947.063645833332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>
        <f t="shared" si="132"/>
        <v>5</v>
      </c>
      <c r="Q2823">
        <f t="shared" si="133"/>
        <v>24.62</v>
      </c>
      <c r="R2823">
        <f t="shared" si="134"/>
        <v>2014</v>
      </c>
    </row>
    <row r="2824" spans="1:18" ht="28.8" x14ac:dyDescent="0.3">
      <c r="A2824">
        <v>3835</v>
      </c>
      <c r="B2824" s="3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 s="12">
        <v>42481.94222222222</v>
      </c>
      <c r="J2824" s="12">
        <v>42460.94222222222</v>
      </c>
      <c r="K2824" t="b">
        <v>0</v>
      </c>
      <c r="L2824">
        <v>8</v>
      </c>
      <c r="M2824" t="b">
        <v>1</v>
      </c>
      <c r="N2824" t="s">
        <v>8281</v>
      </c>
      <c r="O2824" t="s">
        <v>8284</v>
      </c>
      <c r="P2824">
        <f t="shared" si="132"/>
        <v>160</v>
      </c>
      <c r="Q2824">
        <f t="shared" si="133"/>
        <v>40</v>
      </c>
      <c r="R2824">
        <f t="shared" si="134"/>
        <v>2016</v>
      </c>
    </row>
    <row r="2825" spans="1:18" ht="28.8" x14ac:dyDescent="0.3">
      <c r="A2825">
        <v>3974</v>
      </c>
      <c r="B2825" s="3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 s="12">
        <v>42523.546851851846</v>
      </c>
      <c r="J2825" s="12">
        <v>42493.546851851846</v>
      </c>
      <c r="K2825" t="b">
        <v>0</v>
      </c>
      <c r="L2825">
        <v>11</v>
      </c>
      <c r="M2825" t="b">
        <v>0</v>
      </c>
      <c r="N2825" t="s">
        <v>8281</v>
      </c>
      <c r="O2825" t="s">
        <v>8284</v>
      </c>
      <c r="P2825">
        <f t="shared" si="132"/>
        <v>32</v>
      </c>
      <c r="Q2825">
        <f t="shared" si="133"/>
        <v>29.09</v>
      </c>
      <c r="R2825">
        <f t="shared" si="134"/>
        <v>2016</v>
      </c>
    </row>
    <row r="2826" spans="1:18" ht="28.8" hidden="1" x14ac:dyDescent="0.3">
      <c r="A2826">
        <v>2216</v>
      </c>
      <c r="B2826" s="3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 s="12">
        <v>42208.751678240747</v>
      </c>
      <c r="J2826" s="12">
        <v>42194.751678240747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>
        <f t="shared" si="132"/>
        <v>106</v>
      </c>
      <c r="Q2826">
        <f t="shared" si="133"/>
        <v>22.64</v>
      </c>
      <c r="R2826">
        <f t="shared" si="134"/>
        <v>2015</v>
      </c>
    </row>
    <row r="2827" spans="1:18" ht="28.8" x14ac:dyDescent="0.3">
      <c r="A2827">
        <v>2898</v>
      </c>
      <c r="B2827" s="3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 s="12">
        <v>42308.664965277778</v>
      </c>
      <c r="J2827" s="12">
        <v>42278.664965277778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>
        <f t="shared" si="132"/>
        <v>4</v>
      </c>
      <c r="Q2827">
        <f t="shared" si="133"/>
        <v>26.33</v>
      </c>
      <c r="R2827">
        <f t="shared" si="134"/>
        <v>2015</v>
      </c>
    </row>
    <row r="2828" spans="1:18" ht="28.8" x14ac:dyDescent="0.3">
      <c r="A2828">
        <v>3476</v>
      </c>
      <c r="B2828" s="3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 s="12">
        <v>41939.125</v>
      </c>
      <c r="J2828" s="12">
        <v>41921.279976851853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>
        <f t="shared" si="132"/>
        <v>104</v>
      </c>
      <c r="Q2828">
        <f t="shared" si="133"/>
        <v>52</v>
      </c>
      <c r="R2828">
        <f t="shared" si="134"/>
        <v>2014</v>
      </c>
    </row>
    <row r="2829" spans="1:18" ht="28.8" x14ac:dyDescent="0.3">
      <c r="A2829">
        <v>2850</v>
      </c>
      <c r="B2829" s="3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 s="12">
        <v>41888.007071759261</v>
      </c>
      <c r="J2829" s="12">
        <v>41858.007071759261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>
        <f t="shared" si="132"/>
        <v>4</v>
      </c>
      <c r="Q2829">
        <f t="shared" si="133"/>
        <v>23.92</v>
      </c>
      <c r="R2829">
        <f t="shared" si="134"/>
        <v>2014</v>
      </c>
    </row>
    <row r="2830" spans="1:18" ht="28.8" hidden="1" x14ac:dyDescent="0.3">
      <c r="A2830">
        <v>827</v>
      </c>
      <c r="B2830" s="3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 s="12">
        <v>40953.825694444444</v>
      </c>
      <c r="J2830" s="12">
        <v>40927.473460648151</v>
      </c>
      <c r="K2830" t="b">
        <v>0</v>
      </c>
      <c r="L2830">
        <v>11</v>
      </c>
      <c r="M2830" t="b">
        <v>1</v>
      </c>
      <c r="N2830" t="s">
        <v>8285</v>
      </c>
      <c r="O2830" t="s">
        <v>8289</v>
      </c>
      <c r="P2830">
        <f t="shared" si="132"/>
        <v>103</v>
      </c>
      <c r="Q2830">
        <f t="shared" si="133"/>
        <v>28.18</v>
      </c>
      <c r="R2830">
        <f t="shared" si="134"/>
        <v>2012</v>
      </c>
    </row>
    <row r="2831" spans="1:18" ht="28.8" hidden="1" x14ac:dyDescent="0.3">
      <c r="A2831">
        <v>2122</v>
      </c>
      <c r="B2831" s="3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 s="12">
        <v>42742.300567129627</v>
      </c>
      <c r="J2831" s="12">
        <v>42712.300567129627</v>
      </c>
      <c r="K2831" t="b">
        <v>0</v>
      </c>
      <c r="L2831">
        <v>3</v>
      </c>
      <c r="M2831" t="b">
        <v>0</v>
      </c>
      <c r="N2831" t="s">
        <v>8274</v>
      </c>
      <c r="O2831" t="s">
        <v>8292</v>
      </c>
      <c r="P2831">
        <f t="shared" si="132"/>
        <v>0</v>
      </c>
      <c r="Q2831">
        <f t="shared" si="133"/>
        <v>103.33</v>
      </c>
      <c r="R2831">
        <f t="shared" si="134"/>
        <v>2016</v>
      </c>
    </row>
    <row r="2832" spans="1:18" hidden="1" x14ac:dyDescent="0.3">
      <c r="A2832">
        <v>2424</v>
      </c>
      <c r="B2832" s="3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 s="12">
        <v>41939.892453703702</v>
      </c>
      <c r="J2832" s="12">
        <v>41909.892453703702</v>
      </c>
      <c r="K2832" t="b">
        <v>0</v>
      </c>
      <c r="L2832">
        <v>9</v>
      </c>
      <c r="M2832" t="b">
        <v>0</v>
      </c>
      <c r="N2832" t="s">
        <v>8277</v>
      </c>
      <c r="O2832" t="s">
        <v>8303</v>
      </c>
      <c r="P2832">
        <f t="shared" si="132"/>
        <v>1</v>
      </c>
      <c r="Q2832">
        <f t="shared" si="133"/>
        <v>34.44</v>
      </c>
      <c r="R2832">
        <f t="shared" si="134"/>
        <v>2014</v>
      </c>
    </row>
    <row r="2833" spans="1:18" ht="28.8" hidden="1" x14ac:dyDescent="0.3">
      <c r="A2833">
        <v>2740</v>
      </c>
      <c r="B2833" s="3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 s="12">
        <v>42074.99018518519</v>
      </c>
      <c r="J2833" s="12">
        <v>42045.031851851847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>
        <f t="shared" si="132"/>
        <v>103</v>
      </c>
      <c r="Q2833">
        <f t="shared" si="133"/>
        <v>18.239999999999998</v>
      </c>
      <c r="R2833">
        <f t="shared" si="134"/>
        <v>2015</v>
      </c>
    </row>
    <row r="2834" spans="1:18" hidden="1" x14ac:dyDescent="0.3">
      <c r="A2834">
        <v>717</v>
      </c>
      <c r="B2834" s="3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 s="12">
        <v>41887.854189814818</v>
      </c>
      <c r="J2834" s="12">
        <v>41857.854189814818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>
        <f t="shared" si="132"/>
        <v>0</v>
      </c>
      <c r="Q2834">
        <f t="shared" si="133"/>
        <v>76.25</v>
      </c>
      <c r="R2834">
        <f t="shared" si="134"/>
        <v>2014</v>
      </c>
    </row>
    <row r="2835" spans="1:18" ht="28.8" hidden="1" x14ac:dyDescent="0.3">
      <c r="A2835">
        <v>882</v>
      </c>
      <c r="B2835" s="3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 s="12">
        <v>40792.860532407409</v>
      </c>
      <c r="J2835" s="12">
        <v>40759.860532407409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>
        <f t="shared" si="132"/>
        <v>20</v>
      </c>
      <c r="Q2835">
        <f t="shared" si="133"/>
        <v>21.57</v>
      </c>
      <c r="R2835">
        <f t="shared" si="134"/>
        <v>2011</v>
      </c>
    </row>
    <row r="2836" spans="1:18" ht="28.8" hidden="1" x14ac:dyDescent="0.3">
      <c r="A2836">
        <v>421</v>
      </c>
      <c r="B2836" s="3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 s="12">
        <v>42237.491388888884</v>
      </c>
      <c r="J2836" s="12">
        <v>42177.491388888884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>
        <f t="shared" si="132"/>
        <v>2</v>
      </c>
      <c r="Q2836">
        <f t="shared" si="133"/>
        <v>50.17</v>
      </c>
      <c r="R2836">
        <f t="shared" si="134"/>
        <v>2015</v>
      </c>
    </row>
    <row r="2837" spans="1:18" ht="28.8" hidden="1" x14ac:dyDescent="0.3">
      <c r="A2837">
        <v>588</v>
      </c>
      <c r="B2837" s="3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 s="12">
        <v>42691.811180555553</v>
      </c>
      <c r="J2837" s="12">
        <v>42631.769513888896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>
        <f t="shared" si="132"/>
        <v>3</v>
      </c>
      <c r="Q2837">
        <f t="shared" si="133"/>
        <v>150.5</v>
      </c>
      <c r="R2837">
        <f t="shared" si="134"/>
        <v>2016</v>
      </c>
    </row>
    <row r="2838" spans="1:18" hidden="1" x14ac:dyDescent="0.3">
      <c r="A2838">
        <v>1849</v>
      </c>
      <c r="B2838" s="3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 s="12">
        <v>41199.845590277779</v>
      </c>
      <c r="J2838" s="12">
        <v>41169.845590277779</v>
      </c>
      <c r="K2838" t="b">
        <v>0</v>
      </c>
      <c r="L2838">
        <v>8</v>
      </c>
      <c r="M2838" t="b">
        <v>1</v>
      </c>
      <c r="N2838" t="s">
        <v>8285</v>
      </c>
      <c r="O2838" t="s">
        <v>8289</v>
      </c>
      <c r="P2838">
        <f t="shared" si="132"/>
        <v>100</v>
      </c>
      <c r="Q2838">
        <f t="shared" si="133"/>
        <v>37.630000000000003</v>
      </c>
      <c r="R2838">
        <f t="shared" si="134"/>
        <v>2012</v>
      </c>
    </row>
    <row r="2839" spans="1:18" ht="28.8" hidden="1" x14ac:dyDescent="0.3">
      <c r="A2839">
        <v>1923</v>
      </c>
      <c r="B2839" s="3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 s="12">
        <v>40813.207638888889</v>
      </c>
      <c r="J2839" s="12">
        <v>40772.848749999997</v>
      </c>
      <c r="K2839" t="b">
        <v>0</v>
      </c>
      <c r="L2839">
        <v>13</v>
      </c>
      <c r="M2839" t="b">
        <v>1</v>
      </c>
      <c r="N2839" t="s">
        <v>8285</v>
      </c>
      <c r="O2839" t="s">
        <v>8286</v>
      </c>
      <c r="P2839">
        <f t="shared" si="132"/>
        <v>241</v>
      </c>
      <c r="Q2839">
        <f t="shared" si="133"/>
        <v>23.15</v>
      </c>
      <c r="R2839">
        <f t="shared" si="134"/>
        <v>2011</v>
      </c>
    </row>
    <row r="2840" spans="1:18" ht="28.8" x14ac:dyDescent="0.3">
      <c r="A2840">
        <v>4038</v>
      </c>
      <c r="B2840" s="3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 s="12">
        <v>41929.798726851855</v>
      </c>
      <c r="J2840" s="12">
        <v>41869.798726851855</v>
      </c>
      <c r="K2840" t="b">
        <v>0</v>
      </c>
      <c r="L2840">
        <v>4</v>
      </c>
      <c r="M2840" t="b">
        <v>0</v>
      </c>
      <c r="N2840" t="s">
        <v>8281</v>
      </c>
      <c r="O2840" t="s">
        <v>8284</v>
      </c>
      <c r="P2840">
        <f t="shared" si="132"/>
        <v>12</v>
      </c>
      <c r="Q2840">
        <f t="shared" si="133"/>
        <v>75.25</v>
      </c>
      <c r="R2840">
        <f t="shared" si="134"/>
        <v>2014</v>
      </c>
    </row>
    <row r="2841" spans="1:18" ht="28.8" hidden="1" x14ac:dyDescent="0.3">
      <c r="A2841">
        <v>620</v>
      </c>
      <c r="B2841" s="3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 s="12">
        <v>41876.716874999998</v>
      </c>
      <c r="J2841" s="12">
        <v>41831.716874999998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>
        <f t="shared" si="132"/>
        <v>1</v>
      </c>
      <c r="Q2841">
        <f t="shared" si="133"/>
        <v>300</v>
      </c>
      <c r="R2841">
        <f t="shared" si="134"/>
        <v>2014</v>
      </c>
    </row>
    <row r="2842" spans="1:18" ht="28.8" hidden="1" x14ac:dyDescent="0.3">
      <c r="A2842">
        <v>848</v>
      </c>
      <c r="B2842" s="3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 s="12">
        <v>42108.792048611111</v>
      </c>
      <c r="J2842" s="12">
        <v>42078.792048611111</v>
      </c>
      <c r="K2842" t="b">
        <v>0</v>
      </c>
      <c r="L2842">
        <v>16</v>
      </c>
      <c r="M2842" t="b">
        <v>1</v>
      </c>
      <c r="N2842" t="s">
        <v>8285</v>
      </c>
      <c r="O2842" t="s">
        <v>8294</v>
      </c>
      <c r="P2842">
        <f t="shared" si="132"/>
        <v>100</v>
      </c>
      <c r="Q2842">
        <f t="shared" si="133"/>
        <v>18.75</v>
      </c>
      <c r="R2842">
        <f t="shared" si="134"/>
        <v>2015</v>
      </c>
    </row>
    <row r="2843" spans="1:18" ht="28.8" hidden="1" x14ac:dyDescent="0.3">
      <c r="A2843">
        <v>853</v>
      </c>
      <c r="B2843" s="3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 s="12">
        <v>42051.832280092596</v>
      </c>
      <c r="J2843" s="12">
        <v>42021.832280092596</v>
      </c>
      <c r="K2843" t="b">
        <v>0</v>
      </c>
      <c r="L2843">
        <v>10</v>
      </c>
      <c r="M2843" t="b">
        <v>1</v>
      </c>
      <c r="N2843" t="s">
        <v>8285</v>
      </c>
      <c r="O2843" t="s">
        <v>8294</v>
      </c>
      <c r="P2843">
        <f t="shared" si="132"/>
        <v>100</v>
      </c>
      <c r="Q2843">
        <f t="shared" si="133"/>
        <v>30</v>
      </c>
      <c r="R2843">
        <f t="shared" si="134"/>
        <v>2015</v>
      </c>
    </row>
    <row r="2844" spans="1:18" ht="28.8" hidden="1" x14ac:dyDescent="0.3">
      <c r="A2844">
        <v>1822</v>
      </c>
      <c r="B2844" s="3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 s="12">
        <v>41670.792361111111</v>
      </c>
      <c r="J2844" s="12">
        <v>41634.797013888885</v>
      </c>
      <c r="K2844" t="b">
        <v>0</v>
      </c>
      <c r="L2844">
        <v>11</v>
      </c>
      <c r="M2844" t="b">
        <v>1</v>
      </c>
      <c r="N2844" t="s">
        <v>8285</v>
      </c>
      <c r="O2844" t="s">
        <v>8289</v>
      </c>
      <c r="P2844">
        <f t="shared" si="132"/>
        <v>100</v>
      </c>
      <c r="Q2844">
        <f t="shared" si="133"/>
        <v>27.27</v>
      </c>
      <c r="R2844">
        <f t="shared" si="134"/>
        <v>2013</v>
      </c>
    </row>
    <row r="2845" spans="1:18" ht="28.8" hidden="1" x14ac:dyDescent="0.3">
      <c r="A2845">
        <v>2112</v>
      </c>
      <c r="B2845" s="3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 s="12">
        <v>41379.928159722222</v>
      </c>
      <c r="J2845" s="12">
        <v>41365.928159722222</v>
      </c>
      <c r="K2845" t="b">
        <v>0</v>
      </c>
      <c r="L2845">
        <v>11</v>
      </c>
      <c r="M2845" t="b">
        <v>1</v>
      </c>
      <c r="N2845" t="s">
        <v>8285</v>
      </c>
      <c r="O2845" t="s">
        <v>8286</v>
      </c>
      <c r="P2845">
        <f t="shared" si="132"/>
        <v>100</v>
      </c>
      <c r="Q2845">
        <f t="shared" si="133"/>
        <v>27.27</v>
      </c>
      <c r="R2845">
        <f t="shared" si="134"/>
        <v>2013</v>
      </c>
    </row>
    <row r="2846" spans="1:18" ht="28.8" hidden="1" x14ac:dyDescent="0.3">
      <c r="A2846">
        <v>2343</v>
      </c>
      <c r="B2846" s="3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 s="12">
        <v>42377.82430555555</v>
      </c>
      <c r="J2846" s="12">
        <v>42327.825289351851</v>
      </c>
      <c r="K2846" t="b">
        <v>0</v>
      </c>
      <c r="L2846">
        <v>1</v>
      </c>
      <c r="M2846" t="b">
        <v>0</v>
      </c>
      <c r="N2846" t="s">
        <v>8266</v>
      </c>
      <c r="O2846" t="s">
        <v>8300</v>
      </c>
      <c r="P2846">
        <f t="shared" si="132"/>
        <v>3</v>
      </c>
      <c r="Q2846">
        <f t="shared" si="133"/>
        <v>300</v>
      </c>
      <c r="R2846">
        <f t="shared" si="134"/>
        <v>2015</v>
      </c>
    </row>
    <row r="2847" spans="1:18" ht="28.8" x14ac:dyDescent="0.3">
      <c r="A2847">
        <v>2855</v>
      </c>
      <c r="B2847" s="3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 s="12">
        <v>42398.981944444444</v>
      </c>
      <c r="J2847" s="12">
        <v>42370.007766203707</v>
      </c>
      <c r="K2847" t="b">
        <v>0</v>
      </c>
      <c r="L2847">
        <v>5</v>
      </c>
      <c r="M2847" t="b">
        <v>0</v>
      </c>
      <c r="N2847" t="s">
        <v>8281</v>
      </c>
      <c r="O2847" t="s">
        <v>8284</v>
      </c>
      <c r="P2847">
        <f t="shared" si="132"/>
        <v>50</v>
      </c>
      <c r="Q2847">
        <f t="shared" si="133"/>
        <v>60</v>
      </c>
      <c r="R2847">
        <f t="shared" si="134"/>
        <v>2016</v>
      </c>
    </row>
    <row r="2848" spans="1:18" ht="28.8" hidden="1" x14ac:dyDescent="0.3">
      <c r="A2848">
        <v>2923</v>
      </c>
      <c r="B2848" s="3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 s="12">
        <v>42028.125</v>
      </c>
      <c r="J2848" s="12">
        <v>42013.15253472222</v>
      </c>
      <c r="K2848" t="b">
        <v>0</v>
      </c>
      <c r="L2848">
        <v>10</v>
      </c>
      <c r="M2848" t="b">
        <v>1</v>
      </c>
      <c r="N2848" t="s">
        <v>8281</v>
      </c>
      <c r="O2848" t="s">
        <v>8293</v>
      </c>
      <c r="P2848">
        <f t="shared" si="132"/>
        <v>100</v>
      </c>
      <c r="Q2848">
        <f t="shared" si="133"/>
        <v>30</v>
      </c>
      <c r="R2848">
        <f t="shared" si="134"/>
        <v>2015</v>
      </c>
    </row>
    <row r="2849" spans="1:18" ht="28.8" hidden="1" x14ac:dyDescent="0.3">
      <c r="A2849">
        <v>3101</v>
      </c>
      <c r="B2849" s="3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 s="12">
        <v>42201.330555555556</v>
      </c>
      <c r="J2849" s="12">
        <v>42171.383530092593</v>
      </c>
      <c r="K2849" t="b">
        <v>0</v>
      </c>
      <c r="L2849">
        <v>12</v>
      </c>
      <c r="M2849" t="b">
        <v>0</v>
      </c>
      <c r="N2849" t="s">
        <v>8281</v>
      </c>
      <c r="O2849" t="s">
        <v>8282</v>
      </c>
      <c r="P2849">
        <f t="shared" si="132"/>
        <v>12</v>
      </c>
      <c r="Q2849">
        <f t="shared" si="133"/>
        <v>25</v>
      </c>
      <c r="R2849">
        <f t="shared" si="134"/>
        <v>2015</v>
      </c>
    </row>
    <row r="2850" spans="1:18" ht="28.8" hidden="1" x14ac:dyDescent="0.3">
      <c r="A2850">
        <v>3115</v>
      </c>
      <c r="B2850" s="3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 s="12">
        <v>42526.447071759263</v>
      </c>
      <c r="J2850" s="12">
        <v>42496.447071759263</v>
      </c>
      <c r="K2850" t="b">
        <v>0</v>
      </c>
      <c r="L2850">
        <v>1</v>
      </c>
      <c r="M2850" t="b">
        <v>0</v>
      </c>
      <c r="N2850" t="s">
        <v>8281</v>
      </c>
      <c r="O2850" t="s">
        <v>8282</v>
      </c>
      <c r="P2850">
        <f t="shared" si="132"/>
        <v>3</v>
      </c>
      <c r="Q2850">
        <f t="shared" si="133"/>
        <v>300</v>
      </c>
      <c r="R2850">
        <f t="shared" si="134"/>
        <v>2016</v>
      </c>
    </row>
    <row r="2851" spans="1:18" ht="28.8" x14ac:dyDescent="0.3">
      <c r="A2851">
        <v>4039</v>
      </c>
      <c r="B2851" s="3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 s="12">
        <v>42339.249305555553</v>
      </c>
      <c r="J2851" s="12">
        <v>42305.670914351853</v>
      </c>
      <c r="K2851" t="b">
        <v>0</v>
      </c>
      <c r="L2851">
        <v>5</v>
      </c>
      <c r="M2851" t="b">
        <v>0</v>
      </c>
      <c r="N2851" t="s">
        <v>8281</v>
      </c>
      <c r="O2851" t="s">
        <v>8284</v>
      </c>
      <c r="P2851">
        <f t="shared" si="132"/>
        <v>60</v>
      </c>
      <c r="Q2851">
        <f t="shared" si="133"/>
        <v>60</v>
      </c>
      <c r="R2851">
        <f t="shared" si="134"/>
        <v>2015</v>
      </c>
    </row>
    <row r="2852" spans="1:18" ht="28.8" hidden="1" x14ac:dyDescent="0.3">
      <c r="A2852">
        <v>683</v>
      </c>
      <c r="B2852" s="3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 s="12">
        <v>42674.900046296301</v>
      </c>
      <c r="J2852" s="12">
        <v>42634.900046296301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>
        <f t="shared" si="132"/>
        <v>1</v>
      </c>
      <c r="Q2852">
        <f t="shared" si="133"/>
        <v>99.33</v>
      </c>
      <c r="R2852">
        <f t="shared" si="134"/>
        <v>2016</v>
      </c>
    </row>
    <row r="2853" spans="1:18" ht="28.8" hidden="1" x14ac:dyDescent="0.3">
      <c r="A2853">
        <v>965</v>
      </c>
      <c r="B2853" s="3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 s="12">
        <v>42669.165972222225</v>
      </c>
      <c r="J2853" s="12">
        <v>42637.016736111109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>
        <f t="shared" si="132"/>
        <v>1</v>
      </c>
      <c r="Q2853">
        <f t="shared" si="133"/>
        <v>49.67</v>
      </c>
      <c r="R2853">
        <f t="shared" si="134"/>
        <v>2016</v>
      </c>
    </row>
    <row r="2854" spans="1:18" ht="28.8" x14ac:dyDescent="0.3">
      <c r="A2854">
        <v>3959</v>
      </c>
      <c r="B2854" s="3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 s="12">
        <v>41910.788842592592</v>
      </c>
      <c r="J2854" s="12">
        <v>41880.788842592592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>
        <f t="shared" si="132"/>
        <v>24</v>
      </c>
      <c r="Q2854">
        <f t="shared" si="133"/>
        <v>24.33</v>
      </c>
      <c r="R2854">
        <f t="shared" si="134"/>
        <v>2014</v>
      </c>
    </row>
    <row r="2855" spans="1:18" hidden="1" x14ac:dyDescent="0.3">
      <c r="A2855">
        <v>1192</v>
      </c>
      <c r="B2855" s="3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 s="12">
        <v>42777.506689814814</v>
      </c>
      <c r="J2855" s="12">
        <v>42747.506689814814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>
        <f t="shared" si="132"/>
        <v>290</v>
      </c>
      <c r="Q2855">
        <f t="shared" si="133"/>
        <v>19.329999999999998</v>
      </c>
      <c r="R2855">
        <f t="shared" si="134"/>
        <v>2017</v>
      </c>
    </row>
    <row r="2856" spans="1:18" hidden="1" x14ac:dyDescent="0.3">
      <c r="A2856">
        <v>943</v>
      </c>
      <c r="B2856" s="3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 s="12">
        <v>42703.709548611107</v>
      </c>
      <c r="J2856" s="12">
        <v>42673.66788194445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>
        <f t="shared" si="132"/>
        <v>10</v>
      </c>
      <c r="Q2856">
        <f t="shared" si="133"/>
        <v>24.08</v>
      </c>
      <c r="R2856">
        <f t="shared" si="134"/>
        <v>2016</v>
      </c>
    </row>
    <row r="2857" spans="1:18" ht="28.8" hidden="1" x14ac:dyDescent="0.3">
      <c r="A2857">
        <v>1546</v>
      </c>
      <c r="B2857" s="3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 s="12">
        <v>41899.212951388887</v>
      </c>
      <c r="J2857" s="12">
        <v>41839.212951388887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>
        <f t="shared" si="132"/>
        <v>29</v>
      </c>
      <c r="Q2857">
        <f t="shared" si="133"/>
        <v>26.27</v>
      </c>
      <c r="R2857">
        <f t="shared" si="134"/>
        <v>2014</v>
      </c>
    </row>
    <row r="2858" spans="1:18" ht="28.8" x14ac:dyDescent="0.3">
      <c r="A2858">
        <v>3292</v>
      </c>
      <c r="B2858" s="3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 s="12">
        <v>42342.811898148153</v>
      </c>
      <c r="J2858" s="12">
        <v>42282.770231481481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>
        <f t="shared" si="132"/>
        <v>286</v>
      </c>
      <c r="Q2858">
        <f t="shared" si="133"/>
        <v>19.27</v>
      </c>
      <c r="R2858">
        <f t="shared" si="134"/>
        <v>2015</v>
      </c>
    </row>
    <row r="2859" spans="1:18" ht="28.8" hidden="1" x14ac:dyDescent="0.3">
      <c r="A2859">
        <v>946</v>
      </c>
      <c r="B2859" s="3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 s="12">
        <v>42622.750555555554</v>
      </c>
      <c r="J2859" s="12">
        <v>42592.750555555554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>
        <f t="shared" si="132"/>
        <v>2</v>
      </c>
      <c r="Q2859">
        <f t="shared" si="133"/>
        <v>57.2</v>
      </c>
      <c r="R2859">
        <f t="shared" si="134"/>
        <v>2016</v>
      </c>
    </row>
    <row r="2860" spans="1:18" ht="28.8" x14ac:dyDescent="0.3">
      <c r="A2860">
        <v>3965</v>
      </c>
      <c r="B2860" s="3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 s="12">
        <v>42474.194212962961</v>
      </c>
      <c r="J2860" s="12">
        <v>42414.235879629632</v>
      </c>
      <c r="K2860" t="b">
        <v>0</v>
      </c>
      <c r="L2860">
        <v>4</v>
      </c>
      <c r="M2860" t="b">
        <v>0</v>
      </c>
      <c r="N2860" t="s">
        <v>8281</v>
      </c>
      <c r="O2860" t="s">
        <v>8284</v>
      </c>
      <c r="P2860">
        <f t="shared" si="132"/>
        <v>14</v>
      </c>
      <c r="Q2860">
        <f t="shared" si="133"/>
        <v>71.25</v>
      </c>
      <c r="R2860">
        <f t="shared" si="134"/>
        <v>2016</v>
      </c>
    </row>
    <row r="2861" spans="1:18" ht="28.8" x14ac:dyDescent="0.3">
      <c r="A2861">
        <v>4060</v>
      </c>
      <c r="B2861" s="3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 s="12">
        <v>41813.666666666664</v>
      </c>
      <c r="J2861" s="12">
        <v>41779.695092592592</v>
      </c>
      <c r="K2861" t="b">
        <v>0</v>
      </c>
      <c r="L2861">
        <v>5</v>
      </c>
      <c r="M2861" t="b">
        <v>0</v>
      </c>
      <c r="N2861" t="s">
        <v>8281</v>
      </c>
      <c r="O2861" t="s">
        <v>8284</v>
      </c>
      <c r="P2861">
        <f t="shared" si="132"/>
        <v>3</v>
      </c>
      <c r="Q2861">
        <f t="shared" si="133"/>
        <v>57</v>
      </c>
      <c r="R2861">
        <f t="shared" si="134"/>
        <v>2014</v>
      </c>
    </row>
    <row r="2862" spans="1:18" hidden="1" x14ac:dyDescent="0.3">
      <c r="A2862">
        <v>2121</v>
      </c>
      <c r="B2862" s="3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 s="12">
        <v>42746.7424537037</v>
      </c>
      <c r="J2862" s="12">
        <v>42716.7424537037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>
        <f t="shared" si="132"/>
        <v>1</v>
      </c>
      <c r="Q2862">
        <f t="shared" si="133"/>
        <v>28.4</v>
      </c>
      <c r="R2862">
        <f t="shared" si="134"/>
        <v>2016</v>
      </c>
    </row>
    <row r="2863" spans="1:18" ht="28.8" hidden="1" x14ac:dyDescent="0.3">
      <c r="A2863">
        <v>2501</v>
      </c>
      <c r="B2863" s="3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 s="12">
        <v>42274.776666666665</v>
      </c>
      <c r="J2863" s="12">
        <v>42244.776666666665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>
        <f t="shared" si="132"/>
        <v>3</v>
      </c>
      <c r="Q2863">
        <f t="shared" si="133"/>
        <v>40.14</v>
      </c>
      <c r="R2863">
        <f t="shared" si="134"/>
        <v>2015</v>
      </c>
    </row>
    <row r="2864" spans="1:18" ht="28.8" hidden="1" x14ac:dyDescent="0.3">
      <c r="A2864">
        <v>899</v>
      </c>
      <c r="B2864" s="3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 s="12">
        <v>40691.099097222221</v>
      </c>
      <c r="J2864" s="12">
        <v>40646.099097222221</v>
      </c>
      <c r="K2864" t="b">
        <v>0</v>
      </c>
      <c r="L2864">
        <v>8</v>
      </c>
      <c r="M2864" t="b">
        <v>0</v>
      </c>
      <c r="N2864" t="s">
        <v>8285</v>
      </c>
      <c r="O2864" t="s">
        <v>8286</v>
      </c>
      <c r="P2864">
        <f t="shared" si="132"/>
        <v>37</v>
      </c>
      <c r="Q2864">
        <f t="shared" si="133"/>
        <v>35</v>
      </c>
      <c r="R2864">
        <f t="shared" si="134"/>
        <v>2011</v>
      </c>
    </row>
    <row r="2865" spans="1:18" ht="28.8" hidden="1" x14ac:dyDescent="0.3">
      <c r="A2865">
        <v>974</v>
      </c>
      <c r="B2865" s="3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2">
        <v>42454.707824074074</v>
      </c>
      <c r="J2865" s="12">
        <v>42424.749490740738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>
        <f t="shared" si="132"/>
        <v>1</v>
      </c>
      <c r="Q2865">
        <f t="shared" si="133"/>
        <v>93.33</v>
      </c>
      <c r="R2865">
        <f t="shared" si="134"/>
        <v>2016</v>
      </c>
    </row>
    <row r="2866" spans="1:18" ht="28.8" hidden="1" x14ac:dyDescent="0.3">
      <c r="A2866">
        <v>1595</v>
      </c>
      <c r="B2866" s="3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 s="12">
        <v>41808.842361111114</v>
      </c>
      <c r="J2866" s="12">
        <v>41780.050092592595</v>
      </c>
      <c r="K2866" t="b">
        <v>0</v>
      </c>
      <c r="L2866">
        <v>7</v>
      </c>
      <c r="M2866" t="b">
        <v>0</v>
      </c>
      <c r="N2866" t="s">
        <v>8271</v>
      </c>
      <c r="O2866" t="s">
        <v>8309</v>
      </c>
      <c r="P2866">
        <f t="shared" si="132"/>
        <v>0</v>
      </c>
      <c r="Q2866">
        <f t="shared" si="133"/>
        <v>40</v>
      </c>
      <c r="R2866">
        <f t="shared" si="134"/>
        <v>2014</v>
      </c>
    </row>
    <row r="2867" spans="1:18" ht="28.8" hidden="1" x14ac:dyDescent="0.3">
      <c r="A2867">
        <v>1693</v>
      </c>
      <c r="B2867" s="3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 s="12">
        <v>42834.833333333328</v>
      </c>
      <c r="J2867" s="12">
        <v>42803.920277777783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>
        <f t="shared" si="132"/>
        <v>9</v>
      </c>
      <c r="Q2867">
        <f t="shared" si="133"/>
        <v>35</v>
      </c>
      <c r="R2867">
        <f t="shared" si="134"/>
        <v>2017</v>
      </c>
    </row>
    <row r="2868" spans="1:18" ht="28.8" hidden="1" x14ac:dyDescent="0.3">
      <c r="A2868">
        <v>2957</v>
      </c>
      <c r="B2868" s="3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 s="12">
        <v>42090.969583333332</v>
      </c>
      <c r="J2868" s="12">
        <v>42031.011249999996</v>
      </c>
      <c r="K2868" t="b">
        <v>0</v>
      </c>
      <c r="L2868">
        <v>3</v>
      </c>
      <c r="M2868" t="b">
        <v>0</v>
      </c>
      <c r="N2868" t="s">
        <v>8281</v>
      </c>
      <c r="O2868" t="s">
        <v>8282</v>
      </c>
      <c r="P2868">
        <f t="shared" si="132"/>
        <v>2</v>
      </c>
      <c r="Q2868">
        <f t="shared" si="133"/>
        <v>93.33</v>
      </c>
      <c r="R2868">
        <f t="shared" si="134"/>
        <v>2015</v>
      </c>
    </row>
    <row r="2869" spans="1:18" x14ac:dyDescent="0.3">
      <c r="A2869">
        <v>3397</v>
      </c>
      <c r="B2869" s="3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 s="12">
        <v>42418.916666666672</v>
      </c>
      <c r="J2869" s="12">
        <v>42378.478344907402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>
        <f t="shared" si="132"/>
        <v>112</v>
      </c>
      <c r="Q2869">
        <f t="shared" si="133"/>
        <v>11.67</v>
      </c>
      <c r="R2869">
        <f t="shared" si="134"/>
        <v>2016</v>
      </c>
    </row>
    <row r="2870" spans="1:18" ht="28.8" hidden="1" x14ac:dyDescent="0.3">
      <c r="A2870">
        <v>198</v>
      </c>
      <c r="B2870" s="3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 s="12">
        <v>41917.383356481485</v>
      </c>
      <c r="J2870" s="12">
        <v>41887.383356481485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>
        <f t="shared" si="132"/>
        <v>1</v>
      </c>
      <c r="Q2870">
        <f t="shared" si="133"/>
        <v>46.5</v>
      </c>
      <c r="R2870">
        <f t="shared" si="134"/>
        <v>2014</v>
      </c>
    </row>
    <row r="2871" spans="1:18" ht="28.8" hidden="1" x14ac:dyDescent="0.3">
      <c r="A2871">
        <v>3099</v>
      </c>
      <c r="B2871" s="3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 s="12">
        <v>42412.189710648148</v>
      </c>
      <c r="J2871" s="12">
        <v>42382.189710648148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>
        <f t="shared" si="132"/>
        <v>14</v>
      </c>
      <c r="Q2871">
        <f t="shared" si="133"/>
        <v>55.6</v>
      </c>
      <c r="R2871">
        <f t="shared" si="134"/>
        <v>2016</v>
      </c>
    </row>
    <row r="2872" spans="1:18" ht="28.8" hidden="1" x14ac:dyDescent="0.3">
      <c r="A2872">
        <v>2579</v>
      </c>
      <c r="B2872" s="3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 s="12">
        <v>41897.829895833333</v>
      </c>
      <c r="J2872" s="12">
        <v>41837.829895833333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>
        <f t="shared" si="132"/>
        <v>0</v>
      </c>
      <c r="Q2872">
        <f t="shared" si="133"/>
        <v>23.08</v>
      </c>
      <c r="R2872">
        <f t="shared" si="134"/>
        <v>2014</v>
      </c>
    </row>
    <row r="2873" spans="1:18" ht="28.8" x14ac:dyDescent="0.3">
      <c r="A2873">
        <v>3371</v>
      </c>
      <c r="B2873" s="3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 s="12">
        <v>42340.874594907407</v>
      </c>
      <c r="J2873" s="12">
        <v>42312.874594907407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>
        <f t="shared" si="132"/>
        <v>139</v>
      </c>
      <c r="Q2873">
        <f t="shared" si="133"/>
        <v>30.78</v>
      </c>
      <c r="R2873">
        <f t="shared" si="134"/>
        <v>2015</v>
      </c>
    </row>
    <row r="2874" spans="1:18" hidden="1" x14ac:dyDescent="0.3">
      <c r="A2874">
        <v>2680</v>
      </c>
      <c r="B2874" s="3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 s="12">
        <v>42466.170034722221</v>
      </c>
      <c r="J2874" s="12">
        <v>42436.211701388893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>
        <f t="shared" si="132"/>
        <v>1</v>
      </c>
      <c r="Q2874">
        <f t="shared" si="133"/>
        <v>69</v>
      </c>
      <c r="R2874">
        <f t="shared" si="134"/>
        <v>2016</v>
      </c>
    </row>
    <row r="2875" spans="1:18" ht="28.8" hidden="1" x14ac:dyDescent="0.3">
      <c r="A2875">
        <v>949</v>
      </c>
      <c r="B2875" s="3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 s="12">
        <v>42421.043703703705</v>
      </c>
      <c r="J2875" s="12">
        <v>42361.043703703705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>
        <f t="shared" si="132"/>
        <v>1</v>
      </c>
      <c r="Q2875">
        <f t="shared" si="133"/>
        <v>39</v>
      </c>
      <c r="R2875">
        <f t="shared" si="134"/>
        <v>2015</v>
      </c>
    </row>
    <row r="2876" spans="1:18" ht="28.8" x14ac:dyDescent="0.3">
      <c r="A2876">
        <v>2891</v>
      </c>
      <c r="B2876" s="3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 s="12">
        <v>42475.84175925926</v>
      </c>
      <c r="J2876" s="12">
        <v>42415.883425925931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>
        <f t="shared" si="132"/>
        <v>3</v>
      </c>
      <c r="Q2876">
        <f t="shared" si="133"/>
        <v>27.3</v>
      </c>
      <c r="R2876">
        <f t="shared" si="134"/>
        <v>2016</v>
      </c>
    </row>
    <row r="2877" spans="1:18" ht="28.8" hidden="1" x14ac:dyDescent="0.3">
      <c r="A2877">
        <v>3205</v>
      </c>
      <c r="B2877" s="3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 s="12">
        <v>42125.374675925923</v>
      </c>
      <c r="J2877" s="12">
        <v>42095.374675925923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>
        <f t="shared" si="132"/>
        <v>3</v>
      </c>
      <c r="Q2877">
        <f t="shared" si="133"/>
        <v>22.75</v>
      </c>
      <c r="R2877">
        <f t="shared" si="134"/>
        <v>2015</v>
      </c>
    </row>
    <row r="2878" spans="1:18" ht="28.8" x14ac:dyDescent="0.3">
      <c r="A2878">
        <v>2820</v>
      </c>
      <c r="B2878" s="3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 s="12">
        <v>42426</v>
      </c>
      <c r="J2878" s="12">
        <v>42401.610983796301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>
        <f t="shared" si="132"/>
        <v>136</v>
      </c>
      <c r="Q2878">
        <f t="shared" si="133"/>
        <v>13.6</v>
      </c>
      <c r="R2878">
        <f t="shared" si="134"/>
        <v>2016</v>
      </c>
    </row>
    <row r="2879" spans="1:18" ht="28.8" x14ac:dyDescent="0.3">
      <c r="A2879">
        <v>2874</v>
      </c>
      <c r="B2879" s="3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 s="12">
        <v>42752.84474537037</v>
      </c>
      <c r="J2879" s="12">
        <v>42722.84474537037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>
        <f t="shared" si="132"/>
        <v>5</v>
      </c>
      <c r="Q2879">
        <f t="shared" si="133"/>
        <v>90.33</v>
      </c>
      <c r="R2879">
        <f t="shared" si="134"/>
        <v>2016</v>
      </c>
    </row>
    <row r="2880" spans="1:18" ht="28.8" hidden="1" x14ac:dyDescent="0.3">
      <c r="A2880">
        <v>1136</v>
      </c>
      <c r="B2880" s="3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 s="12">
        <v>42357.671631944439</v>
      </c>
      <c r="J2880" s="12">
        <v>42327.671631944439</v>
      </c>
      <c r="K2880" t="b">
        <v>0</v>
      </c>
      <c r="L2880">
        <v>6</v>
      </c>
      <c r="M2880" t="b">
        <v>0</v>
      </c>
      <c r="N2880" t="s">
        <v>8274</v>
      </c>
      <c r="O2880" t="s">
        <v>8302</v>
      </c>
      <c r="P2880">
        <f t="shared" si="132"/>
        <v>6</v>
      </c>
      <c r="Q2880">
        <f t="shared" si="133"/>
        <v>45</v>
      </c>
      <c r="R2880">
        <f t="shared" si="134"/>
        <v>2015</v>
      </c>
    </row>
    <row r="2881" spans="1:18" ht="28.8" hidden="1" x14ac:dyDescent="0.3">
      <c r="A2881">
        <v>2348</v>
      </c>
      <c r="B2881" s="3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 s="12">
        <v>42420.932152777779</v>
      </c>
      <c r="J2881" s="12">
        <v>42360.932152777779</v>
      </c>
      <c r="K2881" t="b">
        <v>0</v>
      </c>
      <c r="L2881">
        <v>5</v>
      </c>
      <c r="M2881" t="b">
        <v>0</v>
      </c>
      <c r="N2881" t="s">
        <v>8266</v>
      </c>
      <c r="O2881" t="s">
        <v>8300</v>
      </c>
      <c r="P2881">
        <f t="shared" si="132"/>
        <v>0</v>
      </c>
      <c r="Q2881">
        <f t="shared" si="133"/>
        <v>54</v>
      </c>
      <c r="R2881">
        <f t="shared" si="134"/>
        <v>2015</v>
      </c>
    </row>
    <row r="2882" spans="1:18" x14ac:dyDescent="0.3">
      <c r="A2882">
        <v>3738</v>
      </c>
      <c r="B2882" s="3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 s="12">
        <v>41835.916666666664</v>
      </c>
      <c r="J2882" s="12">
        <v>41813.938715277778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>
        <f t="shared" ref="P2882:P2945" si="135">ROUND(E2882/D2882*100,0)</f>
        <v>18</v>
      </c>
      <c r="Q2882">
        <f t="shared" ref="Q2882:Q2945" si="136">IFERROR(ROUND(E2882/L2882,2),0)</f>
        <v>45</v>
      </c>
      <c r="R2882">
        <f t="shared" si="134"/>
        <v>2014</v>
      </c>
    </row>
    <row r="2883" spans="1:18" ht="28.8" x14ac:dyDescent="0.3">
      <c r="A2883">
        <v>3824</v>
      </c>
      <c r="B2883" s="3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 s="12">
        <v>42583.570138888885</v>
      </c>
      <c r="J2883" s="12">
        <v>42571.626192129625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>
        <f t="shared" si="135"/>
        <v>108</v>
      </c>
      <c r="Q2883">
        <f t="shared" si="136"/>
        <v>38.57</v>
      </c>
      <c r="R2883">
        <f t="shared" ref="R2883:R2946" si="137">YEAR(J2883)</f>
        <v>2016</v>
      </c>
    </row>
    <row r="2884" spans="1:18" ht="28.8" hidden="1" x14ac:dyDescent="0.3">
      <c r="A2884">
        <v>1045</v>
      </c>
      <c r="B2884" s="3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 s="12">
        <v>41874.874421296299</v>
      </c>
      <c r="J2884" s="12">
        <v>41844.874421296299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>
        <f t="shared" si="135"/>
        <v>3</v>
      </c>
      <c r="Q2884">
        <f t="shared" si="136"/>
        <v>33.25</v>
      </c>
      <c r="R2884">
        <f t="shared" si="137"/>
        <v>2014</v>
      </c>
    </row>
    <row r="2885" spans="1:18" ht="28.8" x14ac:dyDescent="0.3">
      <c r="A2885">
        <v>2860</v>
      </c>
      <c r="B2885" s="3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 s="12">
        <v>42540.800648148142</v>
      </c>
      <c r="J2885" s="12">
        <v>42480.800648148142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>
        <f t="shared" si="135"/>
        <v>7</v>
      </c>
      <c r="Q2885">
        <f t="shared" si="136"/>
        <v>29.56</v>
      </c>
      <c r="R2885">
        <f t="shared" si="137"/>
        <v>2016</v>
      </c>
    </row>
    <row r="2886" spans="1:18" ht="28.8" x14ac:dyDescent="0.3">
      <c r="A2886">
        <v>2908</v>
      </c>
      <c r="B2886" s="3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 s="12">
        <v>42529.731701388882</v>
      </c>
      <c r="J2886" s="12">
        <v>42499.731701388882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>
        <f t="shared" si="135"/>
        <v>3</v>
      </c>
      <c r="Q2886">
        <f t="shared" si="136"/>
        <v>52.8</v>
      </c>
      <c r="R2886">
        <f t="shared" si="137"/>
        <v>2016</v>
      </c>
    </row>
    <row r="2887" spans="1:18" ht="28.8" hidden="1" x14ac:dyDescent="0.3">
      <c r="A2887">
        <v>197</v>
      </c>
      <c r="B2887" s="3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 s="12">
        <v>42783.875</v>
      </c>
      <c r="J2887" s="12">
        <v>42741.848379629635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>
        <f t="shared" si="135"/>
        <v>10</v>
      </c>
      <c r="Q2887">
        <f t="shared" si="136"/>
        <v>32.75</v>
      </c>
      <c r="R2887">
        <f t="shared" si="137"/>
        <v>2017</v>
      </c>
    </row>
    <row r="2888" spans="1:18" ht="28.8" hidden="1" x14ac:dyDescent="0.3">
      <c r="A2888">
        <v>621</v>
      </c>
      <c r="B2888" s="3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 s="12">
        <v>42558.987696759257</v>
      </c>
      <c r="J2888" s="12">
        <v>42528.987696759257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>
        <f t="shared" si="135"/>
        <v>1</v>
      </c>
      <c r="Q2888">
        <f t="shared" si="136"/>
        <v>87</v>
      </c>
      <c r="R2888">
        <f t="shared" si="137"/>
        <v>2016</v>
      </c>
    </row>
    <row r="2889" spans="1:18" ht="28.8" hidden="1" x14ac:dyDescent="0.3">
      <c r="A2889">
        <v>94</v>
      </c>
      <c r="B2889" s="3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 s="12">
        <v>41736.717847222222</v>
      </c>
      <c r="J2889" s="12">
        <v>41716.717847222222</v>
      </c>
      <c r="K2889" t="b">
        <v>0</v>
      </c>
      <c r="L2889">
        <v>12</v>
      </c>
      <c r="M2889" t="b">
        <v>1</v>
      </c>
      <c r="N2889" t="s">
        <v>8279</v>
      </c>
      <c r="O2889" t="s">
        <v>8301</v>
      </c>
      <c r="P2889">
        <f t="shared" si="135"/>
        <v>104</v>
      </c>
      <c r="Q2889">
        <f t="shared" si="136"/>
        <v>21.67</v>
      </c>
      <c r="R2889">
        <f t="shared" si="137"/>
        <v>2014</v>
      </c>
    </row>
    <row r="2890" spans="1:18" ht="28.8" hidden="1" x14ac:dyDescent="0.3">
      <c r="A2890">
        <v>691</v>
      </c>
      <c r="B2890" s="3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 s="12">
        <v>42186.028310185182</v>
      </c>
      <c r="J2890" s="12">
        <v>42158.028310185182</v>
      </c>
      <c r="K2890" t="b">
        <v>0</v>
      </c>
      <c r="L2890">
        <v>10</v>
      </c>
      <c r="M2890" t="b">
        <v>0</v>
      </c>
      <c r="N2890" t="s">
        <v>8266</v>
      </c>
      <c r="O2890" t="s">
        <v>8268</v>
      </c>
      <c r="P2890">
        <f t="shared" si="135"/>
        <v>1</v>
      </c>
      <c r="Q2890">
        <f t="shared" si="136"/>
        <v>26</v>
      </c>
      <c r="R2890">
        <f t="shared" si="137"/>
        <v>2015</v>
      </c>
    </row>
    <row r="2891" spans="1:18" ht="28.8" hidden="1" x14ac:dyDescent="0.3">
      <c r="A2891">
        <v>891</v>
      </c>
      <c r="B2891" s="3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 s="12">
        <v>41872.031597222223</v>
      </c>
      <c r="J2891" s="12">
        <v>41842.031597222223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>
        <f t="shared" si="135"/>
        <v>3</v>
      </c>
      <c r="Q2891">
        <f t="shared" si="136"/>
        <v>28.89</v>
      </c>
      <c r="R2891">
        <f t="shared" si="137"/>
        <v>2014</v>
      </c>
    </row>
    <row r="2892" spans="1:18" ht="28.8" hidden="1" x14ac:dyDescent="0.3">
      <c r="A2892">
        <v>1918</v>
      </c>
      <c r="B2892" s="3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 s="12">
        <v>41863.789942129632</v>
      </c>
      <c r="J2892" s="12">
        <v>41828.789942129632</v>
      </c>
      <c r="K2892" t="b">
        <v>0</v>
      </c>
      <c r="L2892">
        <v>9</v>
      </c>
      <c r="M2892" t="b">
        <v>0</v>
      </c>
      <c r="N2892" t="s">
        <v>8266</v>
      </c>
      <c r="O2892" t="s">
        <v>8276</v>
      </c>
      <c r="P2892">
        <f t="shared" si="135"/>
        <v>1</v>
      </c>
      <c r="Q2892">
        <f t="shared" si="136"/>
        <v>28.89</v>
      </c>
      <c r="R2892">
        <f t="shared" si="137"/>
        <v>2014</v>
      </c>
    </row>
    <row r="2893" spans="1:18" ht="28.8" hidden="1" x14ac:dyDescent="0.3">
      <c r="A2893">
        <v>2755</v>
      </c>
      <c r="B2893" s="3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 s="12">
        <v>42102.790821759263</v>
      </c>
      <c r="J2893" s="12">
        <v>42072.790821759263</v>
      </c>
      <c r="K2893" t="b">
        <v>0</v>
      </c>
      <c r="L2893">
        <v>15</v>
      </c>
      <c r="M2893" t="b">
        <v>0</v>
      </c>
      <c r="N2893" t="s">
        <v>8269</v>
      </c>
      <c r="O2893" t="s">
        <v>8314</v>
      </c>
      <c r="P2893">
        <f t="shared" si="135"/>
        <v>52</v>
      </c>
      <c r="Q2893">
        <f t="shared" si="136"/>
        <v>17.329999999999998</v>
      </c>
      <c r="R2893">
        <f t="shared" si="137"/>
        <v>2015</v>
      </c>
    </row>
    <row r="2894" spans="1:18" ht="28.8" x14ac:dyDescent="0.3">
      <c r="A2894">
        <v>3857</v>
      </c>
      <c r="B2894" s="3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 s="12">
        <v>41852.716666666667</v>
      </c>
      <c r="J2894" s="12">
        <v>41829.73715277778</v>
      </c>
      <c r="K2894" t="b">
        <v>0</v>
      </c>
      <c r="L2894">
        <v>4</v>
      </c>
      <c r="M2894" t="b">
        <v>0</v>
      </c>
      <c r="N2894" t="s">
        <v>8281</v>
      </c>
      <c r="O2894" t="s">
        <v>8284</v>
      </c>
      <c r="P2894">
        <f t="shared" si="135"/>
        <v>5</v>
      </c>
      <c r="Q2894">
        <f t="shared" si="136"/>
        <v>65</v>
      </c>
      <c r="R2894">
        <f t="shared" si="137"/>
        <v>2014</v>
      </c>
    </row>
    <row r="2895" spans="1:18" x14ac:dyDescent="0.3">
      <c r="A2895">
        <v>3891</v>
      </c>
      <c r="B2895" s="3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 s="12">
        <v>42086.207638888889</v>
      </c>
      <c r="J2895" s="12">
        <v>42056.1324537037</v>
      </c>
      <c r="K2895" t="b">
        <v>0</v>
      </c>
      <c r="L2895">
        <v>7</v>
      </c>
      <c r="M2895" t="b">
        <v>0</v>
      </c>
      <c r="N2895" t="s">
        <v>8281</v>
      </c>
      <c r="O2895" t="s">
        <v>8284</v>
      </c>
      <c r="P2895">
        <f t="shared" si="135"/>
        <v>33</v>
      </c>
      <c r="Q2895">
        <f t="shared" si="136"/>
        <v>37.14</v>
      </c>
      <c r="R2895">
        <f t="shared" si="137"/>
        <v>2015</v>
      </c>
    </row>
    <row r="2896" spans="1:18" ht="28.8" hidden="1" x14ac:dyDescent="0.3">
      <c r="A2896">
        <v>575</v>
      </c>
      <c r="B2896" s="3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 s="12">
        <v>42168.692627314813</v>
      </c>
      <c r="J2896" s="12">
        <v>42138.692627314813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>
        <f t="shared" si="135"/>
        <v>0</v>
      </c>
      <c r="Q2896">
        <f t="shared" si="136"/>
        <v>64.75</v>
      </c>
      <c r="R2896">
        <f t="shared" si="137"/>
        <v>2015</v>
      </c>
    </row>
    <row r="2897" spans="1:18" ht="28.8" x14ac:dyDescent="0.3">
      <c r="A2897">
        <v>3141</v>
      </c>
      <c r="B2897" s="3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 s="12">
        <v>42841.833333333328</v>
      </c>
      <c r="J2897" s="12">
        <v>42800.753333333334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>
        <f t="shared" si="135"/>
        <v>52</v>
      </c>
      <c r="Q2897">
        <f t="shared" si="136"/>
        <v>32.25</v>
      </c>
      <c r="R2897">
        <f t="shared" si="137"/>
        <v>2017</v>
      </c>
    </row>
    <row r="2898" spans="1:18" ht="28.8" hidden="1" x14ac:dyDescent="0.3">
      <c r="A2898">
        <v>1110</v>
      </c>
      <c r="B2898" s="3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 s="12">
        <v>41250.933124999996</v>
      </c>
      <c r="J2898" s="12">
        <v>41220.933124999996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>
        <f t="shared" si="135"/>
        <v>1</v>
      </c>
      <c r="Q2898">
        <f t="shared" si="136"/>
        <v>23.18</v>
      </c>
      <c r="R2898">
        <f t="shared" si="137"/>
        <v>2012</v>
      </c>
    </row>
    <row r="2899" spans="1:18" hidden="1" x14ac:dyDescent="0.3">
      <c r="A2899">
        <v>1150</v>
      </c>
      <c r="B2899" s="3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 s="12">
        <v>42377.954571759255</v>
      </c>
      <c r="J2899" s="12">
        <v>42317.954571759255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>
        <f t="shared" si="135"/>
        <v>10</v>
      </c>
      <c r="Q2899">
        <f t="shared" si="136"/>
        <v>42</v>
      </c>
      <c r="R2899">
        <f t="shared" si="137"/>
        <v>2015</v>
      </c>
    </row>
    <row r="2900" spans="1:18" ht="28.8" x14ac:dyDescent="0.3">
      <c r="A2900">
        <v>2882</v>
      </c>
      <c r="B2900" s="3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 s="12">
        <v>42491.596273148149</v>
      </c>
      <c r="J2900" s="12">
        <v>42461.596273148149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>
        <f t="shared" si="135"/>
        <v>34</v>
      </c>
      <c r="Q2900">
        <f t="shared" si="136"/>
        <v>63</v>
      </c>
      <c r="R2900">
        <f t="shared" si="137"/>
        <v>2016</v>
      </c>
    </row>
    <row r="2901" spans="1:18" ht="28.8" x14ac:dyDescent="0.3">
      <c r="A2901">
        <v>3545</v>
      </c>
      <c r="B2901" s="3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 s="12">
        <v>42105.807395833333</v>
      </c>
      <c r="J2901" s="12">
        <v>42075.807395833333</v>
      </c>
      <c r="K2901" t="b">
        <v>0</v>
      </c>
      <c r="L2901">
        <v>8</v>
      </c>
      <c r="M2901" t="b">
        <v>1</v>
      </c>
      <c r="N2901" t="s">
        <v>8281</v>
      </c>
      <c r="O2901" t="s">
        <v>8284</v>
      </c>
      <c r="P2901">
        <f t="shared" si="135"/>
        <v>100</v>
      </c>
      <c r="Q2901">
        <f t="shared" si="136"/>
        <v>31.38</v>
      </c>
      <c r="R2901">
        <f t="shared" si="137"/>
        <v>2015</v>
      </c>
    </row>
    <row r="2902" spans="1:18" ht="28.8" x14ac:dyDescent="0.3">
      <c r="A2902">
        <v>3867</v>
      </c>
      <c r="B2902" s="3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 s="12">
        <v>42539.814108796301</v>
      </c>
      <c r="J2902" s="12">
        <v>42509.814108796301</v>
      </c>
      <c r="K2902" t="b">
        <v>0</v>
      </c>
      <c r="L2902">
        <v>5</v>
      </c>
      <c r="M2902" t="b">
        <v>0</v>
      </c>
      <c r="N2902" t="s">
        <v>8281</v>
      </c>
      <c r="O2902" t="s">
        <v>8284</v>
      </c>
      <c r="P2902">
        <f t="shared" si="135"/>
        <v>13</v>
      </c>
      <c r="Q2902">
        <f t="shared" si="136"/>
        <v>50.2</v>
      </c>
      <c r="R2902">
        <f t="shared" si="137"/>
        <v>2016</v>
      </c>
    </row>
    <row r="2903" spans="1:18" ht="28.8" hidden="1" x14ac:dyDescent="0.3">
      <c r="A2903">
        <v>191</v>
      </c>
      <c r="B2903" s="3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 s="12">
        <v>42279.441412037035</v>
      </c>
      <c r="J2903" s="12">
        <v>42239.441412037035</v>
      </c>
      <c r="K2903" t="b">
        <v>0</v>
      </c>
      <c r="L2903">
        <v>3</v>
      </c>
      <c r="M2903" t="b">
        <v>0</v>
      </c>
      <c r="N2903" t="s">
        <v>8279</v>
      </c>
      <c r="O2903" t="s">
        <v>8283</v>
      </c>
      <c r="P2903">
        <f t="shared" si="135"/>
        <v>5</v>
      </c>
      <c r="Q2903">
        <f t="shared" si="136"/>
        <v>83.33</v>
      </c>
      <c r="R2903">
        <f t="shared" si="137"/>
        <v>2015</v>
      </c>
    </row>
    <row r="2904" spans="1:18" ht="28.8" hidden="1" x14ac:dyDescent="0.3">
      <c r="A2904">
        <v>226</v>
      </c>
      <c r="B2904" s="3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 s="12">
        <v>42155.395138888889</v>
      </c>
      <c r="J2904" s="12">
        <v>42106.666018518517</v>
      </c>
      <c r="K2904" t="b">
        <v>0</v>
      </c>
      <c r="L2904">
        <v>2</v>
      </c>
      <c r="M2904" t="b">
        <v>0</v>
      </c>
      <c r="N2904" t="s">
        <v>8279</v>
      </c>
      <c r="O2904" t="s">
        <v>8283</v>
      </c>
      <c r="P2904">
        <f t="shared" si="135"/>
        <v>1</v>
      </c>
      <c r="Q2904">
        <f t="shared" si="136"/>
        <v>125</v>
      </c>
      <c r="R2904">
        <f t="shared" si="137"/>
        <v>2015</v>
      </c>
    </row>
    <row r="2905" spans="1:18" ht="28.8" hidden="1" x14ac:dyDescent="0.3">
      <c r="A2905">
        <v>239</v>
      </c>
      <c r="B2905" s="3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 s="12">
        <v>42316.5</v>
      </c>
      <c r="J2905" s="12">
        <v>42297.110300925924</v>
      </c>
      <c r="K2905" t="b">
        <v>0</v>
      </c>
      <c r="L2905">
        <v>5</v>
      </c>
      <c r="M2905" t="b">
        <v>0</v>
      </c>
      <c r="N2905" t="s">
        <v>8279</v>
      </c>
      <c r="O2905" t="s">
        <v>8283</v>
      </c>
      <c r="P2905">
        <f t="shared" si="135"/>
        <v>25</v>
      </c>
      <c r="Q2905">
        <f t="shared" si="136"/>
        <v>50</v>
      </c>
      <c r="R2905">
        <f t="shared" si="137"/>
        <v>2015</v>
      </c>
    </row>
    <row r="2906" spans="1:18" ht="28.8" hidden="1" x14ac:dyDescent="0.3">
      <c r="A2906">
        <v>506</v>
      </c>
      <c r="B2906" s="3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 s="12">
        <v>41496.552314814813</v>
      </c>
      <c r="J2906" s="12">
        <v>41466.552314814813</v>
      </c>
      <c r="K2906" t="b">
        <v>0</v>
      </c>
      <c r="L2906">
        <v>1</v>
      </c>
      <c r="M2906" t="b">
        <v>0</v>
      </c>
      <c r="N2906" t="s">
        <v>8279</v>
      </c>
      <c r="O2906" t="s">
        <v>8297</v>
      </c>
      <c r="P2906">
        <f t="shared" si="135"/>
        <v>0</v>
      </c>
      <c r="Q2906">
        <f t="shared" si="136"/>
        <v>250</v>
      </c>
      <c r="R2906">
        <f t="shared" si="137"/>
        <v>2013</v>
      </c>
    </row>
    <row r="2907" spans="1:18" ht="28.8" hidden="1" x14ac:dyDescent="0.3">
      <c r="A2907">
        <v>592</v>
      </c>
      <c r="B2907" s="3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 s="12">
        <v>41976.232175925921</v>
      </c>
      <c r="J2907" s="12">
        <v>41946.232175925928</v>
      </c>
      <c r="K2907" t="b">
        <v>0</v>
      </c>
      <c r="L2907">
        <v>1</v>
      </c>
      <c r="M2907" t="b">
        <v>0</v>
      </c>
      <c r="N2907" t="s">
        <v>8266</v>
      </c>
      <c r="O2907" t="s">
        <v>8300</v>
      </c>
      <c r="P2907">
        <f t="shared" si="135"/>
        <v>3</v>
      </c>
      <c r="Q2907">
        <f t="shared" si="136"/>
        <v>250</v>
      </c>
      <c r="R2907">
        <f t="shared" si="137"/>
        <v>2014</v>
      </c>
    </row>
    <row r="2908" spans="1:18" ht="28.8" hidden="1" x14ac:dyDescent="0.3">
      <c r="A2908">
        <v>1008</v>
      </c>
      <c r="B2908" s="3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 s="12">
        <v>42732.809201388889</v>
      </c>
      <c r="J2908" s="12">
        <v>42702.809201388889</v>
      </c>
      <c r="K2908" t="b">
        <v>0</v>
      </c>
      <c r="L2908">
        <v>1</v>
      </c>
      <c r="M2908" t="b">
        <v>0</v>
      </c>
      <c r="N2908" t="s">
        <v>8266</v>
      </c>
      <c r="O2908" t="s">
        <v>8268</v>
      </c>
      <c r="P2908">
        <f t="shared" si="135"/>
        <v>0</v>
      </c>
      <c r="Q2908">
        <f t="shared" si="136"/>
        <v>250</v>
      </c>
      <c r="R2908">
        <f t="shared" si="137"/>
        <v>2016</v>
      </c>
    </row>
    <row r="2909" spans="1:18" ht="28.8" hidden="1" x14ac:dyDescent="0.3">
      <c r="A2909">
        <v>1040</v>
      </c>
      <c r="B2909" s="3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 s="12">
        <v>42609.708437499998</v>
      </c>
      <c r="J2909" s="12">
        <v>42579.708437499998</v>
      </c>
      <c r="K2909" t="b">
        <v>0</v>
      </c>
      <c r="L2909">
        <v>1</v>
      </c>
      <c r="M2909" t="b">
        <v>0</v>
      </c>
      <c r="N2909" t="s">
        <v>8304</v>
      </c>
      <c r="O2909" t="s">
        <v>8305</v>
      </c>
      <c r="P2909">
        <f t="shared" si="135"/>
        <v>0</v>
      </c>
      <c r="Q2909">
        <f t="shared" si="136"/>
        <v>250</v>
      </c>
      <c r="R2909">
        <f t="shared" si="137"/>
        <v>2016</v>
      </c>
    </row>
    <row r="2910" spans="1:18" ht="28.8" hidden="1" x14ac:dyDescent="0.3">
      <c r="A2910">
        <v>2571</v>
      </c>
      <c r="B2910" s="3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 s="12">
        <v>42509.341678240744</v>
      </c>
      <c r="J2910" s="12">
        <v>42449.341678240744</v>
      </c>
      <c r="K2910" t="b">
        <v>0</v>
      </c>
      <c r="L2910">
        <v>4</v>
      </c>
      <c r="M2910" t="b">
        <v>0</v>
      </c>
      <c r="N2910" t="s">
        <v>8277</v>
      </c>
      <c r="O2910" t="s">
        <v>8303</v>
      </c>
      <c r="P2910">
        <f t="shared" si="135"/>
        <v>0</v>
      </c>
      <c r="Q2910">
        <f t="shared" si="136"/>
        <v>62.5</v>
      </c>
      <c r="R2910">
        <f t="shared" si="137"/>
        <v>2016</v>
      </c>
    </row>
    <row r="2911" spans="1:18" ht="28.8" hidden="1" x14ac:dyDescent="0.3">
      <c r="A2911">
        <v>3203</v>
      </c>
      <c r="B2911" s="3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 s="12">
        <v>42272.988680555558</v>
      </c>
      <c r="J2911" s="12">
        <v>42242.988680555558</v>
      </c>
      <c r="K2911" t="b">
        <v>0</v>
      </c>
      <c r="L2911">
        <v>6</v>
      </c>
      <c r="M2911" t="b">
        <v>0</v>
      </c>
      <c r="N2911" t="s">
        <v>8281</v>
      </c>
      <c r="O2911" t="s">
        <v>8293</v>
      </c>
      <c r="P2911">
        <f t="shared" si="135"/>
        <v>25</v>
      </c>
      <c r="Q2911">
        <f t="shared" si="136"/>
        <v>41.67</v>
      </c>
      <c r="R2911">
        <f t="shared" si="137"/>
        <v>2015</v>
      </c>
    </row>
    <row r="2912" spans="1:18" ht="28.8" x14ac:dyDescent="0.3">
      <c r="A2912">
        <v>3336</v>
      </c>
      <c r="B2912" s="3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 s="12">
        <v>42465.35701388889</v>
      </c>
      <c r="J2912" s="12">
        <v>42437.398680555561</v>
      </c>
      <c r="K2912" t="b">
        <v>0</v>
      </c>
      <c r="L2912">
        <v>9</v>
      </c>
      <c r="M2912" t="b">
        <v>1</v>
      </c>
      <c r="N2912" t="s">
        <v>8281</v>
      </c>
      <c r="O2912" t="s">
        <v>8284</v>
      </c>
      <c r="P2912">
        <f t="shared" si="135"/>
        <v>100</v>
      </c>
      <c r="Q2912">
        <f t="shared" si="136"/>
        <v>27.78</v>
      </c>
      <c r="R2912">
        <f t="shared" si="137"/>
        <v>2016</v>
      </c>
    </row>
    <row r="2913" spans="1:18" ht="28.8" x14ac:dyDescent="0.3">
      <c r="A2913">
        <v>3442</v>
      </c>
      <c r="B2913" s="3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 s="12">
        <v>42154.841111111105</v>
      </c>
      <c r="J2913" s="12">
        <v>42124.841111111105</v>
      </c>
      <c r="K2913" t="b">
        <v>0</v>
      </c>
      <c r="L2913">
        <v>8</v>
      </c>
      <c r="M2913" t="b">
        <v>1</v>
      </c>
      <c r="N2913" t="s">
        <v>8281</v>
      </c>
      <c r="O2913" t="s">
        <v>8284</v>
      </c>
      <c r="P2913">
        <f t="shared" si="135"/>
        <v>100</v>
      </c>
      <c r="Q2913">
        <f t="shared" si="136"/>
        <v>31.25</v>
      </c>
      <c r="R2913">
        <f t="shared" si="137"/>
        <v>2015</v>
      </c>
    </row>
    <row r="2914" spans="1:18" ht="28.8" x14ac:dyDescent="0.3">
      <c r="A2914">
        <v>3660</v>
      </c>
      <c r="B2914" s="3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 s="12">
        <v>41996.881076388891</v>
      </c>
      <c r="J2914" s="12">
        <v>41971.881076388891</v>
      </c>
      <c r="K2914" t="b">
        <v>0</v>
      </c>
      <c r="L2914">
        <v>22</v>
      </c>
      <c r="M2914" t="b">
        <v>1</v>
      </c>
      <c r="N2914" t="s">
        <v>8281</v>
      </c>
      <c r="O2914" t="s">
        <v>8284</v>
      </c>
      <c r="P2914">
        <f t="shared" si="135"/>
        <v>100</v>
      </c>
      <c r="Q2914">
        <f t="shared" si="136"/>
        <v>11.36</v>
      </c>
      <c r="R2914">
        <f t="shared" si="137"/>
        <v>2014</v>
      </c>
    </row>
    <row r="2915" spans="1:18" ht="28.8" x14ac:dyDescent="0.3">
      <c r="A2915">
        <v>4025</v>
      </c>
      <c r="B2915" s="3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 s="12">
        <v>42211.237685185188</v>
      </c>
      <c r="J2915" s="12">
        <v>42151.237685185188</v>
      </c>
      <c r="K2915" t="b">
        <v>0</v>
      </c>
      <c r="L2915">
        <v>4</v>
      </c>
      <c r="M2915" t="b">
        <v>0</v>
      </c>
      <c r="N2915" t="s">
        <v>8281</v>
      </c>
      <c r="O2915" t="s">
        <v>8284</v>
      </c>
      <c r="P2915">
        <f t="shared" si="135"/>
        <v>5</v>
      </c>
      <c r="Q2915">
        <f t="shared" si="136"/>
        <v>62.5</v>
      </c>
      <c r="R2915">
        <f t="shared" si="137"/>
        <v>2015</v>
      </c>
    </row>
    <row r="2916" spans="1:18" ht="28.8" x14ac:dyDescent="0.3">
      <c r="A2916">
        <v>4059</v>
      </c>
      <c r="B2916" s="3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 s="12">
        <v>41898.125</v>
      </c>
      <c r="J2916" s="12">
        <v>41866.640648148146</v>
      </c>
      <c r="K2916" t="b">
        <v>0</v>
      </c>
      <c r="L2916">
        <v>7</v>
      </c>
      <c r="M2916" t="b">
        <v>0</v>
      </c>
      <c r="N2916" t="s">
        <v>8281</v>
      </c>
      <c r="O2916" t="s">
        <v>8284</v>
      </c>
      <c r="P2916">
        <f t="shared" si="135"/>
        <v>3</v>
      </c>
      <c r="Q2916">
        <f t="shared" si="136"/>
        <v>35.71</v>
      </c>
      <c r="R2916">
        <f t="shared" si="137"/>
        <v>2014</v>
      </c>
    </row>
    <row r="2917" spans="1:18" ht="43.2" hidden="1" x14ac:dyDescent="0.3">
      <c r="A2917">
        <v>568</v>
      </c>
      <c r="B2917" s="3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 s="12">
        <v>42385.458333333328</v>
      </c>
      <c r="J2917" s="12">
        <v>42348.9215625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>
        <f t="shared" si="135"/>
        <v>1</v>
      </c>
      <c r="Q2917">
        <f t="shared" si="136"/>
        <v>49</v>
      </c>
      <c r="R2917">
        <f t="shared" si="137"/>
        <v>2015</v>
      </c>
    </row>
    <row r="2918" spans="1:18" ht="28.8" hidden="1" x14ac:dyDescent="0.3">
      <c r="A2918">
        <v>1103</v>
      </c>
      <c r="B2918" s="3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 s="12">
        <v>42539.22210648148</v>
      </c>
      <c r="J2918" s="12">
        <v>42479.22210648148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>
        <f t="shared" si="135"/>
        <v>2</v>
      </c>
      <c r="Q2918">
        <f t="shared" si="136"/>
        <v>16.2</v>
      </c>
      <c r="R2918">
        <f t="shared" si="137"/>
        <v>2016</v>
      </c>
    </row>
    <row r="2919" spans="1:18" hidden="1" x14ac:dyDescent="0.3">
      <c r="A2919">
        <v>1240</v>
      </c>
      <c r="B2919" s="3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 s="12">
        <v>41467.910416666666</v>
      </c>
      <c r="J2919" s="12">
        <v>41409.040011574078</v>
      </c>
      <c r="K2919" t="b">
        <v>0</v>
      </c>
      <c r="L2919">
        <v>8</v>
      </c>
      <c r="M2919" t="b">
        <v>0</v>
      </c>
      <c r="N2919" t="s">
        <v>8285</v>
      </c>
      <c r="O2919" t="s">
        <v>8312</v>
      </c>
      <c r="P2919">
        <f t="shared" si="135"/>
        <v>3</v>
      </c>
      <c r="Q2919">
        <f t="shared" si="136"/>
        <v>30.13</v>
      </c>
      <c r="R2919">
        <f t="shared" si="137"/>
        <v>2013</v>
      </c>
    </row>
    <row r="2920" spans="1:18" ht="28.8" hidden="1" x14ac:dyDescent="0.3">
      <c r="A2920">
        <v>1404</v>
      </c>
      <c r="B2920" s="3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 s="12">
        <v>42057.510243055556</v>
      </c>
      <c r="J2920" s="12">
        <v>42032.510243055556</v>
      </c>
      <c r="K2920" t="b">
        <v>1</v>
      </c>
      <c r="L2920">
        <v>5</v>
      </c>
      <c r="M2920" t="b">
        <v>0</v>
      </c>
      <c r="N2920" t="s">
        <v>8269</v>
      </c>
      <c r="O2920" t="s">
        <v>8306</v>
      </c>
      <c r="P2920">
        <f t="shared" si="135"/>
        <v>2</v>
      </c>
      <c r="Q2920">
        <f t="shared" si="136"/>
        <v>48.2</v>
      </c>
      <c r="R2920">
        <f t="shared" si="137"/>
        <v>2015</v>
      </c>
    </row>
    <row r="2921" spans="1:18" ht="28.8" x14ac:dyDescent="0.3">
      <c r="A2921">
        <v>3670</v>
      </c>
      <c r="B2921" s="3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 s="12">
        <v>42155.958333333328</v>
      </c>
      <c r="J2921" s="12">
        <v>42142.514016203699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>
        <f t="shared" si="135"/>
        <v>110</v>
      </c>
      <c r="Q2921">
        <f t="shared" si="136"/>
        <v>20.079999999999998</v>
      </c>
      <c r="R2921">
        <f t="shared" si="137"/>
        <v>2015</v>
      </c>
    </row>
    <row r="2922" spans="1:18" ht="28.8" hidden="1" x14ac:dyDescent="0.3">
      <c r="A2922">
        <v>1015</v>
      </c>
      <c r="B2922" s="3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 s="12">
        <v>42333.920081018514</v>
      </c>
      <c r="J2922" s="12">
        <v>42303.878414351857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>
        <f t="shared" si="135"/>
        <v>3</v>
      </c>
      <c r="Q2922">
        <f t="shared" si="136"/>
        <v>40</v>
      </c>
      <c r="R2922">
        <f t="shared" si="137"/>
        <v>2015</v>
      </c>
    </row>
    <row r="2923" spans="1:18" ht="28.8" x14ac:dyDescent="0.3">
      <c r="A2923">
        <v>4089</v>
      </c>
      <c r="B2923" s="3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 s="12">
        <v>42155.732638888891</v>
      </c>
      <c r="J2923" s="12">
        <v>42122.732499999998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>
        <f t="shared" si="135"/>
        <v>5</v>
      </c>
      <c r="Q2923">
        <f t="shared" si="136"/>
        <v>30</v>
      </c>
      <c r="R2923">
        <f t="shared" si="137"/>
        <v>2015</v>
      </c>
    </row>
    <row r="2924" spans="1:18" ht="28.8" hidden="1" x14ac:dyDescent="0.3">
      <c r="A2924">
        <v>1919</v>
      </c>
      <c r="B2924" s="3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 s="12">
        <v>42143.875567129624</v>
      </c>
      <c r="J2924" s="12">
        <v>42113.875567129624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>
        <f t="shared" si="135"/>
        <v>47</v>
      </c>
      <c r="Q2924">
        <f t="shared" si="136"/>
        <v>29.63</v>
      </c>
      <c r="R2924">
        <f t="shared" si="137"/>
        <v>2015</v>
      </c>
    </row>
    <row r="2925" spans="1:18" ht="28.8" hidden="1" x14ac:dyDescent="0.3">
      <c r="A2925">
        <v>1999</v>
      </c>
      <c r="B2925" s="3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 s="12">
        <v>41956.524398148147</v>
      </c>
      <c r="J2925" s="12">
        <v>41926.482731481483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>
        <f t="shared" si="135"/>
        <v>1</v>
      </c>
      <c r="Q2925">
        <f t="shared" si="136"/>
        <v>33.71</v>
      </c>
      <c r="R2925">
        <f t="shared" si="137"/>
        <v>2014</v>
      </c>
    </row>
    <row r="2926" spans="1:18" ht="28.8" hidden="1" x14ac:dyDescent="0.3">
      <c r="A2926">
        <v>2129</v>
      </c>
      <c r="B2926" s="3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 s="12">
        <v>42439.024305555555</v>
      </c>
      <c r="J2926" s="12">
        <v>42409.024305555555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>
        <f t="shared" si="135"/>
        <v>12</v>
      </c>
      <c r="Q2926">
        <f t="shared" si="136"/>
        <v>19.670000000000002</v>
      </c>
      <c r="R2926">
        <f t="shared" si="137"/>
        <v>2016</v>
      </c>
    </row>
    <row r="2927" spans="1:18" ht="28.8" hidden="1" x14ac:dyDescent="0.3">
      <c r="A2927">
        <v>761</v>
      </c>
      <c r="B2927" s="3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 s="12">
        <v>41672.751458333332</v>
      </c>
      <c r="J2927" s="12">
        <v>41642.751458333332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>
        <f t="shared" si="135"/>
        <v>5</v>
      </c>
      <c r="Q2927">
        <f t="shared" si="136"/>
        <v>39.17</v>
      </c>
      <c r="R2927">
        <f t="shared" si="137"/>
        <v>2014</v>
      </c>
    </row>
    <row r="2928" spans="1:18" ht="28.8" hidden="1" x14ac:dyDescent="0.3">
      <c r="A2928">
        <v>1006</v>
      </c>
      <c r="B2928" s="3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 s="12">
        <v>41985.299305555556</v>
      </c>
      <c r="J2928" s="12">
        <v>41977.040185185186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>
        <f t="shared" si="135"/>
        <v>6</v>
      </c>
      <c r="Q2928">
        <f t="shared" si="136"/>
        <v>29.25</v>
      </c>
      <c r="R2928">
        <f t="shared" si="137"/>
        <v>2014</v>
      </c>
    </row>
    <row r="2929" spans="1:18" ht="28.8" hidden="1" x14ac:dyDescent="0.3">
      <c r="A2929">
        <v>2758</v>
      </c>
      <c r="B2929" s="3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 s="12">
        <v>42653.441932870366</v>
      </c>
      <c r="J2929" s="12">
        <v>42639.441932870366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>
        <f t="shared" si="135"/>
        <v>12</v>
      </c>
      <c r="Q2929">
        <f t="shared" si="136"/>
        <v>39</v>
      </c>
      <c r="R2929">
        <f t="shared" si="137"/>
        <v>2016</v>
      </c>
    </row>
    <row r="2930" spans="1:18" ht="28.8" x14ac:dyDescent="0.3">
      <c r="A2930">
        <v>3663</v>
      </c>
      <c r="B2930" s="3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 s="12">
        <v>42725.493402777778</v>
      </c>
      <c r="J2930" s="12">
        <v>42665.451736111107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>
        <f t="shared" si="135"/>
        <v>104</v>
      </c>
      <c r="Q2930">
        <f t="shared" si="136"/>
        <v>26</v>
      </c>
      <c r="R2930">
        <f t="shared" si="137"/>
        <v>2016</v>
      </c>
    </row>
    <row r="2931" spans="1:18" ht="28.8" hidden="1" x14ac:dyDescent="0.3">
      <c r="A2931">
        <v>957</v>
      </c>
      <c r="B2931" s="3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 s="12">
        <v>42691.594131944439</v>
      </c>
      <c r="J2931" s="12">
        <v>42660.552465277782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>
        <f t="shared" si="135"/>
        <v>2</v>
      </c>
      <c r="Q2931">
        <f t="shared" si="136"/>
        <v>33.29</v>
      </c>
      <c r="R2931">
        <f t="shared" si="137"/>
        <v>2016</v>
      </c>
    </row>
    <row r="2932" spans="1:18" ht="28.8" hidden="1" x14ac:dyDescent="0.3">
      <c r="A2932">
        <v>2588</v>
      </c>
      <c r="B2932" s="3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 s="12">
        <v>42094.551388888889</v>
      </c>
      <c r="J2932" s="12">
        <v>42042.676226851851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>
        <f t="shared" si="135"/>
        <v>4</v>
      </c>
      <c r="Q2932">
        <f t="shared" si="136"/>
        <v>29.13</v>
      </c>
      <c r="R2932">
        <f t="shared" si="137"/>
        <v>2015</v>
      </c>
    </row>
    <row r="2933" spans="1:18" ht="28.8" hidden="1" x14ac:dyDescent="0.3">
      <c r="A2933">
        <v>502</v>
      </c>
      <c r="B2933" s="3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 s="12">
        <v>40986.511863425927</v>
      </c>
      <c r="J2933" s="12">
        <v>40956.553530092591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>
        <f t="shared" si="135"/>
        <v>1</v>
      </c>
      <c r="Q2933">
        <f t="shared" si="136"/>
        <v>57.5</v>
      </c>
      <c r="R2933">
        <f t="shared" si="137"/>
        <v>2012</v>
      </c>
    </row>
    <row r="2934" spans="1:18" ht="28.8" x14ac:dyDescent="0.3">
      <c r="A2934">
        <v>3536</v>
      </c>
      <c r="B2934" s="3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 s="12">
        <v>42358.499305555553</v>
      </c>
      <c r="J2934" s="12">
        <v>42328.727141203708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>
        <f t="shared" si="135"/>
        <v>153</v>
      </c>
      <c r="Q2934">
        <f t="shared" si="136"/>
        <v>13.53</v>
      </c>
      <c r="R2934">
        <f t="shared" si="137"/>
        <v>2015</v>
      </c>
    </row>
    <row r="2935" spans="1:18" ht="28.8" hidden="1" x14ac:dyDescent="0.3">
      <c r="A2935">
        <v>971</v>
      </c>
      <c r="B2935" s="3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 s="12">
        <v>42156.709027777775</v>
      </c>
      <c r="J2935" s="12">
        <v>42111.709027777775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>
        <f t="shared" si="135"/>
        <v>0</v>
      </c>
      <c r="Q2935">
        <f t="shared" si="136"/>
        <v>45.2</v>
      </c>
      <c r="R2935">
        <f t="shared" si="137"/>
        <v>2015</v>
      </c>
    </row>
    <row r="2936" spans="1:18" ht="28.8" hidden="1" x14ac:dyDescent="0.3">
      <c r="A2936">
        <v>1720</v>
      </c>
      <c r="B2936" s="3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 s="12">
        <v>41952.824895833335</v>
      </c>
      <c r="J2936" s="12">
        <v>41922.783229166671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>
        <f t="shared" si="135"/>
        <v>6</v>
      </c>
      <c r="Q2936">
        <f t="shared" si="136"/>
        <v>28.13</v>
      </c>
      <c r="R2936">
        <f t="shared" si="137"/>
        <v>2014</v>
      </c>
    </row>
    <row r="2937" spans="1:18" ht="28.8" hidden="1" x14ac:dyDescent="0.3">
      <c r="A2937">
        <v>2143</v>
      </c>
      <c r="B2937" s="3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 s="12">
        <v>40380.791666666664</v>
      </c>
      <c r="J2937" s="12">
        <v>40332.886712962965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>
        <f t="shared" si="135"/>
        <v>11</v>
      </c>
      <c r="Q2937">
        <f t="shared" si="136"/>
        <v>45</v>
      </c>
      <c r="R2937">
        <f t="shared" si="137"/>
        <v>2010</v>
      </c>
    </row>
    <row r="2938" spans="1:18" ht="28.8" x14ac:dyDescent="0.3">
      <c r="A2938">
        <v>3134</v>
      </c>
      <c r="B2938" s="3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 s="12">
        <v>42821.678460648152</v>
      </c>
      <c r="J2938" s="12">
        <v>42800.720127314817</v>
      </c>
      <c r="K2938" t="b">
        <v>0</v>
      </c>
      <c r="L2938">
        <v>12</v>
      </c>
      <c r="M2938" t="b">
        <v>0</v>
      </c>
      <c r="N2938" t="s">
        <v>8281</v>
      </c>
      <c r="O2938" t="s">
        <v>8284</v>
      </c>
      <c r="P2938">
        <f t="shared" si="135"/>
        <v>23</v>
      </c>
      <c r="Q2938">
        <f t="shared" si="136"/>
        <v>18.75</v>
      </c>
      <c r="R2938">
        <f t="shared" si="137"/>
        <v>2017</v>
      </c>
    </row>
    <row r="2939" spans="1:18" ht="28.8" x14ac:dyDescent="0.3">
      <c r="A2939">
        <v>3830</v>
      </c>
      <c r="B2939" s="3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 s="12">
        <v>42517.740868055553</v>
      </c>
      <c r="J2939" s="12">
        <v>42503.740868055553</v>
      </c>
      <c r="K2939" t="b">
        <v>0</v>
      </c>
      <c r="L2939">
        <v>3</v>
      </c>
      <c r="M2939" t="b">
        <v>1</v>
      </c>
      <c r="N2939" t="s">
        <v>8281</v>
      </c>
      <c r="O2939" t="s">
        <v>8284</v>
      </c>
      <c r="P2939">
        <f t="shared" si="135"/>
        <v>225</v>
      </c>
      <c r="Q2939">
        <f t="shared" si="136"/>
        <v>75</v>
      </c>
      <c r="R2939">
        <f t="shared" si="137"/>
        <v>2016</v>
      </c>
    </row>
    <row r="2940" spans="1:18" ht="28.8" x14ac:dyDescent="0.3">
      <c r="A2940">
        <v>4044</v>
      </c>
      <c r="B2940" s="3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 s="12">
        <v>42104.208333333328</v>
      </c>
      <c r="J2940" s="12">
        <v>42074.219699074078</v>
      </c>
      <c r="K2940" t="b">
        <v>0</v>
      </c>
      <c r="L2940">
        <v>4</v>
      </c>
      <c r="M2940" t="b">
        <v>0</v>
      </c>
      <c r="N2940" t="s">
        <v>8281</v>
      </c>
      <c r="O2940" t="s">
        <v>8284</v>
      </c>
      <c r="P2940">
        <f t="shared" si="135"/>
        <v>38</v>
      </c>
      <c r="Q2940">
        <f t="shared" si="136"/>
        <v>56.25</v>
      </c>
      <c r="R2940">
        <f t="shared" si="137"/>
        <v>2015</v>
      </c>
    </row>
    <row r="2941" spans="1:18" ht="28.8" hidden="1" x14ac:dyDescent="0.3">
      <c r="A2941">
        <v>590</v>
      </c>
      <c r="B2941" s="3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 s="12">
        <v>42408.542361111111</v>
      </c>
      <c r="J2941" s="12">
        <v>42377.554756944446</v>
      </c>
      <c r="K2941" t="b">
        <v>0</v>
      </c>
      <c r="L2941">
        <v>9</v>
      </c>
      <c r="M2941" t="b">
        <v>0</v>
      </c>
      <c r="N2941" t="s">
        <v>8266</v>
      </c>
      <c r="O2941" t="s">
        <v>8300</v>
      </c>
      <c r="P2941">
        <f t="shared" si="135"/>
        <v>4</v>
      </c>
      <c r="Q2941">
        <f t="shared" si="136"/>
        <v>24.78</v>
      </c>
      <c r="R2941">
        <f t="shared" si="137"/>
        <v>2016</v>
      </c>
    </row>
    <row r="2942" spans="1:18" ht="28.8" hidden="1" x14ac:dyDescent="0.3">
      <c r="A2942">
        <v>1573</v>
      </c>
      <c r="B2942" s="3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 s="12">
        <v>42826.165972222225</v>
      </c>
      <c r="J2942" s="12">
        <v>42786.000023148154</v>
      </c>
      <c r="K2942" t="b">
        <v>0</v>
      </c>
      <c r="L2942">
        <v>3</v>
      </c>
      <c r="M2942" t="b">
        <v>0</v>
      </c>
      <c r="N2942" t="s">
        <v>8269</v>
      </c>
      <c r="O2942" t="s">
        <v>8307</v>
      </c>
      <c r="P2942">
        <f t="shared" si="135"/>
        <v>2</v>
      </c>
      <c r="Q2942">
        <f t="shared" si="136"/>
        <v>74.33</v>
      </c>
      <c r="R2942">
        <f t="shared" si="137"/>
        <v>2017</v>
      </c>
    </row>
    <row r="2943" spans="1:18" ht="28.8" hidden="1" x14ac:dyDescent="0.3">
      <c r="A2943">
        <v>1010</v>
      </c>
      <c r="B2943" s="3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 s="12">
        <v>42618.124305555553</v>
      </c>
      <c r="J2943" s="12">
        <v>42561.829421296294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>
        <f t="shared" si="135"/>
        <v>0</v>
      </c>
      <c r="Q2943">
        <f t="shared" si="136"/>
        <v>55</v>
      </c>
      <c r="R2943">
        <f t="shared" si="137"/>
        <v>2016</v>
      </c>
    </row>
    <row r="2944" spans="1:18" ht="28.8" hidden="1" x14ac:dyDescent="0.3">
      <c r="A2944">
        <v>1699</v>
      </c>
      <c r="B2944" s="3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 s="12">
        <v>42836.863946759258</v>
      </c>
      <c r="J2944" s="12">
        <v>42806.863946759258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>
        <f t="shared" si="135"/>
        <v>4</v>
      </c>
      <c r="Q2944">
        <f t="shared" si="136"/>
        <v>54</v>
      </c>
      <c r="R2944">
        <f t="shared" si="137"/>
        <v>2017</v>
      </c>
    </row>
    <row r="2945" spans="1:18" hidden="1" x14ac:dyDescent="0.3">
      <c r="A2945">
        <v>3638</v>
      </c>
      <c r="B2945" s="3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 s="12">
        <v>42113.631157407406</v>
      </c>
      <c r="J2945" s="12">
        <v>42053.672824074078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>
        <f t="shared" si="135"/>
        <v>7</v>
      </c>
      <c r="Q2945">
        <f t="shared" si="136"/>
        <v>108</v>
      </c>
      <c r="R2945">
        <f t="shared" si="137"/>
        <v>2015</v>
      </c>
    </row>
    <row r="2946" spans="1:18" ht="28.8" x14ac:dyDescent="0.3">
      <c r="A2946">
        <v>4088</v>
      </c>
      <c r="B2946" s="3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 s="12">
        <v>42020.434722222228</v>
      </c>
      <c r="J2946" s="12">
        <v>41990.612546296295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>
        <f t="shared" ref="P2946:P3009" si="138">ROUND(E2946/D2946*100,0)</f>
        <v>11</v>
      </c>
      <c r="Q2946">
        <f t="shared" ref="Q2946:Q3009" si="139">IFERROR(ROUND(E2946/L2946,2),0)</f>
        <v>72</v>
      </c>
      <c r="R2946">
        <f t="shared" si="137"/>
        <v>2014</v>
      </c>
    </row>
    <row r="2947" spans="1:18" ht="28.8" hidden="1" x14ac:dyDescent="0.3">
      <c r="A2947">
        <v>489</v>
      </c>
      <c r="B2947" s="3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 s="12">
        <v>40913.481249999997</v>
      </c>
      <c r="J2947" s="12">
        <v>40882.481666666667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>
        <f t="shared" si="138"/>
        <v>0</v>
      </c>
      <c r="Q2947">
        <f t="shared" si="139"/>
        <v>71.67</v>
      </c>
      <c r="R2947">
        <f t="shared" ref="R2947:R3010" si="140">YEAR(J2947)</f>
        <v>2011</v>
      </c>
    </row>
    <row r="2948" spans="1:18" ht="28.8" hidden="1" x14ac:dyDescent="0.3">
      <c r="A2948">
        <v>500</v>
      </c>
      <c r="B2948" s="3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 s="12">
        <v>40306.927777777775</v>
      </c>
      <c r="J2948" s="12">
        <v>40247.886006944449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>
        <f t="shared" si="138"/>
        <v>3</v>
      </c>
      <c r="Q2948">
        <f t="shared" si="139"/>
        <v>53.75</v>
      </c>
      <c r="R2948">
        <f t="shared" si="140"/>
        <v>2010</v>
      </c>
    </row>
    <row r="2949" spans="1:18" ht="28.8" x14ac:dyDescent="0.3">
      <c r="A2949">
        <v>4027</v>
      </c>
      <c r="B2949" s="3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 s="12">
        <v>42789.041666666672</v>
      </c>
      <c r="J2949" s="12">
        <v>42768.97084490741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>
        <f t="shared" si="138"/>
        <v>7</v>
      </c>
      <c r="Q2949">
        <f t="shared" si="139"/>
        <v>30.71</v>
      </c>
      <c r="R2949">
        <f t="shared" si="140"/>
        <v>2017</v>
      </c>
    </row>
    <row r="2950" spans="1:18" ht="28.8" x14ac:dyDescent="0.3">
      <c r="A2950">
        <v>3978</v>
      </c>
      <c r="B2950" s="3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 s="12">
        <v>42035.642974537041</v>
      </c>
      <c r="J2950" s="12">
        <v>41975.642974537041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>
        <f t="shared" si="138"/>
        <v>11</v>
      </c>
      <c r="Q2950">
        <f t="shared" si="139"/>
        <v>26.75</v>
      </c>
      <c r="R2950">
        <f t="shared" si="140"/>
        <v>2014</v>
      </c>
    </row>
    <row r="2951" spans="1:18" ht="57.6" hidden="1" x14ac:dyDescent="0.3">
      <c r="A2951">
        <v>991</v>
      </c>
      <c r="B2951" s="3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 s="12">
        <v>42563.785416666666</v>
      </c>
      <c r="J2951" s="12">
        <v>42538.75680555556</v>
      </c>
      <c r="K2951" t="b">
        <v>0</v>
      </c>
      <c r="L2951">
        <v>7</v>
      </c>
      <c r="M2951" t="b">
        <v>0</v>
      </c>
      <c r="N2951" t="s">
        <v>8266</v>
      </c>
      <c r="O2951" t="s">
        <v>8268</v>
      </c>
      <c r="P2951">
        <f t="shared" si="138"/>
        <v>4</v>
      </c>
      <c r="Q2951">
        <f t="shared" si="139"/>
        <v>30.29</v>
      </c>
      <c r="R2951">
        <f t="shared" si="140"/>
        <v>2016</v>
      </c>
    </row>
    <row r="2952" spans="1:18" ht="28.8" hidden="1" x14ac:dyDescent="0.3">
      <c r="A2952">
        <v>1048</v>
      </c>
      <c r="B2952" s="3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 s="12">
        <v>42638.053113425922</v>
      </c>
      <c r="J2952" s="12">
        <v>42598.053113425922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>
        <f t="shared" si="138"/>
        <v>1</v>
      </c>
      <c r="Q2952">
        <f t="shared" si="139"/>
        <v>53</v>
      </c>
      <c r="R2952">
        <f t="shared" si="140"/>
        <v>2016</v>
      </c>
    </row>
    <row r="2953" spans="1:18" ht="28.8" hidden="1" x14ac:dyDescent="0.3">
      <c r="A2953">
        <v>1872</v>
      </c>
      <c r="B2953" s="3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 s="12">
        <v>42185.129652777774</v>
      </c>
      <c r="J2953" s="12">
        <v>42155.129652777774</v>
      </c>
      <c r="K2953" t="b">
        <v>0</v>
      </c>
      <c r="L2953">
        <v>13</v>
      </c>
      <c r="M2953" t="b">
        <v>0</v>
      </c>
      <c r="N2953" t="s">
        <v>8274</v>
      </c>
      <c r="O2953" t="s">
        <v>8302</v>
      </c>
      <c r="P2953">
        <f t="shared" si="138"/>
        <v>1</v>
      </c>
      <c r="Q2953">
        <f t="shared" si="139"/>
        <v>16.309999999999999</v>
      </c>
      <c r="R2953">
        <f t="shared" si="140"/>
        <v>2015</v>
      </c>
    </row>
    <row r="2954" spans="1:18" ht="28.8" x14ac:dyDescent="0.3">
      <c r="A2954">
        <v>3969</v>
      </c>
      <c r="B2954" s="3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 s="12">
        <v>42611.163194444445</v>
      </c>
      <c r="J2954" s="12">
        <v>42601.854699074072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>
        <f t="shared" si="138"/>
        <v>7</v>
      </c>
      <c r="Q2954">
        <f t="shared" si="139"/>
        <v>35.17</v>
      </c>
      <c r="R2954">
        <f t="shared" si="140"/>
        <v>2016</v>
      </c>
    </row>
    <row r="2955" spans="1:18" x14ac:dyDescent="0.3">
      <c r="A2955">
        <v>3972</v>
      </c>
      <c r="B2955" s="3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 s="12">
        <v>42041.067523148144</v>
      </c>
      <c r="J2955" s="12">
        <v>41981.067523148144</v>
      </c>
      <c r="K2955" t="b">
        <v>0</v>
      </c>
      <c r="L2955">
        <v>8</v>
      </c>
      <c r="M2955" t="b">
        <v>0</v>
      </c>
      <c r="N2955" t="s">
        <v>8281</v>
      </c>
      <c r="O2955" t="s">
        <v>8284</v>
      </c>
      <c r="P2955">
        <f t="shared" si="138"/>
        <v>21</v>
      </c>
      <c r="Q2955">
        <f t="shared" si="139"/>
        <v>26.38</v>
      </c>
      <c r="R2955">
        <f t="shared" si="140"/>
        <v>2014</v>
      </c>
    </row>
    <row r="2956" spans="1:18" ht="28.8" hidden="1" x14ac:dyDescent="0.3">
      <c r="A2956">
        <v>1235</v>
      </c>
      <c r="B2956" s="3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 s="12">
        <v>41623.135405092595</v>
      </c>
      <c r="J2956" s="12">
        <v>41583.135405092595</v>
      </c>
      <c r="K2956" t="b">
        <v>0</v>
      </c>
      <c r="L2956">
        <v>6</v>
      </c>
      <c r="M2956" t="b">
        <v>0</v>
      </c>
      <c r="N2956" t="s">
        <v>8285</v>
      </c>
      <c r="O2956" t="s">
        <v>8312</v>
      </c>
      <c r="P2956">
        <f t="shared" si="138"/>
        <v>3</v>
      </c>
      <c r="Q2956">
        <f t="shared" si="139"/>
        <v>35</v>
      </c>
      <c r="R2956">
        <f t="shared" si="140"/>
        <v>2013</v>
      </c>
    </row>
    <row r="2957" spans="1:18" ht="28.8" hidden="1" x14ac:dyDescent="0.3">
      <c r="A2957">
        <v>2514</v>
      </c>
      <c r="B2957" s="3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 s="12">
        <v>41871.389780092592</v>
      </c>
      <c r="J2957" s="12">
        <v>41854.389780092592</v>
      </c>
      <c r="K2957" t="b">
        <v>0</v>
      </c>
      <c r="L2957">
        <v>4</v>
      </c>
      <c r="M2957" t="b">
        <v>0</v>
      </c>
      <c r="N2957" t="s">
        <v>8277</v>
      </c>
      <c r="O2957" t="s">
        <v>8315</v>
      </c>
      <c r="P2957">
        <f t="shared" si="138"/>
        <v>2</v>
      </c>
      <c r="Q2957">
        <f t="shared" si="139"/>
        <v>52.5</v>
      </c>
      <c r="R2957">
        <f t="shared" si="140"/>
        <v>2014</v>
      </c>
    </row>
    <row r="2958" spans="1:18" ht="28.8" hidden="1" x14ac:dyDescent="0.3">
      <c r="A2958">
        <v>83</v>
      </c>
      <c r="B2958" s="3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 s="12">
        <v>42057.479166666672</v>
      </c>
      <c r="J2958" s="12">
        <v>42042.615613425922</v>
      </c>
      <c r="K2958" t="b">
        <v>0</v>
      </c>
      <c r="L2958">
        <v>13</v>
      </c>
      <c r="M2958" t="b">
        <v>1</v>
      </c>
      <c r="N2958" t="s">
        <v>8279</v>
      </c>
      <c r="O2958" t="s">
        <v>8301</v>
      </c>
      <c r="P2958">
        <f t="shared" si="138"/>
        <v>103</v>
      </c>
      <c r="Q2958">
        <f t="shared" si="139"/>
        <v>15.77</v>
      </c>
      <c r="R2958">
        <f t="shared" si="140"/>
        <v>2015</v>
      </c>
    </row>
    <row r="2959" spans="1:18" ht="28.8" hidden="1" x14ac:dyDescent="0.3">
      <c r="A2959">
        <v>517</v>
      </c>
      <c r="B2959" s="3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 s="12">
        <v>42768.615289351852</v>
      </c>
      <c r="J2959" s="12">
        <v>42738.615289351852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>
        <f t="shared" si="138"/>
        <v>1</v>
      </c>
      <c r="Q2959">
        <f t="shared" si="139"/>
        <v>68.33</v>
      </c>
      <c r="R2959">
        <f t="shared" si="140"/>
        <v>2017</v>
      </c>
    </row>
    <row r="2960" spans="1:18" ht="28.8" hidden="1" x14ac:dyDescent="0.3">
      <c r="A2960">
        <v>673</v>
      </c>
      <c r="B2960" s="3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 s="12">
        <v>41883.840474537035</v>
      </c>
      <c r="J2960" s="12">
        <v>41838.840474537035</v>
      </c>
      <c r="K2960" t="b">
        <v>0</v>
      </c>
      <c r="L2960">
        <v>3</v>
      </c>
      <c r="M2960" t="b">
        <v>0</v>
      </c>
      <c r="N2960" t="s">
        <v>8266</v>
      </c>
      <c r="O2960" t="s">
        <v>8268</v>
      </c>
      <c r="P2960">
        <f t="shared" si="138"/>
        <v>0</v>
      </c>
      <c r="Q2960">
        <f t="shared" si="139"/>
        <v>68.33</v>
      </c>
      <c r="R2960">
        <f t="shared" si="140"/>
        <v>2014</v>
      </c>
    </row>
    <row r="2961" spans="1:18" ht="28.8" hidden="1" x14ac:dyDescent="0.3">
      <c r="A2961">
        <v>886</v>
      </c>
      <c r="B2961" s="3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 s="12">
        <v>42628.870520833334</v>
      </c>
      <c r="J2961" s="12">
        <v>42603.870520833334</v>
      </c>
      <c r="K2961" t="b">
        <v>0</v>
      </c>
      <c r="L2961">
        <v>7</v>
      </c>
      <c r="M2961" t="b">
        <v>0</v>
      </c>
      <c r="N2961" t="s">
        <v>8285</v>
      </c>
      <c r="O2961" t="s">
        <v>8286</v>
      </c>
      <c r="P2961">
        <f t="shared" si="138"/>
        <v>41</v>
      </c>
      <c r="Q2961">
        <f t="shared" si="139"/>
        <v>29.29</v>
      </c>
      <c r="R2961">
        <f t="shared" si="140"/>
        <v>2016</v>
      </c>
    </row>
    <row r="2962" spans="1:18" ht="28.8" hidden="1" x14ac:dyDescent="0.3">
      <c r="A2962">
        <v>1578</v>
      </c>
      <c r="B2962" s="3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 s="12">
        <v>40423.083333333336</v>
      </c>
      <c r="J2962" s="12">
        <v>40399.065868055557</v>
      </c>
      <c r="K2962" t="b">
        <v>0</v>
      </c>
      <c r="L2962">
        <v>4</v>
      </c>
      <c r="M2962" t="b">
        <v>0</v>
      </c>
      <c r="N2962" t="s">
        <v>8269</v>
      </c>
      <c r="O2962" t="s">
        <v>8307</v>
      </c>
      <c r="P2962">
        <f t="shared" si="138"/>
        <v>11</v>
      </c>
      <c r="Q2962">
        <f t="shared" si="139"/>
        <v>51.25</v>
      </c>
      <c r="R2962">
        <f t="shared" si="140"/>
        <v>2010</v>
      </c>
    </row>
    <row r="2963" spans="1:18" hidden="1" x14ac:dyDescent="0.3">
      <c r="A2963">
        <v>1594</v>
      </c>
      <c r="B2963" s="3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 s="12">
        <v>42505.681249999994</v>
      </c>
      <c r="J2963" s="12">
        <v>42445.712754629625</v>
      </c>
      <c r="K2963" t="b">
        <v>0</v>
      </c>
      <c r="L2963">
        <v>10</v>
      </c>
      <c r="M2963" t="b">
        <v>0</v>
      </c>
      <c r="N2963" t="s">
        <v>8271</v>
      </c>
      <c r="O2963" t="s">
        <v>8309</v>
      </c>
      <c r="P2963">
        <f t="shared" si="138"/>
        <v>21</v>
      </c>
      <c r="Q2963">
        <f t="shared" si="139"/>
        <v>20.5</v>
      </c>
      <c r="R2963">
        <f t="shared" si="140"/>
        <v>2016</v>
      </c>
    </row>
    <row r="2964" spans="1:18" ht="28.8" x14ac:dyDescent="0.3">
      <c r="A2964">
        <v>4091</v>
      </c>
      <c r="B2964" s="3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 s="12">
        <v>42020.506377314814</v>
      </c>
      <c r="J2964" s="12">
        <v>41990.506377314814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>
        <f t="shared" si="138"/>
        <v>13</v>
      </c>
      <c r="Q2964">
        <f t="shared" si="139"/>
        <v>25.5</v>
      </c>
      <c r="R2964">
        <f t="shared" si="140"/>
        <v>2014</v>
      </c>
    </row>
    <row r="2965" spans="1:18" ht="28.8" hidden="1" x14ac:dyDescent="0.3">
      <c r="A2965">
        <v>424</v>
      </c>
      <c r="B2965" s="3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 s="12">
        <v>40994.334479166668</v>
      </c>
      <c r="J2965" s="12">
        <v>40934.376145833332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>
        <f t="shared" si="138"/>
        <v>7</v>
      </c>
      <c r="Q2965">
        <f t="shared" si="139"/>
        <v>40.78</v>
      </c>
      <c r="R2965">
        <f t="shared" si="140"/>
        <v>2012</v>
      </c>
    </row>
    <row r="2966" spans="1:18" ht="28.8" hidden="1" x14ac:dyDescent="0.3">
      <c r="A2966">
        <v>2403</v>
      </c>
      <c r="B2966" s="3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 s="12">
        <v>42459.840949074074</v>
      </c>
      <c r="J2966" s="12">
        <v>42399.882615740738</v>
      </c>
      <c r="K2966" t="b">
        <v>0</v>
      </c>
      <c r="L2966">
        <v>12</v>
      </c>
      <c r="M2966" t="b">
        <v>0</v>
      </c>
      <c r="N2966" t="s">
        <v>8277</v>
      </c>
      <c r="O2966" t="s">
        <v>8303</v>
      </c>
      <c r="P2966">
        <f t="shared" si="138"/>
        <v>17</v>
      </c>
      <c r="Q2966">
        <f t="shared" si="139"/>
        <v>16.829999999999998</v>
      </c>
      <c r="R2966">
        <f t="shared" si="140"/>
        <v>2016</v>
      </c>
    </row>
    <row r="2967" spans="1:18" x14ac:dyDescent="0.3">
      <c r="A2967">
        <v>3746</v>
      </c>
      <c r="B2967" s="3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 s="12">
        <v>42651.389340277776</v>
      </c>
      <c r="J2967" s="12">
        <v>42621.389340277776</v>
      </c>
      <c r="K2967" t="b">
        <v>0</v>
      </c>
      <c r="L2967">
        <v>1</v>
      </c>
      <c r="M2967" t="b">
        <v>0</v>
      </c>
      <c r="N2967" t="s">
        <v>8281</v>
      </c>
      <c r="O2967" t="s">
        <v>8284</v>
      </c>
      <c r="P2967">
        <f t="shared" si="138"/>
        <v>2</v>
      </c>
      <c r="Q2967">
        <f t="shared" si="139"/>
        <v>202</v>
      </c>
      <c r="R2967">
        <f t="shared" si="140"/>
        <v>2016</v>
      </c>
    </row>
    <row r="2968" spans="1:18" ht="28.8" hidden="1" x14ac:dyDescent="0.3">
      <c r="A2968">
        <v>2401</v>
      </c>
      <c r="B2968" s="3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 s="12">
        <v>42434.822870370372</v>
      </c>
      <c r="J2968" s="12">
        <v>42374.822870370372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>
        <f t="shared" si="138"/>
        <v>1</v>
      </c>
      <c r="Q2968">
        <f t="shared" si="139"/>
        <v>22.33</v>
      </c>
      <c r="R2968">
        <f t="shared" si="140"/>
        <v>2016</v>
      </c>
    </row>
    <row r="2969" spans="1:18" ht="28.8" x14ac:dyDescent="0.3">
      <c r="A2969">
        <v>3588</v>
      </c>
      <c r="B2969" s="3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 s="12">
        <v>42123.958333333328</v>
      </c>
      <c r="J2969" s="12">
        <v>42101.828819444447</v>
      </c>
      <c r="K2969" t="b">
        <v>0</v>
      </c>
      <c r="L2969">
        <v>11</v>
      </c>
      <c r="M2969" t="b">
        <v>1</v>
      </c>
      <c r="N2969" t="s">
        <v>8281</v>
      </c>
      <c r="O2969" t="s">
        <v>8284</v>
      </c>
      <c r="P2969">
        <f t="shared" si="138"/>
        <v>101</v>
      </c>
      <c r="Q2969">
        <f t="shared" si="139"/>
        <v>18.27</v>
      </c>
      <c r="R2969">
        <f t="shared" si="140"/>
        <v>2015</v>
      </c>
    </row>
    <row r="2970" spans="1:18" ht="28.8" x14ac:dyDescent="0.3">
      <c r="A2970">
        <v>4003</v>
      </c>
      <c r="B2970" s="3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 s="12">
        <v>42050.587349537032</v>
      </c>
      <c r="J2970" s="12">
        <v>42020.587349537032</v>
      </c>
      <c r="K2970" t="b">
        <v>0</v>
      </c>
      <c r="L2970">
        <v>2</v>
      </c>
      <c r="M2970" t="b">
        <v>0</v>
      </c>
      <c r="N2970" t="s">
        <v>8281</v>
      </c>
      <c r="O2970" t="s">
        <v>8284</v>
      </c>
      <c r="P2970">
        <f t="shared" si="138"/>
        <v>10</v>
      </c>
      <c r="Q2970">
        <f t="shared" si="139"/>
        <v>100.5</v>
      </c>
      <c r="R2970">
        <f t="shared" si="140"/>
        <v>2015</v>
      </c>
    </row>
    <row r="2971" spans="1:18" hidden="1" x14ac:dyDescent="0.3">
      <c r="A2971">
        <v>179</v>
      </c>
      <c r="B2971" s="3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 s="12">
        <v>42433.080497685187</v>
      </c>
      <c r="J2971" s="12">
        <v>42403.080497685187</v>
      </c>
      <c r="K2971" t="b">
        <v>0</v>
      </c>
      <c r="L2971">
        <v>2</v>
      </c>
      <c r="M2971" t="b">
        <v>0</v>
      </c>
      <c r="N2971" t="s">
        <v>8279</v>
      </c>
      <c r="O2971" t="s">
        <v>8283</v>
      </c>
      <c r="P2971">
        <f t="shared" si="138"/>
        <v>20</v>
      </c>
      <c r="Q2971">
        <f t="shared" si="139"/>
        <v>100</v>
      </c>
      <c r="R2971">
        <f t="shared" si="140"/>
        <v>2016</v>
      </c>
    </row>
    <row r="2972" spans="1:18" hidden="1" x14ac:dyDescent="0.3">
      <c r="A2972">
        <v>556</v>
      </c>
      <c r="B2972" s="3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 s="12">
        <v>42375.860150462962</v>
      </c>
      <c r="J2972" s="12">
        <v>42345.860150462962</v>
      </c>
      <c r="K2972" t="b">
        <v>0</v>
      </c>
      <c r="L2972">
        <v>1</v>
      </c>
      <c r="M2972" t="b">
        <v>0</v>
      </c>
      <c r="N2972" t="s">
        <v>8266</v>
      </c>
      <c r="O2972" t="s">
        <v>8300</v>
      </c>
      <c r="P2972">
        <f t="shared" si="138"/>
        <v>3</v>
      </c>
      <c r="Q2972">
        <f t="shared" si="139"/>
        <v>200</v>
      </c>
      <c r="R2972">
        <f t="shared" si="140"/>
        <v>2015</v>
      </c>
    </row>
    <row r="2973" spans="1:18" ht="28.8" hidden="1" x14ac:dyDescent="0.3">
      <c r="A2973">
        <v>893</v>
      </c>
      <c r="B2973" s="3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 s="12">
        <v>42095.856053240743</v>
      </c>
      <c r="J2973" s="12">
        <v>42065.897719907407</v>
      </c>
      <c r="K2973" t="b">
        <v>0</v>
      </c>
      <c r="L2973">
        <v>5</v>
      </c>
      <c r="M2973" t="b">
        <v>0</v>
      </c>
      <c r="N2973" t="s">
        <v>8285</v>
      </c>
      <c r="O2973" t="s">
        <v>8286</v>
      </c>
      <c r="P2973">
        <f t="shared" si="138"/>
        <v>10</v>
      </c>
      <c r="Q2973">
        <f t="shared" si="139"/>
        <v>40</v>
      </c>
      <c r="R2973">
        <f t="shared" si="140"/>
        <v>2015</v>
      </c>
    </row>
    <row r="2974" spans="1:18" ht="28.8" hidden="1" x14ac:dyDescent="0.3">
      <c r="A2974">
        <v>1363</v>
      </c>
      <c r="B2974" s="3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 s="12">
        <v>42415.332638888889</v>
      </c>
      <c r="J2974" s="12">
        <v>42396.8440625</v>
      </c>
      <c r="K2974" t="b">
        <v>0</v>
      </c>
      <c r="L2974">
        <v>5</v>
      </c>
      <c r="M2974" t="b">
        <v>1</v>
      </c>
      <c r="N2974" t="s">
        <v>8269</v>
      </c>
      <c r="O2974" t="s">
        <v>8291</v>
      </c>
      <c r="P2974">
        <f t="shared" si="138"/>
        <v>100</v>
      </c>
      <c r="Q2974">
        <f t="shared" si="139"/>
        <v>40</v>
      </c>
      <c r="R2974">
        <f t="shared" si="140"/>
        <v>2016</v>
      </c>
    </row>
    <row r="2975" spans="1:18" ht="28.8" hidden="1" x14ac:dyDescent="0.3">
      <c r="A2975">
        <v>1421</v>
      </c>
      <c r="B2975" s="3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 s="12">
        <v>42043.915613425925</v>
      </c>
      <c r="J2975" s="12">
        <v>42013.915613425925</v>
      </c>
      <c r="K2975" t="b">
        <v>0</v>
      </c>
      <c r="L2975">
        <v>2</v>
      </c>
      <c r="M2975" t="b">
        <v>0</v>
      </c>
      <c r="N2975" t="s">
        <v>8269</v>
      </c>
      <c r="O2975" t="s">
        <v>8306</v>
      </c>
      <c r="P2975">
        <f t="shared" si="138"/>
        <v>0</v>
      </c>
      <c r="Q2975">
        <f t="shared" si="139"/>
        <v>100</v>
      </c>
      <c r="R2975">
        <f t="shared" si="140"/>
        <v>2015</v>
      </c>
    </row>
    <row r="2976" spans="1:18" ht="28.8" hidden="1" x14ac:dyDescent="0.3">
      <c r="A2976">
        <v>3067</v>
      </c>
      <c r="B2976" s="3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 s="12">
        <v>42256.938414351855</v>
      </c>
      <c r="J2976" s="12">
        <v>42226.938414351855</v>
      </c>
      <c r="K2976" t="b">
        <v>0</v>
      </c>
      <c r="L2976">
        <v>1</v>
      </c>
      <c r="M2976" t="b">
        <v>0</v>
      </c>
      <c r="N2976" t="s">
        <v>8281</v>
      </c>
      <c r="O2976" t="s">
        <v>8282</v>
      </c>
      <c r="P2976">
        <f t="shared" si="138"/>
        <v>3</v>
      </c>
      <c r="Q2976">
        <f t="shared" si="139"/>
        <v>200</v>
      </c>
      <c r="R2976">
        <f t="shared" si="140"/>
        <v>2015</v>
      </c>
    </row>
    <row r="2977" spans="1:18" ht="28.8" x14ac:dyDescent="0.3">
      <c r="A2977">
        <v>3415</v>
      </c>
      <c r="B2977" s="3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 s="12">
        <v>42477.979166666672</v>
      </c>
      <c r="J2977" s="12">
        <v>42467.144166666665</v>
      </c>
      <c r="K2977" t="b">
        <v>0</v>
      </c>
      <c r="L2977">
        <v>9</v>
      </c>
      <c r="M2977" t="b">
        <v>1</v>
      </c>
      <c r="N2977" t="s">
        <v>8281</v>
      </c>
      <c r="O2977" t="s">
        <v>8284</v>
      </c>
      <c r="P2977">
        <f t="shared" si="138"/>
        <v>100</v>
      </c>
      <c r="Q2977">
        <f t="shared" si="139"/>
        <v>22.22</v>
      </c>
      <c r="R2977">
        <f t="shared" si="140"/>
        <v>2016</v>
      </c>
    </row>
    <row r="2978" spans="1:18" ht="28.8" x14ac:dyDescent="0.3">
      <c r="A2978">
        <v>4034</v>
      </c>
      <c r="B2978" s="3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 s="12">
        <v>42097.905671296292</v>
      </c>
      <c r="J2978" s="12">
        <v>42067.947337962964</v>
      </c>
      <c r="K2978" t="b">
        <v>0</v>
      </c>
      <c r="L2978">
        <v>2</v>
      </c>
      <c r="M2978" t="b">
        <v>0</v>
      </c>
      <c r="N2978" t="s">
        <v>8281</v>
      </c>
      <c r="O2978" t="s">
        <v>8284</v>
      </c>
      <c r="P2978">
        <f t="shared" si="138"/>
        <v>1</v>
      </c>
      <c r="Q2978">
        <f t="shared" si="139"/>
        <v>100</v>
      </c>
      <c r="R2978">
        <f t="shared" si="140"/>
        <v>2015</v>
      </c>
    </row>
    <row r="2979" spans="1:18" ht="28.8" hidden="1" x14ac:dyDescent="0.3">
      <c r="A2979">
        <v>713</v>
      </c>
      <c r="B2979" s="3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 s="12">
        <v>42526.529305555552</v>
      </c>
      <c r="J2979" s="12">
        <v>42496.529305555552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>
        <f t="shared" si="138"/>
        <v>1</v>
      </c>
      <c r="Q2979">
        <f t="shared" si="139"/>
        <v>199</v>
      </c>
      <c r="R2979">
        <f t="shared" si="140"/>
        <v>2016</v>
      </c>
    </row>
    <row r="2980" spans="1:18" ht="28.8" hidden="1" x14ac:dyDescent="0.3">
      <c r="A2980">
        <v>905</v>
      </c>
      <c r="B2980" s="3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 s="12">
        <v>40567.239884259259</v>
      </c>
      <c r="J2980" s="12">
        <v>40507.239884259259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>
        <f t="shared" si="138"/>
        <v>3</v>
      </c>
      <c r="Q2980">
        <f t="shared" si="139"/>
        <v>32.67</v>
      </c>
      <c r="R2980">
        <f t="shared" si="140"/>
        <v>2010</v>
      </c>
    </row>
    <row r="2981" spans="1:18" ht="28.8" hidden="1" x14ac:dyDescent="0.3">
      <c r="A2981">
        <v>918</v>
      </c>
      <c r="B2981" s="3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 s="12">
        <v>41974.957881944443</v>
      </c>
      <c r="J2981" s="12">
        <v>41944.916215277779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>
        <f t="shared" si="138"/>
        <v>5</v>
      </c>
      <c r="Q2981">
        <f t="shared" si="139"/>
        <v>19.600000000000001</v>
      </c>
      <c r="R2981">
        <f t="shared" si="140"/>
        <v>2014</v>
      </c>
    </row>
    <row r="2982" spans="1:18" ht="28.8" hidden="1" x14ac:dyDescent="0.3">
      <c r="A2982">
        <v>895</v>
      </c>
      <c r="B2982" s="3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 s="12">
        <v>40476.127650462964</v>
      </c>
      <c r="J2982" s="12">
        <v>40431.127650462964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>
        <f t="shared" si="138"/>
        <v>2</v>
      </c>
      <c r="Q2982">
        <f t="shared" si="139"/>
        <v>27.86</v>
      </c>
      <c r="R2982">
        <f t="shared" si="140"/>
        <v>2010</v>
      </c>
    </row>
    <row r="2983" spans="1:18" ht="28.8" x14ac:dyDescent="0.3">
      <c r="A2983">
        <v>3429</v>
      </c>
      <c r="B2983" s="3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 s="12">
        <v>42676.021539351852</v>
      </c>
      <c r="J2983" s="12">
        <v>42662.021539351852</v>
      </c>
      <c r="K2983" t="b">
        <v>0</v>
      </c>
      <c r="L2983">
        <v>12</v>
      </c>
      <c r="M2983" t="b">
        <v>1</v>
      </c>
      <c r="N2983" t="s">
        <v>8281</v>
      </c>
      <c r="O2983" t="s">
        <v>8284</v>
      </c>
      <c r="P2983">
        <f t="shared" si="138"/>
        <v>130</v>
      </c>
      <c r="Q2983">
        <f t="shared" si="139"/>
        <v>16.25</v>
      </c>
      <c r="R2983">
        <f t="shared" si="140"/>
        <v>2016</v>
      </c>
    </row>
    <row r="2984" spans="1:18" x14ac:dyDescent="0.3">
      <c r="A2984">
        <v>3946</v>
      </c>
      <c r="B2984" s="3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 s="12">
        <v>42063.333333333328</v>
      </c>
      <c r="J2984" s="12">
        <v>42031.833587962959</v>
      </c>
      <c r="K2984" t="b">
        <v>0</v>
      </c>
      <c r="L2984">
        <v>5</v>
      </c>
      <c r="M2984" t="b">
        <v>0</v>
      </c>
      <c r="N2984" t="s">
        <v>8281</v>
      </c>
      <c r="O2984" t="s">
        <v>8284</v>
      </c>
      <c r="P2984">
        <f t="shared" si="138"/>
        <v>3</v>
      </c>
      <c r="Q2984">
        <f t="shared" si="139"/>
        <v>39</v>
      </c>
      <c r="R2984">
        <f t="shared" si="140"/>
        <v>2015</v>
      </c>
    </row>
    <row r="2985" spans="1:18" ht="28.8" hidden="1" x14ac:dyDescent="0.3">
      <c r="A2985">
        <v>719</v>
      </c>
      <c r="B2985" s="3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 s="12">
        <v>42423.040231481486</v>
      </c>
      <c r="J2985" s="12">
        <v>42409.040231481486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>
        <f t="shared" si="138"/>
        <v>1</v>
      </c>
      <c r="Q2985">
        <f t="shared" si="139"/>
        <v>19.399999999999999</v>
      </c>
      <c r="R2985">
        <f t="shared" si="140"/>
        <v>2016</v>
      </c>
    </row>
    <row r="2986" spans="1:18" ht="28.8" hidden="1" x14ac:dyDescent="0.3">
      <c r="A2986">
        <v>127</v>
      </c>
      <c r="B2986" s="3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 s="12">
        <v>42097.582650462966</v>
      </c>
      <c r="J2986" s="12">
        <v>42067.62431712963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>
        <f t="shared" si="138"/>
        <v>2</v>
      </c>
      <c r="Q2986">
        <f t="shared" si="139"/>
        <v>47.5</v>
      </c>
      <c r="R2986">
        <f t="shared" si="140"/>
        <v>2015</v>
      </c>
    </row>
    <row r="2987" spans="1:18" hidden="1" x14ac:dyDescent="0.3">
      <c r="A2987">
        <v>1062</v>
      </c>
      <c r="B2987" s="3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 s="12">
        <v>42563.807187500002</v>
      </c>
      <c r="J2987" s="12">
        <v>42556.807187500002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>
        <f t="shared" si="138"/>
        <v>95</v>
      </c>
      <c r="Q2987">
        <f t="shared" si="139"/>
        <v>47.5</v>
      </c>
      <c r="R2987">
        <f t="shared" si="140"/>
        <v>2016</v>
      </c>
    </row>
    <row r="2988" spans="1:18" ht="28.8" x14ac:dyDescent="0.3">
      <c r="A2988">
        <v>3846</v>
      </c>
      <c r="B2988" s="3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 s="12">
        <v>41916.290972222225</v>
      </c>
      <c r="J2988" s="12">
        <v>41885.221550925926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>
        <f t="shared" si="138"/>
        <v>3</v>
      </c>
      <c r="Q2988">
        <f t="shared" si="139"/>
        <v>23.63</v>
      </c>
      <c r="R2988">
        <f t="shared" si="140"/>
        <v>2014</v>
      </c>
    </row>
    <row r="2989" spans="1:18" ht="28.8" hidden="1" x14ac:dyDescent="0.3">
      <c r="A2989">
        <v>1155</v>
      </c>
      <c r="B2989" s="3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 s="12">
        <v>41865.763981481483</v>
      </c>
      <c r="J2989" s="12">
        <v>41835.763981481483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>
        <f t="shared" si="138"/>
        <v>1</v>
      </c>
      <c r="Q2989">
        <f t="shared" si="139"/>
        <v>23.5</v>
      </c>
      <c r="R2989">
        <f t="shared" si="140"/>
        <v>2014</v>
      </c>
    </row>
    <row r="2990" spans="1:18" ht="28.8" hidden="1" x14ac:dyDescent="0.3">
      <c r="A2990">
        <v>1768</v>
      </c>
      <c r="B2990" s="3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 s="12">
        <v>41909.560694444444</v>
      </c>
      <c r="J2990" s="12">
        <v>41849.560694444444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>
        <f t="shared" si="138"/>
        <v>4</v>
      </c>
      <c r="Q2990">
        <f t="shared" si="139"/>
        <v>12.47</v>
      </c>
      <c r="R2990">
        <f t="shared" si="140"/>
        <v>2014</v>
      </c>
    </row>
    <row r="2991" spans="1:18" ht="28.8" hidden="1" x14ac:dyDescent="0.3">
      <c r="A2991">
        <v>1143</v>
      </c>
      <c r="B2991" s="3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 s="12">
        <v>42355.19358796296</v>
      </c>
      <c r="J2991" s="12">
        <v>42325.19358796296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>
        <f t="shared" si="138"/>
        <v>0</v>
      </c>
      <c r="Q2991">
        <f t="shared" si="139"/>
        <v>23.25</v>
      </c>
      <c r="R2991">
        <f t="shared" si="140"/>
        <v>2015</v>
      </c>
    </row>
    <row r="2992" spans="1:18" x14ac:dyDescent="0.3">
      <c r="A2992">
        <v>2884</v>
      </c>
      <c r="B2992" s="3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 s="12">
        <v>41978.727256944447</v>
      </c>
      <c r="J2992" s="12">
        <v>41948.727256944447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>
        <f t="shared" si="138"/>
        <v>0</v>
      </c>
      <c r="Q2992">
        <f t="shared" si="139"/>
        <v>46.25</v>
      </c>
      <c r="R2992">
        <f t="shared" si="140"/>
        <v>2014</v>
      </c>
    </row>
    <row r="2993" spans="1:18" ht="28.8" x14ac:dyDescent="0.3">
      <c r="A2993">
        <v>3910</v>
      </c>
      <c r="B2993" s="3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 s="12">
        <v>42254.756909722222</v>
      </c>
      <c r="J2993" s="12">
        <v>42224.756909722222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>
        <f t="shared" si="138"/>
        <v>3</v>
      </c>
      <c r="Q2993">
        <f t="shared" si="139"/>
        <v>61.67</v>
      </c>
      <c r="R2993">
        <f t="shared" si="140"/>
        <v>2015</v>
      </c>
    </row>
    <row r="2994" spans="1:18" hidden="1" x14ac:dyDescent="0.3">
      <c r="A2994">
        <v>177</v>
      </c>
      <c r="B2994" s="3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 s="12">
        <v>42087.00608796296</v>
      </c>
      <c r="J2994" s="12">
        <v>42070.047754629632</v>
      </c>
      <c r="K2994" t="b">
        <v>0</v>
      </c>
      <c r="L2994">
        <v>7</v>
      </c>
      <c r="M2994" t="b">
        <v>0</v>
      </c>
      <c r="N2994" t="s">
        <v>8279</v>
      </c>
      <c r="O2994" t="s">
        <v>8283</v>
      </c>
      <c r="P2994">
        <f t="shared" si="138"/>
        <v>40</v>
      </c>
      <c r="Q2994">
        <f t="shared" si="139"/>
        <v>25.71</v>
      </c>
      <c r="R2994">
        <f t="shared" si="140"/>
        <v>2015</v>
      </c>
    </row>
    <row r="2995" spans="1:18" ht="28.8" hidden="1" x14ac:dyDescent="0.3">
      <c r="A2995">
        <v>1439</v>
      </c>
      <c r="B2995" s="3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 s="12">
        <v>42070.829872685179</v>
      </c>
      <c r="J2995" s="12">
        <v>42040.829872685179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>
        <f t="shared" si="138"/>
        <v>7</v>
      </c>
      <c r="Q2995">
        <f t="shared" si="139"/>
        <v>30</v>
      </c>
      <c r="R2995">
        <f t="shared" si="140"/>
        <v>2015</v>
      </c>
    </row>
    <row r="2996" spans="1:18" ht="28.8" hidden="1" x14ac:dyDescent="0.3">
      <c r="A2996">
        <v>2167</v>
      </c>
      <c r="B2996" s="3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 s="12">
        <v>41167.066400462965</v>
      </c>
      <c r="J2996" s="12">
        <v>41153.066400462965</v>
      </c>
      <c r="K2996" t="b">
        <v>0</v>
      </c>
      <c r="L2996">
        <v>8</v>
      </c>
      <c r="M2996" t="b">
        <v>1</v>
      </c>
      <c r="N2996" t="s">
        <v>8285</v>
      </c>
      <c r="O2996" t="s">
        <v>8289</v>
      </c>
      <c r="P2996">
        <f t="shared" si="138"/>
        <v>120</v>
      </c>
      <c r="Q2996">
        <f t="shared" si="139"/>
        <v>22.5</v>
      </c>
      <c r="R2996">
        <f t="shared" si="140"/>
        <v>2012</v>
      </c>
    </row>
    <row r="2997" spans="1:18" ht="28.8" hidden="1" x14ac:dyDescent="0.3">
      <c r="A2997">
        <v>2372</v>
      </c>
      <c r="B2997" s="3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 s="12">
        <v>42118.069108796291</v>
      </c>
      <c r="J2997" s="12">
        <v>42088.069108796291</v>
      </c>
      <c r="K2997" t="b">
        <v>0</v>
      </c>
      <c r="L2997">
        <v>6</v>
      </c>
      <c r="M2997" t="b">
        <v>0</v>
      </c>
      <c r="N2997" t="s">
        <v>8266</v>
      </c>
      <c r="O2997" t="s">
        <v>8300</v>
      </c>
      <c r="P2997">
        <f t="shared" si="138"/>
        <v>3</v>
      </c>
      <c r="Q2997">
        <f t="shared" si="139"/>
        <v>30</v>
      </c>
      <c r="R2997">
        <f t="shared" si="140"/>
        <v>2015</v>
      </c>
    </row>
    <row r="2998" spans="1:18" ht="28.8" x14ac:dyDescent="0.3">
      <c r="A2998">
        <v>3508</v>
      </c>
      <c r="B2998" s="3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 s="12">
        <v>42500.875</v>
      </c>
      <c r="J2998" s="12">
        <v>42477.729780092588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>
        <f t="shared" si="138"/>
        <v>180</v>
      </c>
      <c r="Q2998">
        <f t="shared" si="139"/>
        <v>12</v>
      </c>
      <c r="R2998">
        <f t="shared" si="140"/>
        <v>2016</v>
      </c>
    </row>
    <row r="2999" spans="1:18" hidden="1" x14ac:dyDescent="0.3">
      <c r="A2999">
        <v>1116</v>
      </c>
      <c r="B2999" s="3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 s="12">
        <v>41069.847314814811</v>
      </c>
      <c r="J2999" s="12">
        <v>41009.847314814811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>
        <f t="shared" si="138"/>
        <v>0</v>
      </c>
      <c r="Q2999">
        <f t="shared" si="139"/>
        <v>17.850000000000001</v>
      </c>
      <c r="R2999">
        <f t="shared" si="140"/>
        <v>2012</v>
      </c>
    </row>
    <row r="3000" spans="1:18" ht="28.8" hidden="1" x14ac:dyDescent="0.3">
      <c r="A3000">
        <v>1238</v>
      </c>
      <c r="B3000" s="3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 s="12">
        <v>40761.61037037037</v>
      </c>
      <c r="J3000" s="12">
        <v>40731.61037037037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>
        <f t="shared" si="138"/>
        <v>18</v>
      </c>
      <c r="Q3000">
        <f t="shared" si="139"/>
        <v>59.33</v>
      </c>
      <c r="R3000">
        <f t="shared" si="140"/>
        <v>2011</v>
      </c>
    </row>
    <row r="3001" spans="1:18" ht="57.6" hidden="1" x14ac:dyDescent="0.3">
      <c r="A3001">
        <v>767</v>
      </c>
      <c r="B3001" s="3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 s="12">
        <v>42145.143634259264</v>
      </c>
      <c r="J3001" s="12">
        <v>42115.143634259264</v>
      </c>
      <c r="K3001" t="b">
        <v>0</v>
      </c>
      <c r="L3001">
        <v>3</v>
      </c>
      <c r="M3001" t="b">
        <v>0</v>
      </c>
      <c r="N3001" t="s">
        <v>8269</v>
      </c>
      <c r="O3001" t="s">
        <v>8310</v>
      </c>
      <c r="P3001">
        <f t="shared" si="138"/>
        <v>4</v>
      </c>
      <c r="Q3001">
        <f t="shared" si="139"/>
        <v>59</v>
      </c>
      <c r="R3001">
        <f t="shared" si="140"/>
        <v>2015</v>
      </c>
    </row>
    <row r="3002" spans="1:18" ht="28.8" x14ac:dyDescent="0.3">
      <c r="A3002">
        <v>2869</v>
      </c>
      <c r="B3002" s="3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 s="12">
        <v>42570.593530092592</v>
      </c>
      <c r="J3002" s="12">
        <v>42540.593530092592</v>
      </c>
      <c r="K3002" t="b">
        <v>0</v>
      </c>
      <c r="L3002">
        <v>5</v>
      </c>
      <c r="M3002" t="b">
        <v>0</v>
      </c>
      <c r="N3002" t="s">
        <v>8281</v>
      </c>
      <c r="O3002" t="s">
        <v>8284</v>
      </c>
      <c r="P3002">
        <f t="shared" si="138"/>
        <v>1</v>
      </c>
      <c r="Q3002">
        <f t="shared" si="139"/>
        <v>35.4</v>
      </c>
      <c r="R3002">
        <f t="shared" si="140"/>
        <v>2016</v>
      </c>
    </row>
    <row r="3003" spans="1:18" hidden="1" x14ac:dyDescent="0.3">
      <c r="A3003">
        <v>579</v>
      </c>
      <c r="B3003" s="3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 s="12">
        <v>41998.852118055554</v>
      </c>
      <c r="J3003" s="12">
        <v>41968.852118055554</v>
      </c>
      <c r="K3003" t="b">
        <v>0</v>
      </c>
      <c r="L3003">
        <v>5</v>
      </c>
      <c r="M3003" t="b">
        <v>0</v>
      </c>
      <c r="N3003" t="s">
        <v>8266</v>
      </c>
      <c r="O3003" t="s">
        <v>8300</v>
      </c>
      <c r="P3003">
        <f t="shared" si="138"/>
        <v>1</v>
      </c>
      <c r="Q3003">
        <f t="shared" si="139"/>
        <v>35</v>
      </c>
      <c r="R3003">
        <f t="shared" si="140"/>
        <v>2014</v>
      </c>
    </row>
    <row r="3004" spans="1:18" ht="28.8" hidden="1" x14ac:dyDescent="0.3">
      <c r="A3004">
        <v>3068</v>
      </c>
      <c r="B3004" s="3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 s="12">
        <v>42293.691574074073</v>
      </c>
      <c r="J3004" s="12">
        <v>42263.691574074073</v>
      </c>
      <c r="K3004" t="b">
        <v>0</v>
      </c>
      <c r="L3004">
        <v>2</v>
      </c>
      <c r="M3004" t="b">
        <v>0</v>
      </c>
      <c r="N3004" t="s">
        <v>8281</v>
      </c>
      <c r="O3004" t="s">
        <v>8282</v>
      </c>
      <c r="P3004">
        <f t="shared" si="138"/>
        <v>0</v>
      </c>
      <c r="Q3004">
        <f t="shared" si="139"/>
        <v>87.5</v>
      </c>
      <c r="R3004">
        <f t="shared" si="140"/>
        <v>2015</v>
      </c>
    </row>
    <row r="3005" spans="1:18" ht="28.8" x14ac:dyDescent="0.3">
      <c r="A3005">
        <v>3905</v>
      </c>
      <c r="B3005" s="3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 s="12">
        <v>42166.958333333328</v>
      </c>
      <c r="J3005" s="12">
        <v>42124.623877314814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>
        <f t="shared" si="138"/>
        <v>12</v>
      </c>
      <c r="Q3005">
        <f t="shared" si="139"/>
        <v>24.71</v>
      </c>
      <c r="R3005">
        <f t="shared" si="140"/>
        <v>2015</v>
      </c>
    </row>
    <row r="3006" spans="1:18" ht="28.8" hidden="1" x14ac:dyDescent="0.3">
      <c r="A3006">
        <v>775</v>
      </c>
      <c r="B3006" s="3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 s="12">
        <v>40893.060127314813</v>
      </c>
      <c r="J3006" s="12">
        <v>40863.060127314813</v>
      </c>
      <c r="K3006" t="b">
        <v>0</v>
      </c>
      <c r="L3006">
        <v>5</v>
      </c>
      <c r="M3006" t="b">
        <v>0</v>
      </c>
      <c r="N3006" t="s">
        <v>8269</v>
      </c>
      <c r="O3006" t="s">
        <v>8310</v>
      </c>
      <c r="P3006">
        <f t="shared" si="138"/>
        <v>2</v>
      </c>
      <c r="Q3006">
        <f t="shared" si="139"/>
        <v>34</v>
      </c>
      <c r="R3006">
        <f t="shared" si="140"/>
        <v>2011</v>
      </c>
    </row>
    <row r="3007" spans="1:18" ht="28.8" hidden="1" x14ac:dyDescent="0.3">
      <c r="A3007">
        <v>862</v>
      </c>
      <c r="B3007" s="3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 s="12">
        <v>41589.596620370372</v>
      </c>
      <c r="J3007" s="12">
        <v>41559.5549537037</v>
      </c>
      <c r="K3007" t="b">
        <v>0</v>
      </c>
      <c r="L3007">
        <v>4</v>
      </c>
      <c r="M3007" t="b">
        <v>0</v>
      </c>
      <c r="N3007" t="s">
        <v>8285</v>
      </c>
      <c r="O3007" t="s">
        <v>8308</v>
      </c>
      <c r="P3007">
        <f t="shared" si="138"/>
        <v>0</v>
      </c>
      <c r="Q3007">
        <f t="shared" si="139"/>
        <v>42.5</v>
      </c>
      <c r="R3007">
        <f t="shared" si="140"/>
        <v>2013</v>
      </c>
    </row>
    <row r="3008" spans="1:18" ht="28.8" hidden="1" x14ac:dyDescent="0.3">
      <c r="A3008">
        <v>1549</v>
      </c>
      <c r="B3008" s="3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 s="12">
        <v>42311.177766203706</v>
      </c>
      <c r="J3008" s="12">
        <v>42281.136099537034</v>
      </c>
      <c r="K3008" t="b">
        <v>0</v>
      </c>
      <c r="L3008">
        <v>6</v>
      </c>
      <c r="M3008" t="b">
        <v>0</v>
      </c>
      <c r="N3008" t="s">
        <v>8271</v>
      </c>
      <c r="O3008" t="s">
        <v>8313</v>
      </c>
      <c r="P3008">
        <f t="shared" si="138"/>
        <v>34</v>
      </c>
      <c r="Q3008">
        <f t="shared" si="139"/>
        <v>28.33</v>
      </c>
      <c r="R3008">
        <f t="shared" si="140"/>
        <v>2015</v>
      </c>
    </row>
    <row r="3009" spans="1:18" ht="28.8" x14ac:dyDescent="0.3">
      <c r="A3009">
        <v>3896</v>
      </c>
      <c r="B3009" s="3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 s="12">
        <v>41807.191875000004</v>
      </c>
      <c r="J3009" s="12">
        <v>41793.191875000004</v>
      </c>
      <c r="K3009" t="b">
        <v>0</v>
      </c>
      <c r="L3009">
        <v>4</v>
      </c>
      <c r="M3009" t="b">
        <v>0</v>
      </c>
      <c r="N3009" t="s">
        <v>8281</v>
      </c>
      <c r="O3009" t="s">
        <v>8284</v>
      </c>
      <c r="P3009">
        <f t="shared" si="138"/>
        <v>11</v>
      </c>
      <c r="Q3009">
        <f t="shared" si="139"/>
        <v>42.5</v>
      </c>
      <c r="R3009">
        <f t="shared" si="140"/>
        <v>2014</v>
      </c>
    </row>
    <row r="3010" spans="1:18" ht="43.2" x14ac:dyDescent="0.3">
      <c r="A3010">
        <v>3982</v>
      </c>
      <c r="B3010" s="3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 s="12">
        <v>42192.809953703705</v>
      </c>
      <c r="J3010" s="12">
        <v>42132.809953703705</v>
      </c>
      <c r="K3010" t="b">
        <v>0</v>
      </c>
      <c r="L3010">
        <v>5</v>
      </c>
      <c r="M3010" t="b">
        <v>0</v>
      </c>
      <c r="N3010" t="s">
        <v>8281</v>
      </c>
      <c r="O3010" t="s">
        <v>8284</v>
      </c>
      <c r="P3010">
        <f t="shared" ref="P3010:P3073" si="141">ROUND(E3010/D3010*100,0)</f>
        <v>20</v>
      </c>
      <c r="Q3010">
        <f t="shared" ref="Q3010:Q3073" si="142">IFERROR(ROUND(E3010/L3010,2),0)</f>
        <v>34</v>
      </c>
      <c r="R3010">
        <f t="shared" si="140"/>
        <v>2015</v>
      </c>
    </row>
    <row r="3011" spans="1:18" ht="28.8" hidden="1" x14ac:dyDescent="0.3">
      <c r="A3011">
        <v>1106</v>
      </c>
      <c r="B3011" s="3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 s="12">
        <v>41003.698784722219</v>
      </c>
      <c r="J3011" s="12">
        <v>40973.740451388891</v>
      </c>
      <c r="K3011" t="b">
        <v>0</v>
      </c>
      <c r="L3011">
        <v>7</v>
      </c>
      <c r="M3011" t="b">
        <v>0</v>
      </c>
      <c r="N3011" t="s">
        <v>8274</v>
      </c>
      <c r="O3011" t="s">
        <v>8292</v>
      </c>
      <c r="P3011">
        <f t="shared" si="141"/>
        <v>41</v>
      </c>
      <c r="Q3011">
        <f t="shared" si="142"/>
        <v>23.57</v>
      </c>
      <c r="R3011">
        <f t="shared" ref="R3011:R3074" si="143">YEAR(J3011)</f>
        <v>2012</v>
      </c>
    </row>
    <row r="3012" spans="1:18" ht="28.8" x14ac:dyDescent="0.3">
      <c r="A3012">
        <v>4070</v>
      </c>
      <c r="B3012" s="3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 s="12">
        <v>42064.125</v>
      </c>
      <c r="J3012" s="12">
        <v>42031.666898148149</v>
      </c>
      <c r="K3012" t="b">
        <v>0</v>
      </c>
      <c r="L3012">
        <v>6</v>
      </c>
      <c r="M3012" t="b">
        <v>0</v>
      </c>
      <c r="N3012" t="s">
        <v>8281</v>
      </c>
      <c r="O3012" t="s">
        <v>8284</v>
      </c>
      <c r="P3012">
        <f t="shared" si="141"/>
        <v>17</v>
      </c>
      <c r="Q3012">
        <f t="shared" si="142"/>
        <v>27.5</v>
      </c>
      <c r="R3012">
        <f t="shared" si="143"/>
        <v>2015</v>
      </c>
    </row>
    <row r="3013" spans="1:18" ht="28.8" x14ac:dyDescent="0.3">
      <c r="A3013">
        <v>3135</v>
      </c>
      <c r="B3013" s="3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 s="12">
        <v>42829.151863425926</v>
      </c>
      <c r="J3013" s="12">
        <v>42807.151863425926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>
        <f t="shared" si="141"/>
        <v>21</v>
      </c>
      <c r="Q3013">
        <f t="shared" si="142"/>
        <v>23.14</v>
      </c>
      <c r="R3013">
        <f t="shared" si="143"/>
        <v>2017</v>
      </c>
    </row>
    <row r="3014" spans="1:18" ht="28.8" hidden="1" x14ac:dyDescent="0.3">
      <c r="A3014">
        <v>903</v>
      </c>
      <c r="B3014" s="3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 s="12">
        <v>41175.100694444445</v>
      </c>
      <c r="J3014" s="12">
        <v>41149.796064814815</v>
      </c>
      <c r="K3014" t="b">
        <v>0</v>
      </c>
      <c r="L3014">
        <v>4</v>
      </c>
      <c r="M3014" t="b">
        <v>0</v>
      </c>
      <c r="N3014" t="s">
        <v>8285</v>
      </c>
      <c r="O3014" t="s">
        <v>8308</v>
      </c>
      <c r="P3014">
        <f t="shared" si="141"/>
        <v>3</v>
      </c>
      <c r="Q3014">
        <f t="shared" si="142"/>
        <v>40</v>
      </c>
      <c r="R3014">
        <f t="shared" si="143"/>
        <v>2012</v>
      </c>
    </row>
    <row r="3015" spans="1:18" ht="28.8" hidden="1" x14ac:dyDescent="0.3">
      <c r="A3015">
        <v>925</v>
      </c>
      <c r="B3015" s="3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 s="12">
        <v>41605.922581018516</v>
      </c>
      <c r="J3015" s="12">
        <v>41575.880914351852</v>
      </c>
      <c r="K3015" t="b">
        <v>0</v>
      </c>
      <c r="L3015">
        <v>5</v>
      </c>
      <c r="M3015" t="b">
        <v>0</v>
      </c>
      <c r="N3015" t="s">
        <v>8285</v>
      </c>
      <c r="O3015" t="s">
        <v>8308</v>
      </c>
      <c r="P3015">
        <f t="shared" si="141"/>
        <v>3</v>
      </c>
      <c r="Q3015">
        <f t="shared" si="142"/>
        <v>32</v>
      </c>
      <c r="R3015">
        <f t="shared" si="143"/>
        <v>2013</v>
      </c>
    </row>
    <row r="3016" spans="1:18" ht="28.8" hidden="1" x14ac:dyDescent="0.3">
      <c r="A3016">
        <v>662</v>
      </c>
      <c r="B3016" s="3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 s="12">
        <v>42020.438043981485</v>
      </c>
      <c r="J3016" s="12">
        <v>41990.438043981485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>
        <f t="shared" si="141"/>
        <v>0</v>
      </c>
      <c r="Q3016">
        <f t="shared" si="142"/>
        <v>39</v>
      </c>
      <c r="R3016">
        <f t="shared" si="143"/>
        <v>2014</v>
      </c>
    </row>
    <row r="3017" spans="1:18" hidden="1" x14ac:dyDescent="0.3">
      <c r="A3017">
        <v>1761</v>
      </c>
      <c r="B3017" s="3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 s="12">
        <v>42259.567824074074</v>
      </c>
      <c r="J3017" s="12">
        <v>42209.567824074074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>
        <f t="shared" si="141"/>
        <v>155</v>
      </c>
      <c r="Q3017">
        <f t="shared" si="142"/>
        <v>51.67</v>
      </c>
      <c r="R3017">
        <f t="shared" si="143"/>
        <v>2015</v>
      </c>
    </row>
    <row r="3018" spans="1:18" ht="28.8" hidden="1" x14ac:dyDescent="0.3">
      <c r="A3018">
        <v>423</v>
      </c>
      <c r="B3018" s="3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 s="12">
        <v>41430.92627314815</v>
      </c>
      <c r="J3018" s="12">
        <v>41400.92627314815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>
        <f t="shared" si="141"/>
        <v>1</v>
      </c>
      <c r="Q3018">
        <f t="shared" si="142"/>
        <v>11.77</v>
      </c>
      <c r="R3018">
        <f t="shared" si="143"/>
        <v>2013</v>
      </c>
    </row>
    <row r="3019" spans="1:18" ht="28.8" hidden="1" x14ac:dyDescent="0.3">
      <c r="A3019">
        <v>2169</v>
      </c>
      <c r="B3019" s="3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 s="12">
        <v>42796.700821759259</v>
      </c>
      <c r="J3019" s="12">
        <v>42793.700821759259</v>
      </c>
      <c r="K3019" t="b">
        <v>0</v>
      </c>
      <c r="L3019">
        <v>7</v>
      </c>
      <c r="M3019" t="b">
        <v>1</v>
      </c>
      <c r="N3019" t="s">
        <v>8285</v>
      </c>
      <c r="O3019" t="s">
        <v>8289</v>
      </c>
      <c r="P3019">
        <f t="shared" si="141"/>
        <v>100</v>
      </c>
      <c r="Q3019">
        <f t="shared" si="142"/>
        <v>21.86</v>
      </c>
      <c r="R3019">
        <f t="shared" si="143"/>
        <v>2017</v>
      </c>
    </row>
    <row r="3020" spans="1:18" ht="28.8" x14ac:dyDescent="0.3">
      <c r="A3020">
        <v>3907</v>
      </c>
      <c r="B3020" s="3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 s="12">
        <v>41938.838888888888</v>
      </c>
      <c r="J3020" s="12">
        <v>41906.819513888891</v>
      </c>
      <c r="K3020" t="b">
        <v>0</v>
      </c>
      <c r="L3020">
        <v>4</v>
      </c>
      <c r="M3020" t="b">
        <v>0</v>
      </c>
      <c r="N3020" t="s">
        <v>8281</v>
      </c>
      <c r="O3020" t="s">
        <v>8284</v>
      </c>
      <c r="P3020">
        <f t="shared" si="141"/>
        <v>15</v>
      </c>
      <c r="Q3020">
        <f t="shared" si="142"/>
        <v>38.25</v>
      </c>
      <c r="R3020">
        <f t="shared" si="143"/>
        <v>2014</v>
      </c>
    </row>
    <row r="3021" spans="1:18" ht="28.8" hidden="1" x14ac:dyDescent="0.3">
      <c r="A3021">
        <v>123</v>
      </c>
      <c r="B3021" s="3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 s="12">
        <v>41940.916666666664</v>
      </c>
      <c r="J3021" s="12">
        <v>41904.781990740739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>
        <f t="shared" si="141"/>
        <v>0</v>
      </c>
      <c r="Q3021">
        <f t="shared" si="142"/>
        <v>25.17</v>
      </c>
      <c r="R3021">
        <f t="shared" si="143"/>
        <v>2014</v>
      </c>
    </row>
    <row r="3022" spans="1:18" ht="28.8" hidden="1" x14ac:dyDescent="0.3">
      <c r="A3022">
        <v>904</v>
      </c>
      <c r="B3022" s="3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 s="12">
        <v>42372.080289351856</v>
      </c>
      <c r="J3022" s="12">
        <v>42342.080289351856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>
        <f t="shared" si="141"/>
        <v>0</v>
      </c>
      <c r="Q3022">
        <f t="shared" si="142"/>
        <v>50.33</v>
      </c>
      <c r="R3022">
        <f t="shared" si="143"/>
        <v>2015</v>
      </c>
    </row>
    <row r="3023" spans="1:18" ht="28.8" hidden="1" x14ac:dyDescent="0.3">
      <c r="A3023">
        <v>1157</v>
      </c>
      <c r="B3023" s="3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 s="12">
        <v>41978.669907407413</v>
      </c>
      <c r="J3023" s="12">
        <v>41918.628240740742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>
        <f t="shared" si="141"/>
        <v>2</v>
      </c>
      <c r="Q3023">
        <f t="shared" si="142"/>
        <v>50.33</v>
      </c>
      <c r="R3023">
        <f t="shared" si="143"/>
        <v>2014</v>
      </c>
    </row>
    <row r="3024" spans="1:18" ht="28.8" hidden="1" x14ac:dyDescent="0.3">
      <c r="A3024">
        <v>2411</v>
      </c>
      <c r="B3024" s="3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 s="12">
        <v>42241.732430555552</v>
      </c>
      <c r="J3024" s="12">
        <v>42211.732430555552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>
        <f t="shared" si="141"/>
        <v>1</v>
      </c>
      <c r="Q3024">
        <f t="shared" si="142"/>
        <v>50.33</v>
      </c>
      <c r="R3024">
        <f t="shared" si="143"/>
        <v>2015</v>
      </c>
    </row>
    <row r="3025" spans="1:18" ht="28.8" hidden="1" x14ac:dyDescent="0.3">
      <c r="A3025">
        <v>3191</v>
      </c>
      <c r="B3025" s="3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 s="12">
        <v>42598.755428240736</v>
      </c>
      <c r="J3025" s="12">
        <v>42538.755428240736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>
        <f t="shared" si="141"/>
        <v>4</v>
      </c>
      <c r="Q3025">
        <f t="shared" si="142"/>
        <v>37.75</v>
      </c>
      <c r="R3025">
        <f t="shared" si="143"/>
        <v>2016</v>
      </c>
    </row>
    <row r="3026" spans="1:18" ht="28.8" x14ac:dyDescent="0.3">
      <c r="A3026">
        <v>3987</v>
      </c>
      <c r="B3026" s="3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 s="12">
        <v>41775.92465277778</v>
      </c>
      <c r="J3026" s="12">
        <v>41765.92465277778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>
        <f t="shared" si="141"/>
        <v>38</v>
      </c>
      <c r="Q3026">
        <f t="shared" si="142"/>
        <v>11.62</v>
      </c>
      <c r="R3026">
        <f t="shared" si="143"/>
        <v>2014</v>
      </c>
    </row>
    <row r="3027" spans="1:18" ht="28.8" hidden="1" x14ac:dyDescent="0.3">
      <c r="A3027">
        <v>511</v>
      </c>
      <c r="B3027" s="3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 s="12">
        <v>41370.261365740742</v>
      </c>
      <c r="J3027" s="12">
        <v>41340.303032407406</v>
      </c>
      <c r="K3027" t="b">
        <v>0</v>
      </c>
      <c r="L3027">
        <v>5</v>
      </c>
      <c r="M3027" t="b">
        <v>0</v>
      </c>
      <c r="N3027" t="s">
        <v>8279</v>
      </c>
      <c r="O3027" t="s">
        <v>8297</v>
      </c>
      <c r="P3027">
        <f t="shared" si="141"/>
        <v>3</v>
      </c>
      <c r="Q3027">
        <f t="shared" si="142"/>
        <v>30</v>
      </c>
      <c r="R3027">
        <f t="shared" si="143"/>
        <v>2013</v>
      </c>
    </row>
    <row r="3028" spans="1:18" ht="28.8" hidden="1" x14ac:dyDescent="0.3">
      <c r="A3028">
        <v>1485</v>
      </c>
      <c r="B3028" s="3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 s="12">
        <v>42175.795983796299</v>
      </c>
      <c r="J3028" s="12">
        <v>42130.795983796299</v>
      </c>
      <c r="K3028" t="b">
        <v>0</v>
      </c>
      <c r="L3028">
        <v>3</v>
      </c>
      <c r="M3028" t="b">
        <v>0</v>
      </c>
      <c r="N3028" t="s">
        <v>8269</v>
      </c>
      <c r="O3028" t="s">
        <v>8310</v>
      </c>
      <c r="P3028">
        <f t="shared" si="141"/>
        <v>2</v>
      </c>
      <c r="Q3028">
        <f t="shared" si="142"/>
        <v>50</v>
      </c>
      <c r="R3028">
        <f t="shared" si="143"/>
        <v>2015</v>
      </c>
    </row>
    <row r="3029" spans="1:18" ht="28.8" hidden="1" x14ac:dyDescent="0.3">
      <c r="A3029">
        <v>1716</v>
      </c>
      <c r="B3029" s="3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 s="12">
        <v>42713.619201388887</v>
      </c>
      <c r="J3029" s="12">
        <v>42673.577534722222</v>
      </c>
      <c r="K3029" t="b">
        <v>0</v>
      </c>
      <c r="L3029">
        <v>3</v>
      </c>
      <c r="M3029" t="b">
        <v>0</v>
      </c>
      <c r="N3029" t="s">
        <v>8285</v>
      </c>
      <c r="O3029" t="s">
        <v>8288</v>
      </c>
      <c r="P3029">
        <f t="shared" si="141"/>
        <v>8</v>
      </c>
      <c r="Q3029">
        <f t="shared" si="142"/>
        <v>50</v>
      </c>
      <c r="R3029">
        <f t="shared" si="143"/>
        <v>2016</v>
      </c>
    </row>
    <row r="3030" spans="1:18" ht="28.8" hidden="1" x14ac:dyDescent="0.3">
      <c r="A3030">
        <v>2775</v>
      </c>
      <c r="B3030" s="3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 s="12">
        <v>40893.013356481482</v>
      </c>
      <c r="J3030" s="12">
        <v>40863.013356481482</v>
      </c>
      <c r="K3030" t="b">
        <v>0</v>
      </c>
      <c r="L3030">
        <v>2</v>
      </c>
      <c r="M3030" t="b">
        <v>0</v>
      </c>
      <c r="N3030" t="s">
        <v>8269</v>
      </c>
      <c r="O3030" t="s">
        <v>8314</v>
      </c>
      <c r="P3030">
        <f t="shared" si="141"/>
        <v>3</v>
      </c>
      <c r="Q3030">
        <f t="shared" si="142"/>
        <v>75</v>
      </c>
      <c r="R3030">
        <f t="shared" si="143"/>
        <v>2011</v>
      </c>
    </row>
    <row r="3031" spans="1:18" ht="28.8" x14ac:dyDescent="0.3">
      <c r="A3031">
        <v>3737</v>
      </c>
      <c r="B3031" s="3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 s="12">
        <v>42320.290972222225</v>
      </c>
      <c r="J3031" s="12">
        <v>42297.691006944442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>
        <f t="shared" si="141"/>
        <v>21</v>
      </c>
      <c r="Q3031">
        <f t="shared" si="142"/>
        <v>37.5</v>
      </c>
      <c r="R3031">
        <f t="shared" si="143"/>
        <v>2015</v>
      </c>
    </row>
    <row r="3032" spans="1:18" ht="28.8" hidden="1" x14ac:dyDescent="0.3">
      <c r="A3032">
        <v>484</v>
      </c>
      <c r="B3032" s="3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 s="12">
        <v>42313.981157407412</v>
      </c>
      <c r="J3032" s="12">
        <v>42272.93949074074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>
        <f t="shared" si="141"/>
        <v>0</v>
      </c>
      <c r="Q3032">
        <f t="shared" si="142"/>
        <v>13.55</v>
      </c>
      <c r="R3032">
        <f t="shared" si="143"/>
        <v>2015</v>
      </c>
    </row>
    <row r="3033" spans="1:18" ht="28.8" x14ac:dyDescent="0.3">
      <c r="A3033">
        <v>2856</v>
      </c>
      <c r="B3033" s="3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 s="12">
        <v>42224.898611111115</v>
      </c>
      <c r="J3033" s="12">
        <v>42165.037581018521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>
        <f t="shared" si="141"/>
        <v>5</v>
      </c>
      <c r="Q3033">
        <f t="shared" si="142"/>
        <v>24.33</v>
      </c>
      <c r="R3033">
        <f t="shared" si="143"/>
        <v>2015</v>
      </c>
    </row>
    <row r="3034" spans="1:18" hidden="1" x14ac:dyDescent="0.3">
      <c r="A3034">
        <v>1456</v>
      </c>
      <c r="B3034" s="3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 s="12">
        <v>42738.668576388889</v>
      </c>
      <c r="J3034" s="12">
        <v>42708.668576388889</v>
      </c>
      <c r="K3034" t="b">
        <v>0</v>
      </c>
      <c r="L3034">
        <v>3</v>
      </c>
      <c r="M3034" t="b">
        <v>0</v>
      </c>
      <c r="N3034" t="s">
        <v>8269</v>
      </c>
      <c r="O3034" t="s">
        <v>8306</v>
      </c>
      <c r="P3034">
        <f t="shared" si="141"/>
        <v>3</v>
      </c>
      <c r="Q3034">
        <f t="shared" si="142"/>
        <v>48.33</v>
      </c>
      <c r="R3034">
        <f t="shared" si="143"/>
        <v>2016</v>
      </c>
    </row>
    <row r="3035" spans="1:18" ht="28.8" hidden="1" x14ac:dyDescent="0.3">
      <c r="A3035">
        <v>2569</v>
      </c>
      <c r="B3035" s="3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 s="12">
        <v>42264.105462962965</v>
      </c>
      <c r="J3035" s="12">
        <v>42234.105462962965</v>
      </c>
      <c r="K3035" t="b">
        <v>0</v>
      </c>
      <c r="L3035">
        <v>2</v>
      </c>
      <c r="M3035" t="b">
        <v>0</v>
      </c>
      <c r="N3035" t="s">
        <v>8277</v>
      </c>
      <c r="O3035" t="s">
        <v>8303</v>
      </c>
      <c r="P3035">
        <f t="shared" si="141"/>
        <v>2</v>
      </c>
      <c r="Q3035">
        <f t="shared" si="142"/>
        <v>72.5</v>
      </c>
      <c r="R3035">
        <f t="shared" si="143"/>
        <v>2015</v>
      </c>
    </row>
    <row r="3036" spans="1:18" ht="28.8" x14ac:dyDescent="0.3">
      <c r="A3036">
        <v>2916</v>
      </c>
      <c r="B3036" s="3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 s="12">
        <v>41778.476724537039</v>
      </c>
      <c r="J3036" s="12">
        <v>41755.476724537039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>
        <f t="shared" si="141"/>
        <v>8</v>
      </c>
      <c r="Q3036">
        <f t="shared" si="142"/>
        <v>20.71</v>
      </c>
      <c r="R3036">
        <f t="shared" si="143"/>
        <v>2014</v>
      </c>
    </row>
    <row r="3037" spans="1:18" hidden="1" x14ac:dyDescent="0.3">
      <c r="A3037">
        <v>570</v>
      </c>
      <c r="B3037" s="3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 s="12">
        <v>42418.798252314817</v>
      </c>
      <c r="J3037" s="12">
        <v>42388.798252314817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>
        <f t="shared" si="141"/>
        <v>0</v>
      </c>
      <c r="Q3037">
        <f t="shared" si="142"/>
        <v>142</v>
      </c>
      <c r="R3037">
        <f t="shared" si="143"/>
        <v>2016</v>
      </c>
    </row>
    <row r="3038" spans="1:18" ht="28.8" hidden="1" x14ac:dyDescent="0.3">
      <c r="A3038">
        <v>472</v>
      </c>
      <c r="B3038" s="3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 s="12">
        <v>41874.922662037039</v>
      </c>
      <c r="J3038" s="12">
        <v>41844.922662037039</v>
      </c>
      <c r="K3038" t="b">
        <v>0</v>
      </c>
      <c r="L3038">
        <v>5</v>
      </c>
      <c r="M3038" t="b">
        <v>0</v>
      </c>
      <c r="N3038" t="s">
        <v>8279</v>
      </c>
      <c r="O3038" t="s">
        <v>8297</v>
      </c>
      <c r="P3038">
        <f t="shared" si="141"/>
        <v>18</v>
      </c>
      <c r="Q3038">
        <f t="shared" si="142"/>
        <v>28.2</v>
      </c>
      <c r="R3038">
        <f t="shared" si="143"/>
        <v>2014</v>
      </c>
    </row>
    <row r="3039" spans="1:18" ht="28.8" hidden="1" x14ac:dyDescent="0.3">
      <c r="A3039">
        <v>3069</v>
      </c>
      <c r="B3039" s="3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 s="12">
        <v>41987.833726851852</v>
      </c>
      <c r="J3039" s="12">
        <v>41957.833726851852</v>
      </c>
      <c r="K3039" t="b">
        <v>0</v>
      </c>
      <c r="L3039">
        <v>7</v>
      </c>
      <c r="M3039" t="b">
        <v>0</v>
      </c>
      <c r="N3039" t="s">
        <v>8281</v>
      </c>
      <c r="O3039" t="s">
        <v>8282</v>
      </c>
      <c r="P3039">
        <f t="shared" si="141"/>
        <v>14</v>
      </c>
      <c r="Q3039">
        <f t="shared" si="142"/>
        <v>20.14</v>
      </c>
      <c r="R3039">
        <f t="shared" si="143"/>
        <v>2014</v>
      </c>
    </row>
    <row r="3040" spans="1:18" ht="28.8" hidden="1" x14ac:dyDescent="0.3">
      <c r="A3040">
        <v>151</v>
      </c>
      <c r="B3040" s="3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 s="12">
        <v>42173.550821759258</v>
      </c>
      <c r="J3040" s="12">
        <v>42113.550821759258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>
        <f t="shared" si="141"/>
        <v>0</v>
      </c>
      <c r="Q3040">
        <f t="shared" si="142"/>
        <v>28</v>
      </c>
      <c r="R3040">
        <f t="shared" si="143"/>
        <v>2015</v>
      </c>
    </row>
    <row r="3041" spans="1:18" ht="28.8" hidden="1" x14ac:dyDescent="0.3">
      <c r="A3041">
        <v>601</v>
      </c>
      <c r="B3041" s="3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 s="12">
        <v>41999.858090277776</v>
      </c>
      <c r="J3041" s="12">
        <v>41969.858090277776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>
        <f t="shared" si="141"/>
        <v>1</v>
      </c>
      <c r="Q3041">
        <f t="shared" si="142"/>
        <v>23.33</v>
      </c>
      <c r="R3041">
        <f t="shared" si="143"/>
        <v>2014</v>
      </c>
    </row>
    <row r="3042" spans="1:18" hidden="1" x14ac:dyDescent="0.3">
      <c r="A3042">
        <v>1991</v>
      </c>
      <c r="B3042" s="3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 s="12">
        <v>42188.89335648148</v>
      </c>
      <c r="J3042" s="12">
        <v>42167.89335648148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>
        <f t="shared" si="141"/>
        <v>7</v>
      </c>
      <c r="Q3042">
        <f t="shared" si="142"/>
        <v>46.67</v>
      </c>
      <c r="R3042">
        <f t="shared" si="143"/>
        <v>2015</v>
      </c>
    </row>
    <row r="3043" spans="1:18" ht="28.8" hidden="1" x14ac:dyDescent="0.3">
      <c r="A3043">
        <v>2747</v>
      </c>
      <c r="B3043" s="3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 s="12">
        <v>41076.131944444445</v>
      </c>
      <c r="J3043" s="12">
        <v>41044.64811342593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>
        <f t="shared" si="141"/>
        <v>28</v>
      </c>
      <c r="Q3043">
        <f t="shared" si="142"/>
        <v>35</v>
      </c>
      <c r="R3043">
        <f t="shared" si="143"/>
        <v>2012</v>
      </c>
    </row>
    <row r="3044" spans="1:18" hidden="1" x14ac:dyDescent="0.3">
      <c r="A3044">
        <v>465</v>
      </c>
      <c r="B3044" s="3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 s="12">
        <v>41817.120069444441</v>
      </c>
      <c r="J3044" s="12">
        <v>41801.120069444441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>
        <f t="shared" si="141"/>
        <v>27</v>
      </c>
      <c r="Q3044">
        <f t="shared" si="142"/>
        <v>17.25</v>
      </c>
      <c r="R3044">
        <f t="shared" si="143"/>
        <v>2014</v>
      </c>
    </row>
    <row r="3045" spans="1:18" ht="28.8" x14ac:dyDescent="0.3">
      <c r="A3045">
        <v>4102</v>
      </c>
      <c r="B3045" s="3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 s="12">
        <v>42505.848067129627</v>
      </c>
      <c r="J3045" s="12">
        <v>42475.848067129627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>
        <f t="shared" si="141"/>
        <v>27</v>
      </c>
      <c r="Q3045">
        <f t="shared" si="142"/>
        <v>22.83</v>
      </c>
      <c r="R3045">
        <f t="shared" si="143"/>
        <v>2016</v>
      </c>
    </row>
    <row r="3046" spans="1:18" ht="28.8" x14ac:dyDescent="0.3">
      <c r="A3046">
        <v>3971</v>
      </c>
      <c r="B3046" s="3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 s="12">
        <v>41841.536180555559</v>
      </c>
      <c r="J3046" s="12">
        <v>41811.536180555559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>
        <f t="shared" si="141"/>
        <v>1</v>
      </c>
      <c r="Q3046">
        <f t="shared" si="142"/>
        <v>22.67</v>
      </c>
      <c r="R3046">
        <f t="shared" si="143"/>
        <v>2014</v>
      </c>
    </row>
    <row r="3047" spans="1:18" ht="28.8" x14ac:dyDescent="0.3">
      <c r="A3047">
        <v>3900</v>
      </c>
      <c r="B3047" s="3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 s="12">
        <v>42166.092488425929</v>
      </c>
      <c r="J3047" s="12">
        <v>42136.092488425929</v>
      </c>
      <c r="K3047" t="b">
        <v>0</v>
      </c>
      <c r="L3047">
        <v>5</v>
      </c>
      <c r="M3047" t="b">
        <v>0</v>
      </c>
      <c r="N3047" t="s">
        <v>8281</v>
      </c>
      <c r="O3047" t="s">
        <v>8284</v>
      </c>
      <c r="P3047">
        <f t="shared" si="141"/>
        <v>5</v>
      </c>
      <c r="Q3047">
        <f t="shared" si="142"/>
        <v>27</v>
      </c>
      <c r="R3047">
        <f t="shared" si="143"/>
        <v>2015</v>
      </c>
    </row>
    <row r="3048" spans="1:18" ht="28.8" x14ac:dyDescent="0.3">
      <c r="A3048">
        <v>3909</v>
      </c>
      <c r="B3048" s="3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 s="12">
        <v>41893.359282407408</v>
      </c>
      <c r="J3048" s="12">
        <v>41863.359282407408</v>
      </c>
      <c r="K3048" t="b">
        <v>0</v>
      </c>
      <c r="L3048">
        <v>4</v>
      </c>
      <c r="M3048" t="b">
        <v>0</v>
      </c>
      <c r="N3048" t="s">
        <v>8281</v>
      </c>
      <c r="O3048" t="s">
        <v>8284</v>
      </c>
      <c r="P3048">
        <f t="shared" si="141"/>
        <v>0</v>
      </c>
      <c r="Q3048">
        <f t="shared" si="142"/>
        <v>33.75</v>
      </c>
      <c r="R3048">
        <f t="shared" si="143"/>
        <v>2014</v>
      </c>
    </row>
    <row r="3049" spans="1:18" ht="28.8" x14ac:dyDescent="0.3">
      <c r="A3049">
        <v>3920</v>
      </c>
      <c r="B3049" s="3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 s="12">
        <v>42687.428935185191</v>
      </c>
      <c r="J3049" s="12">
        <v>42657.38726851852</v>
      </c>
      <c r="K3049" t="b">
        <v>0</v>
      </c>
      <c r="L3049">
        <v>3</v>
      </c>
      <c r="M3049" t="b">
        <v>0</v>
      </c>
      <c r="N3049" t="s">
        <v>8281</v>
      </c>
      <c r="O3049" t="s">
        <v>8284</v>
      </c>
      <c r="P3049">
        <f t="shared" si="141"/>
        <v>5</v>
      </c>
      <c r="Q3049">
        <f t="shared" si="142"/>
        <v>45</v>
      </c>
      <c r="R3049">
        <f t="shared" si="143"/>
        <v>2016</v>
      </c>
    </row>
    <row r="3050" spans="1:18" ht="28.8" x14ac:dyDescent="0.3">
      <c r="A3050">
        <v>4063</v>
      </c>
      <c r="B3050" s="3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 s="12">
        <v>41817.681527777779</v>
      </c>
      <c r="J3050" s="12">
        <v>41787.681527777779</v>
      </c>
      <c r="K3050" t="b">
        <v>0</v>
      </c>
      <c r="L3050">
        <v>9</v>
      </c>
      <c r="M3050" t="b">
        <v>0</v>
      </c>
      <c r="N3050" t="s">
        <v>8281</v>
      </c>
      <c r="O3050" t="s">
        <v>8284</v>
      </c>
      <c r="P3050">
        <f t="shared" si="141"/>
        <v>1</v>
      </c>
      <c r="Q3050">
        <f t="shared" si="142"/>
        <v>15</v>
      </c>
      <c r="R3050">
        <f t="shared" si="143"/>
        <v>2014</v>
      </c>
    </row>
    <row r="3051" spans="1:18" ht="28.8" hidden="1" x14ac:dyDescent="0.3">
      <c r="A3051">
        <v>426</v>
      </c>
      <c r="B3051" s="3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 s="12">
        <v>42430.711967592593</v>
      </c>
      <c r="J3051" s="12">
        <v>42400.711967592593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>
        <f t="shared" si="141"/>
        <v>1</v>
      </c>
      <c r="Q3051">
        <f t="shared" si="142"/>
        <v>16.63</v>
      </c>
      <c r="R3051">
        <f t="shared" si="143"/>
        <v>2016</v>
      </c>
    </row>
    <row r="3052" spans="1:18" ht="28.8" hidden="1" x14ac:dyDescent="0.3">
      <c r="A3052">
        <v>1225</v>
      </c>
      <c r="B3052" s="3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 s="12">
        <v>41569.905995370369</v>
      </c>
      <c r="J3052" s="12">
        <v>41509.905995370369</v>
      </c>
      <c r="K3052" t="b">
        <v>0</v>
      </c>
      <c r="L3052">
        <v>3</v>
      </c>
      <c r="M3052" t="b">
        <v>0</v>
      </c>
      <c r="N3052" t="s">
        <v>8285</v>
      </c>
      <c r="O3052" t="s">
        <v>8312</v>
      </c>
      <c r="P3052">
        <f t="shared" si="141"/>
        <v>4</v>
      </c>
      <c r="Q3052">
        <f t="shared" si="142"/>
        <v>44</v>
      </c>
      <c r="R3052">
        <f t="shared" si="143"/>
        <v>2013</v>
      </c>
    </row>
    <row r="3053" spans="1:18" ht="28.8" hidden="1" x14ac:dyDescent="0.3">
      <c r="A3053">
        <v>2679</v>
      </c>
      <c r="B3053" s="3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 s="12">
        <v>42063.001087962963</v>
      </c>
      <c r="J3053" s="12">
        <v>42033.001087962963</v>
      </c>
      <c r="K3053" t="b">
        <v>0</v>
      </c>
      <c r="L3053">
        <v>3</v>
      </c>
      <c r="M3053" t="b">
        <v>0</v>
      </c>
      <c r="N3053" t="s">
        <v>8266</v>
      </c>
      <c r="O3053" t="s">
        <v>8298</v>
      </c>
      <c r="P3053">
        <f t="shared" si="141"/>
        <v>0</v>
      </c>
      <c r="Q3053">
        <f t="shared" si="142"/>
        <v>44</v>
      </c>
      <c r="R3053">
        <f t="shared" si="143"/>
        <v>2015</v>
      </c>
    </row>
    <row r="3054" spans="1:18" hidden="1" x14ac:dyDescent="0.3">
      <c r="A3054">
        <v>605</v>
      </c>
      <c r="B3054" s="3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 s="12">
        <v>42239.357731481476</v>
      </c>
      <c r="J3054" s="12">
        <v>42194.357731481476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>
        <f t="shared" si="141"/>
        <v>3</v>
      </c>
      <c r="Q3054">
        <f t="shared" si="142"/>
        <v>16.38</v>
      </c>
      <c r="R3054">
        <f t="shared" si="143"/>
        <v>2015</v>
      </c>
    </row>
    <row r="3055" spans="1:18" ht="28.8" hidden="1" x14ac:dyDescent="0.3">
      <c r="A3055">
        <v>931</v>
      </c>
      <c r="B3055" s="3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 s="12">
        <v>41714.916666666664</v>
      </c>
      <c r="J3055" s="12">
        <v>41680.359976851854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>
        <f t="shared" si="141"/>
        <v>7</v>
      </c>
      <c r="Q3055">
        <f t="shared" si="142"/>
        <v>18.71</v>
      </c>
      <c r="R3055">
        <f t="shared" si="143"/>
        <v>2014</v>
      </c>
    </row>
    <row r="3056" spans="1:18" ht="28.8" x14ac:dyDescent="0.3">
      <c r="A3056">
        <v>3732</v>
      </c>
      <c r="B3056" s="3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 s="12">
        <v>42028.5</v>
      </c>
      <c r="J3056" s="12">
        <v>41968.677465277782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>
        <f t="shared" si="141"/>
        <v>15</v>
      </c>
      <c r="Q3056">
        <f t="shared" si="142"/>
        <v>32.75</v>
      </c>
      <c r="R3056">
        <f t="shared" si="143"/>
        <v>2014</v>
      </c>
    </row>
    <row r="3057" spans="1:18" ht="28.8" hidden="1" x14ac:dyDescent="0.3">
      <c r="A3057">
        <v>222</v>
      </c>
      <c r="B3057" s="3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 s="12">
        <v>42090.110416666663</v>
      </c>
      <c r="J3057" s="12">
        <v>42031.769884259258</v>
      </c>
      <c r="K3057" t="b">
        <v>0</v>
      </c>
      <c r="L3057">
        <v>2</v>
      </c>
      <c r="M3057" t="b">
        <v>0</v>
      </c>
      <c r="N3057" t="s">
        <v>8279</v>
      </c>
      <c r="O3057" t="s">
        <v>8283</v>
      </c>
      <c r="P3057">
        <f t="shared" si="141"/>
        <v>13</v>
      </c>
      <c r="Q3057">
        <f t="shared" si="142"/>
        <v>65</v>
      </c>
      <c r="R3057">
        <f t="shared" si="143"/>
        <v>2015</v>
      </c>
    </row>
    <row r="3058" spans="1:18" ht="28.8" hidden="1" x14ac:dyDescent="0.3">
      <c r="A3058">
        <v>1067</v>
      </c>
      <c r="B3058" s="3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 s="12">
        <v>41629.855682870373</v>
      </c>
      <c r="J3058" s="12">
        <v>41599.855682870373</v>
      </c>
      <c r="K3058" t="b">
        <v>0</v>
      </c>
      <c r="L3058">
        <v>10</v>
      </c>
      <c r="M3058" t="b">
        <v>0</v>
      </c>
      <c r="N3058" t="s">
        <v>8274</v>
      </c>
      <c r="O3058" t="s">
        <v>8292</v>
      </c>
      <c r="P3058">
        <f t="shared" si="141"/>
        <v>26</v>
      </c>
      <c r="Q3058">
        <f t="shared" si="142"/>
        <v>13</v>
      </c>
      <c r="R3058">
        <f t="shared" si="143"/>
        <v>2013</v>
      </c>
    </row>
    <row r="3059" spans="1:18" x14ac:dyDescent="0.3">
      <c r="A3059">
        <v>2885</v>
      </c>
      <c r="B3059" s="3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 s="12">
        <v>42077.034733796296</v>
      </c>
      <c r="J3059" s="12">
        <v>42047.07640046296</v>
      </c>
      <c r="K3059" t="b">
        <v>0</v>
      </c>
      <c r="L3059">
        <v>5</v>
      </c>
      <c r="M3059" t="b">
        <v>0</v>
      </c>
      <c r="N3059" t="s">
        <v>8281</v>
      </c>
      <c r="O3059" t="s">
        <v>8284</v>
      </c>
      <c r="P3059">
        <f t="shared" si="141"/>
        <v>33</v>
      </c>
      <c r="Q3059">
        <f t="shared" si="142"/>
        <v>26</v>
      </c>
      <c r="R3059">
        <f t="shared" si="143"/>
        <v>2015</v>
      </c>
    </row>
    <row r="3060" spans="1:18" ht="28.8" hidden="1" x14ac:dyDescent="0.3">
      <c r="A3060">
        <v>3188</v>
      </c>
      <c r="B3060" s="3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 s="12">
        <v>42165.415532407409</v>
      </c>
      <c r="J3060" s="12">
        <v>42144.415532407409</v>
      </c>
      <c r="K3060" t="b">
        <v>0</v>
      </c>
      <c r="L3060">
        <v>9</v>
      </c>
      <c r="M3060" t="b">
        <v>0</v>
      </c>
      <c r="N3060" t="s">
        <v>8281</v>
      </c>
      <c r="O3060" t="s">
        <v>8293</v>
      </c>
      <c r="P3060">
        <f t="shared" si="141"/>
        <v>65</v>
      </c>
      <c r="Q3060">
        <f t="shared" si="142"/>
        <v>14.44</v>
      </c>
      <c r="R3060">
        <f t="shared" si="143"/>
        <v>2015</v>
      </c>
    </row>
    <row r="3061" spans="1:18" x14ac:dyDescent="0.3">
      <c r="A3061">
        <v>4018</v>
      </c>
      <c r="B3061" s="3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 s="12">
        <v>42650.91097222222</v>
      </c>
      <c r="J3061" s="12">
        <v>42620.91097222222</v>
      </c>
      <c r="K3061" t="b">
        <v>0</v>
      </c>
      <c r="L3061">
        <v>4</v>
      </c>
      <c r="M3061" t="b">
        <v>0</v>
      </c>
      <c r="N3061" t="s">
        <v>8281</v>
      </c>
      <c r="O3061" t="s">
        <v>8284</v>
      </c>
      <c r="P3061">
        <f t="shared" si="141"/>
        <v>9</v>
      </c>
      <c r="Q3061">
        <f t="shared" si="142"/>
        <v>32.5</v>
      </c>
      <c r="R3061">
        <f t="shared" si="143"/>
        <v>2016</v>
      </c>
    </row>
    <row r="3062" spans="1:18" ht="28.8" hidden="1" x14ac:dyDescent="0.3">
      <c r="A3062">
        <v>2921</v>
      </c>
      <c r="B3062" s="3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 s="12">
        <v>41907.886620370373</v>
      </c>
      <c r="J3062" s="12">
        <v>41877.886620370373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>
        <f t="shared" si="141"/>
        <v>129</v>
      </c>
      <c r="Q3062">
        <f t="shared" si="142"/>
        <v>43</v>
      </c>
      <c r="R3062">
        <f t="shared" si="143"/>
        <v>2014</v>
      </c>
    </row>
    <row r="3063" spans="1:18" hidden="1" x14ac:dyDescent="0.3">
      <c r="A3063">
        <v>2138</v>
      </c>
      <c r="B3063" s="3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 s="12">
        <v>41587.054849537039</v>
      </c>
      <c r="J3063" s="12">
        <v>41557.013182870374</v>
      </c>
      <c r="K3063" t="b">
        <v>0</v>
      </c>
      <c r="L3063">
        <v>12</v>
      </c>
      <c r="M3063" t="b">
        <v>0</v>
      </c>
      <c r="N3063" t="s">
        <v>8274</v>
      </c>
      <c r="O3063" t="s">
        <v>8292</v>
      </c>
      <c r="P3063">
        <f t="shared" si="141"/>
        <v>13</v>
      </c>
      <c r="Q3063">
        <f t="shared" si="142"/>
        <v>10.67</v>
      </c>
      <c r="R3063">
        <f t="shared" si="143"/>
        <v>2013</v>
      </c>
    </row>
    <row r="3064" spans="1:18" ht="28.8" hidden="1" x14ac:dyDescent="0.3">
      <c r="A3064">
        <v>3120</v>
      </c>
      <c r="B3064" s="3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 s="12">
        <v>42495.900416666671</v>
      </c>
      <c r="J3064" s="12">
        <v>42435.942083333335</v>
      </c>
      <c r="K3064" t="b">
        <v>0</v>
      </c>
      <c r="L3064">
        <v>10</v>
      </c>
      <c r="M3064" t="b">
        <v>0</v>
      </c>
      <c r="N3064" t="s">
        <v>8281</v>
      </c>
      <c r="O3064" t="s">
        <v>8282</v>
      </c>
      <c r="P3064">
        <f t="shared" si="141"/>
        <v>0</v>
      </c>
      <c r="Q3064">
        <f t="shared" si="142"/>
        <v>12.8</v>
      </c>
      <c r="R3064">
        <f t="shared" si="143"/>
        <v>2016</v>
      </c>
    </row>
    <row r="3065" spans="1:18" ht="28.8" hidden="1" x14ac:dyDescent="0.3">
      <c r="A3065">
        <v>953</v>
      </c>
      <c r="B3065" s="3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 s="12">
        <v>42029.164340277777</v>
      </c>
      <c r="J3065" s="12">
        <v>41999.164340277777</v>
      </c>
      <c r="K3065" t="b">
        <v>0</v>
      </c>
      <c r="L3065">
        <v>5</v>
      </c>
      <c r="M3065" t="b">
        <v>0</v>
      </c>
      <c r="N3065" t="s">
        <v>8266</v>
      </c>
      <c r="O3065" t="s">
        <v>8268</v>
      </c>
      <c r="P3065">
        <f t="shared" si="141"/>
        <v>1</v>
      </c>
      <c r="Q3065">
        <f t="shared" si="142"/>
        <v>25.2</v>
      </c>
      <c r="R3065">
        <f t="shared" si="143"/>
        <v>2014</v>
      </c>
    </row>
    <row r="3066" spans="1:18" ht="28.8" hidden="1" x14ac:dyDescent="0.3">
      <c r="A3066">
        <v>3088</v>
      </c>
      <c r="B3066" s="3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 s="12">
        <v>42012.570138888885</v>
      </c>
      <c r="J3066" s="12">
        <v>41981.57230324074</v>
      </c>
      <c r="K3066" t="b">
        <v>0</v>
      </c>
      <c r="L3066">
        <v>3</v>
      </c>
      <c r="M3066" t="b">
        <v>0</v>
      </c>
      <c r="N3066" t="s">
        <v>8281</v>
      </c>
      <c r="O3066" t="s">
        <v>8282</v>
      </c>
      <c r="P3066">
        <f t="shared" si="141"/>
        <v>0</v>
      </c>
      <c r="Q3066">
        <f t="shared" si="142"/>
        <v>42</v>
      </c>
      <c r="R3066">
        <f t="shared" si="143"/>
        <v>2014</v>
      </c>
    </row>
    <row r="3067" spans="1:18" ht="28.8" x14ac:dyDescent="0.3">
      <c r="A3067">
        <v>3964</v>
      </c>
      <c r="B3067" s="3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 s="12">
        <v>42113.680393518516</v>
      </c>
      <c r="J3067" s="12">
        <v>42053.722060185188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>
        <f t="shared" si="141"/>
        <v>6</v>
      </c>
      <c r="Q3067">
        <f t="shared" si="142"/>
        <v>42</v>
      </c>
      <c r="R3067">
        <f t="shared" si="143"/>
        <v>2015</v>
      </c>
    </row>
    <row r="3068" spans="1:18" ht="28.8" hidden="1" x14ac:dyDescent="0.3">
      <c r="A3068">
        <v>434</v>
      </c>
      <c r="B3068" s="3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 s="12">
        <v>41609.876180555555</v>
      </c>
      <c r="J3068" s="12">
        <v>41576.834513888891</v>
      </c>
      <c r="K3068" t="b">
        <v>0</v>
      </c>
      <c r="L3068">
        <v>2</v>
      </c>
      <c r="M3068" t="b">
        <v>0</v>
      </c>
      <c r="N3068" t="s">
        <v>8279</v>
      </c>
      <c r="O3068" t="s">
        <v>8297</v>
      </c>
      <c r="P3068">
        <f t="shared" si="141"/>
        <v>5</v>
      </c>
      <c r="Q3068">
        <f t="shared" si="142"/>
        <v>62.5</v>
      </c>
      <c r="R3068">
        <f t="shared" si="143"/>
        <v>2013</v>
      </c>
    </row>
    <row r="3069" spans="1:18" ht="28.8" hidden="1" x14ac:dyDescent="0.3">
      <c r="A3069">
        <v>890</v>
      </c>
      <c r="B3069" s="3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 s="12">
        <v>41599.740497685183</v>
      </c>
      <c r="J3069" s="12">
        <v>41569.698831018519</v>
      </c>
      <c r="K3069" t="b">
        <v>0</v>
      </c>
      <c r="L3069">
        <v>4</v>
      </c>
      <c r="M3069" t="b">
        <v>0</v>
      </c>
      <c r="N3069" t="s">
        <v>8285</v>
      </c>
      <c r="O3069" t="s">
        <v>8286</v>
      </c>
      <c r="P3069">
        <f t="shared" si="141"/>
        <v>4</v>
      </c>
      <c r="Q3069">
        <f t="shared" si="142"/>
        <v>31.25</v>
      </c>
      <c r="R3069">
        <f t="shared" si="143"/>
        <v>2013</v>
      </c>
    </row>
    <row r="3070" spans="1:18" ht="28.8" hidden="1" x14ac:dyDescent="0.3">
      <c r="A3070">
        <v>1138</v>
      </c>
      <c r="B3070" s="3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 s="12">
        <v>42756.9066087963</v>
      </c>
      <c r="J3070" s="12">
        <v>42736.9066087963</v>
      </c>
      <c r="K3070" t="b">
        <v>0</v>
      </c>
      <c r="L3070">
        <v>4</v>
      </c>
      <c r="M3070" t="b">
        <v>0</v>
      </c>
      <c r="N3070" t="s">
        <v>8274</v>
      </c>
      <c r="O3070" t="s">
        <v>8302</v>
      </c>
      <c r="P3070">
        <f t="shared" si="141"/>
        <v>0</v>
      </c>
      <c r="Q3070">
        <f t="shared" si="142"/>
        <v>31.25</v>
      </c>
      <c r="R3070">
        <f t="shared" si="143"/>
        <v>2017</v>
      </c>
    </row>
    <row r="3071" spans="1:18" ht="28.8" hidden="1" x14ac:dyDescent="0.3">
      <c r="A3071">
        <v>1572</v>
      </c>
      <c r="B3071" s="3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 s="12">
        <v>42428.999305555553</v>
      </c>
      <c r="J3071" s="12">
        <v>42404.033090277779</v>
      </c>
      <c r="K3071" t="b">
        <v>0</v>
      </c>
      <c r="L3071">
        <v>3</v>
      </c>
      <c r="M3071" t="b">
        <v>0</v>
      </c>
      <c r="N3071" t="s">
        <v>8269</v>
      </c>
      <c r="O3071" t="s">
        <v>8307</v>
      </c>
      <c r="P3071">
        <f t="shared" si="141"/>
        <v>5</v>
      </c>
      <c r="Q3071">
        <f t="shared" si="142"/>
        <v>41.67</v>
      </c>
      <c r="R3071">
        <f t="shared" si="143"/>
        <v>2016</v>
      </c>
    </row>
    <row r="3072" spans="1:18" ht="28.8" hidden="1" x14ac:dyDescent="0.3">
      <c r="A3072">
        <v>1866</v>
      </c>
      <c r="B3072" s="3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 s="12">
        <v>42795.166666666672</v>
      </c>
      <c r="J3072" s="12">
        <v>42742.246493055558</v>
      </c>
      <c r="K3072" t="b">
        <v>0</v>
      </c>
      <c r="L3072">
        <v>2</v>
      </c>
      <c r="M3072" t="b">
        <v>0</v>
      </c>
      <c r="N3072" t="s">
        <v>8274</v>
      </c>
      <c r="O3072" t="s">
        <v>8302</v>
      </c>
      <c r="P3072">
        <f t="shared" si="141"/>
        <v>1</v>
      </c>
      <c r="Q3072">
        <f t="shared" si="142"/>
        <v>62.5</v>
      </c>
      <c r="R3072">
        <f t="shared" si="143"/>
        <v>2017</v>
      </c>
    </row>
    <row r="3073" spans="1:18" ht="28.8" hidden="1" x14ac:dyDescent="0.3">
      <c r="A3073">
        <v>3087</v>
      </c>
      <c r="B3073" s="3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 s="12">
        <v>42725.192013888889</v>
      </c>
      <c r="J3073" s="12">
        <v>42665.150347222225</v>
      </c>
      <c r="K3073" t="b">
        <v>0</v>
      </c>
      <c r="L3073">
        <v>2</v>
      </c>
      <c r="M3073" t="b">
        <v>0</v>
      </c>
      <c r="N3073" t="s">
        <v>8281</v>
      </c>
      <c r="O3073" t="s">
        <v>8282</v>
      </c>
      <c r="P3073">
        <f t="shared" si="141"/>
        <v>1</v>
      </c>
      <c r="Q3073">
        <f t="shared" si="142"/>
        <v>62.5</v>
      </c>
      <c r="R3073">
        <f t="shared" si="143"/>
        <v>2016</v>
      </c>
    </row>
    <row r="3074" spans="1:18" ht="28.8" x14ac:dyDescent="0.3">
      <c r="A3074">
        <v>3899</v>
      </c>
      <c r="B3074" s="3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 s="12">
        <v>41863.775011574071</v>
      </c>
      <c r="J3074" s="12">
        <v>41843.775011574071</v>
      </c>
      <c r="K3074" t="b">
        <v>0</v>
      </c>
      <c r="L3074">
        <v>2</v>
      </c>
      <c r="M3074" t="b">
        <v>0</v>
      </c>
      <c r="N3074" t="s">
        <v>8281</v>
      </c>
      <c r="O3074" t="s">
        <v>8284</v>
      </c>
      <c r="P3074">
        <f t="shared" ref="P3074:P3137" si="144">ROUND(E3074/D3074*100,0)</f>
        <v>1</v>
      </c>
      <c r="Q3074">
        <f t="shared" ref="Q3074:Q3137" si="145">IFERROR(ROUND(E3074/L3074,2),0)</f>
        <v>62.5</v>
      </c>
      <c r="R3074">
        <f t="shared" si="143"/>
        <v>2014</v>
      </c>
    </row>
    <row r="3075" spans="1:18" ht="28.8" x14ac:dyDescent="0.3">
      <c r="A3075">
        <v>4021</v>
      </c>
      <c r="B3075" s="3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 s="12">
        <v>41938.911550925928</v>
      </c>
      <c r="J3075" s="12">
        <v>41878.911550925928</v>
      </c>
      <c r="K3075" t="b">
        <v>0</v>
      </c>
      <c r="L3075">
        <v>2</v>
      </c>
      <c r="M3075" t="b">
        <v>0</v>
      </c>
      <c r="N3075" t="s">
        <v>8281</v>
      </c>
      <c r="O3075" t="s">
        <v>8284</v>
      </c>
      <c r="P3075">
        <f t="shared" si="144"/>
        <v>1</v>
      </c>
      <c r="Q3075">
        <f t="shared" si="145"/>
        <v>62.5</v>
      </c>
      <c r="R3075">
        <f t="shared" ref="R3075:R3138" si="146">YEAR(J3075)</f>
        <v>2014</v>
      </c>
    </row>
    <row r="3076" spans="1:18" ht="28.8" hidden="1" x14ac:dyDescent="0.3">
      <c r="A3076">
        <v>2649</v>
      </c>
      <c r="B3076" s="3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 s="12">
        <v>42401.99700231482</v>
      </c>
      <c r="J3076" s="12">
        <v>42341.99700231482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>
        <f t="shared" si="144"/>
        <v>0</v>
      </c>
      <c r="Q3076">
        <f t="shared" si="145"/>
        <v>41.33</v>
      </c>
      <c r="R3076">
        <f t="shared" si="146"/>
        <v>2015</v>
      </c>
    </row>
    <row r="3077" spans="1:18" ht="28.8" x14ac:dyDescent="0.3">
      <c r="A3077">
        <v>2823</v>
      </c>
      <c r="B3077" s="3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 s="12">
        <v>42094.957638888889</v>
      </c>
      <c r="J3077" s="12">
        <v>42067.011643518519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>
        <f t="shared" si="144"/>
        <v>124</v>
      </c>
      <c r="Q3077">
        <f t="shared" si="145"/>
        <v>8.86</v>
      </c>
      <c r="R3077">
        <f t="shared" si="146"/>
        <v>2015</v>
      </c>
    </row>
    <row r="3078" spans="1:18" ht="28.8" hidden="1" x14ac:dyDescent="0.3">
      <c r="A3078">
        <v>553</v>
      </c>
      <c r="B3078" s="3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 s="12">
        <v>41957.761469907404</v>
      </c>
      <c r="J3078" s="12">
        <v>41927.71980324074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>
        <f t="shared" si="144"/>
        <v>0</v>
      </c>
      <c r="Q3078">
        <f t="shared" si="145"/>
        <v>20.5</v>
      </c>
      <c r="R3078">
        <f t="shared" si="146"/>
        <v>2014</v>
      </c>
    </row>
    <row r="3079" spans="1:18" ht="28.8" hidden="1" x14ac:dyDescent="0.3">
      <c r="A3079">
        <v>910</v>
      </c>
      <c r="B3079" s="3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 s="12">
        <v>42797.545358796298</v>
      </c>
      <c r="J3079" s="12">
        <v>42737.545358796298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>
        <f t="shared" si="144"/>
        <v>22</v>
      </c>
      <c r="Q3079">
        <f t="shared" si="145"/>
        <v>24.6</v>
      </c>
      <c r="R3079">
        <f t="shared" si="146"/>
        <v>2017</v>
      </c>
    </row>
    <row r="3080" spans="1:18" ht="28.8" hidden="1" x14ac:dyDescent="0.3">
      <c r="A3080">
        <v>933</v>
      </c>
      <c r="B3080" s="3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 s="12">
        <v>41771.169085648151</v>
      </c>
      <c r="J3080" s="12">
        <v>41711.169085648151</v>
      </c>
      <c r="K3080" t="b">
        <v>0</v>
      </c>
      <c r="L3080">
        <v>2</v>
      </c>
      <c r="M3080" t="b">
        <v>0</v>
      </c>
      <c r="N3080" t="s">
        <v>8285</v>
      </c>
      <c r="O3080" t="s">
        <v>8308</v>
      </c>
      <c r="P3080">
        <f t="shared" si="144"/>
        <v>6</v>
      </c>
      <c r="Q3080">
        <f t="shared" si="145"/>
        <v>60</v>
      </c>
      <c r="R3080">
        <f t="shared" si="146"/>
        <v>2014</v>
      </c>
    </row>
    <row r="3081" spans="1:18" ht="28.8" hidden="1" x14ac:dyDescent="0.3">
      <c r="A3081">
        <v>2323</v>
      </c>
      <c r="B3081" s="3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 s="12">
        <v>42814.755173611105</v>
      </c>
      <c r="J3081" s="12">
        <v>42807.755173611105</v>
      </c>
      <c r="K3081" t="b">
        <v>0</v>
      </c>
      <c r="L3081">
        <v>4</v>
      </c>
      <c r="M3081" t="b">
        <v>0</v>
      </c>
      <c r="N3081" t="s">
        <v>8277</v>
      </c>
      <c r="O3081" t="s">
        <v>8278</v>
      </c>
      <c r="P3081">
        <f t="shared" si="144"/>
        <v>48</v>
      </c>
      <c r="Q3081">
        <f t="shared" si="145"/>
        <v>30</v>
      </c>
      <c r="R3081">
        <f t="shared" si="146"/>
        <v>2017</v>
      </c>
    </row>
    <row r="3082" spans="1:18" ht="28.8" hidden="1" x14ac:dyDescent="0.3">
      <c r="A3082">
        <v>2362</v>
      </c>
      <c r="B3082" s="3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 s="12">
        <v>41984.688310185185</v>
      </c>
      <c r="J3082" s="12">
        <v>41954.688310185185</v>
      </c>
      <c r="K3082" t="b">
        <v>0</v>
      </c>
      <c r="L3082">
        <v>2</v>
      </c>
      <c r="M3082" t="b">
        <v>0</v>
      </c>
      <c r="N3082" t="s">
        <v>8266</v>
      </c>
      <c r="O3082" t="s">
        <v>8300</v>
      </c>
      <c r="P3082">
        <f t="shared" si="144"/>
        <v>29</v>
      </c>
      <c r="Q3082">
        <f t="shared" si="145"/>
        <v>60</v>
      </c>
      <c r="R3082">
        <f t="shared" si="146"/>
        <v>2014</v>
      </c>
    </row>
    <row r="3083" spans="1:18" ht="28.8" hidden="1" x14ac:dyDescent="0.3">
      <c r="A3083">
        <v>2567</v>
      </c>
      <c r="B3083" s="3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 s="12">
        <v>42117.878912037035</v>
      </c>
      <c r="J3083" s="12">
        <v>42087.878912037035</v>
      </c>
      <c r="K3083" t="b">
        <v>0</v>
      </c>
      <c r="L3083">
        <v>2</v>
      </c>
      <c r="M3083" t="b">
        <v>0</v>
      </c>
      <c r="N3083" t="s">
        <v>8277</v>
      </c>
      <c r="O3083" t="s">
        <v>8303</v>
      </c>
      <c r="P3083">
        <f t="shared" si="144"/>
        <v>0</v>
      </c>
      <c r="Q3083">
        <f t="shared" si="145"/>
        <v>60</v>
      </c>
      <c r="R3083">
        <f t="shared" si="146"/>
        <v>2015</v>
      </c>
    </row>
    <row r="3084" spans="1:18" ht="28.8" x14ac:dyDescent="0.3">
      <c r="A3084">
        <v>2976</v>
      </c>
      <c r="B3084" s="3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 s="12">
        <v>42442.5</v>
      </c>
      <c r="J3084" s="12">
        <v>42425.730671296296</v>
      </c>
      <c r="K3084" t="b">
        <v>0</v>
      </c>
      <c r="L3084">
        <v>14</v>
      </c>
      <c r="M3084" t="b">
        <v>1</v>
      </c>
      <c r="N3084" t="s">
        <v>8281</v>
      </c>
      <c r="O3084" t="s">
        <v>8284</v>
      </c>
      <c r="P3084">
        <f t="shared" si="144"/>
        <v>171</v>
      </c>
      <c r="Q3084">
        <f t="shared" si="145"/>
        <v>8.57</v>
      </c>
      <c r="R3084">
        <f t="shared" si="146"/>
        <v>2016</v>
      </c>
    </row>
    <row r="3085" spans="1:18" ht="28.8" x14ac:dyDescent="0.3">
      <c r="A3085">
        <v>3918</v>
      </c>
      <c r="B3085" s="3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 s="12">
        <v>41855.666666666664</v>
      </c>
      <c r="J3085" s="12">
        <v>41843.664618055554</v>
      </c>
      <c r="K3085" t="b">
        <v>0</v>
      </c>
      <c r="L3085">
        <v>3</v>
      </c>
      <c r="M3085" t="b">
        <v>0</v>
      </c>
      <c r="N3085" t="s">
        <v>8281</v>
      </c>
      <c r="O3085" t="s">
        <v>8284</v>
      </c>
      <c r="P3085">
        <f t="shared" si="144"/>
        <v>0</v>
      </c>
      <c r="Q3085">
        <f t="shared" si="145"/>
        <v>40</v>
      </c>
      <c r="R3085">
        <f t="shared" si="146"/>
        <v>2014</v>
      </c>
    </row>
    <row r="3086" spans="1:18" ht="28.8" hidden="1" x14ac:dyDescent="0.3">
      <c r="A3086">
        <v>2151</v>
      </c>
      <c r="B3086" s="3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 s="12">
        <v>42550.847384259265</v>
      </c>
      <c r="J3086" s="12">
        <v>42520.847384259265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>
        <f t="shared" si="144"/>
        <v>0</v>
      </c>
      <c r="Q3086">
        <f t="shared" si="145"/>
        <v>19.670000000000002</v>
      </c>
      <c r="R3086">
        <f t="shared" si="146"/>
        <v>2016</v>
      </c>
    </row>
    <row r="3087" spans="1:18" ht="28.8" x14ac:dyDescent="0.3">
      <c r="A3087">
        <v>3889</v>
      </c>
      <c r="B3087" s="3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 s="12">
        <v>42008.976388888885</v>
      </c>
      <c r="J3087" s="12">
        <v>41977.004976851851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>
        <f t="shared" si="144"/>
        <v>1</v>
      </c>
      <c r="Q3087">
        <f t="shared" si="145"/>
        <v>13.11</v>
      </c>
      <c r="R3087">
        <f t="shared" si="146"/>
        <v>2014</v>
      </c>
    </row>
    <row r="3088" spans="1:18" ht="28.8" hidden="1" x14ac:dyDescent="0.3">
      <c r="A3088">
        <v>1233</v>
      </c>
      <c r="B3088" s="3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 s="12">
        <v>40960.948773148149</v>
      </c>
      <c r="J3088" s="12">
        <v>40939.948773148149</v>
      </c>
      <c r="K3088" t="b">
        <v>0</v>
      </c>
      <c r="L3088">
        <v>6</v>
      </c>
      <c r="M3088" t="b">
        <v>0</v>
      </c>
      <c r="N3088" t="s">
        <v>8285</v>
      </c>
      <c r="O3088" t="s">
        <v>8312</v>
      </c>
      <c r="P3088">
        <f t="shared" si="144"/>
        <v>12</v>
      </c>
      <c r="Q3088">
        <f t="shared" si="145"/>
        <v>19.329999999999998</v>
      </c>
      <c r="R3088">
        <f t="shared" si="146"/>
        <v>2012</v>
      </c>
    </row>
    <row r="3089" spans="1:18" hidden="1" x14ac:dyDescent="0.3">
      <c r="A3089">
        <v>3122</v>
      </c>
      <c r="B3089" s="3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 s="12">
        <v>42683.973750000005</v>
      </c>
      <c r="J3089" s="12">
        <v>42678.932083333333</v>
      </c>
      <c r="K3089" t="b">
        <v>0</v>
      </c>
      <c r="L3089">
        <v>2</v>
      </c>
      <c r="M3089" t="b">
        <v>0</v>
      </c>
      <c r="N3089" t="s">
        <v>8281</v>
      </c>
      <c r="O3089" t="s">
        <v>8282</v>
      </c>
      <c r="P3089">
        <f t="shared" si="144"/>
        <v>58</v>
      </c>
      <c r="Q3089">
        <f t="shared" si="145"/>
        <v>58</v>
      </c>
      <c r="R3089">
        <f t="shared" si="146"/>
        <v>2016</v>
      </c>
    </row>
    <row r="3090" spans="1:18" ht="28.8" hidden="1" x14ac:dyDescent="0.3">
      <c r="A3090">
        <v>3789</v>
      </c>
      <c r="B3090" s="3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 s="12">
        <v>42170.798819444448</v>
      </c>
      <c r="J3090" s="12">
        <v>42138.798819444448</v>
      </c>
      <c r="K3090" t="b">
        <v>0</v>
      </c>
      <c r="L3090">
        <v>4</v>
      </c>
      <c r="M3090" t="b">
        <v>0</v>
      </c>
      <c r="N3090" t="s">
        <v>8281</v>
      </c>
      <c r="O3090" t="s">
        <v>8293</v>
      </c>
      <c r="P3090">
        <f t="shared" si="144"/>
        <v>3</v>
      </c>
      <c r="Q3090">
        <f t="shared" si="145"/>
        <v>29</v>
      </c>
      <c r="R3090">
        <f t="shared" si="146"/>
        <v>2015</v>
      </c>
    </row>
    <row r="3091" spans="1:18" ht="28.8" hidden="1" x14ac:dyDescent="0.3">
      <c r="A3091">
        <v>146</v>
      </c>
      <c r="B3091" s="3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 s="12">
        <v>42753.016180555554</v>
      </c>
      <c r="J3091" s="12">
        <v>42693.016180555554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>
        <f t="shared" si="144"/>
        <v>1</v>
      </c>
      <c r="Q3091">
        <f t="shared" si="145"/>
        <v>38.33</v>
      </c>
      <c r="R3091">
        <f t="shared" si="146"/>
        <v>2016</v>
      </c>
    </row>
    <row r="3092" spans="1:18" ht="28.8" hidden="1" x14ac:dyDescent="0.3">
      <c r="A3092">
        <v>593</v>
      </c>
      <c r="B3092" s="3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 s="12">
        <v>42100.635937500003</v>
      </c>
      <c r="J3092" s="12">
        <v>42070.677604166667</v>
      </c>
      <c r="K3092" t="b">
        <v>0</v>
      </c>
      <c r="L3092">
        <v>7</v>
      </c>
      <c r="M3092" t="b">
        <v>0</v>
      </c>
      <c r="N3092" t="s">
        <v>8266</v>
      </c>
      <c r="O3092" t="s">
        <v>8300</v>
      </c>
      <c r="P3092">
        <f t="shared" si="144"/>
        <v>23</v>
      </c>
      <c r="Q3092">
        <f t="shared" si="145"/>
        <v>16.43</v>
      </c>
      <c r="R3092">
        <f t="shared" si="146"/>
        <v>2015</v>
      </c>
    </row>
    <row r="3093" spans="1:18" ht="28.8" hidden="1" x14ac:dyDescent="0.3">
      <c r="A3093">
        <v>2124</v>
      </c>
      <c r="B3093" s="3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 s="12">
        <v>40512.208333333336</v>
      </c>
      <c r="J3093" s="12">
        <v>40464.028182870366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>
        <f t="shared" si="144"/>
        <v>10</v>
      </c>
      <c r="Q3093">
        <f t="shared" si="145"/>
        <v>23</v>
      </c>
      <c r="R3093">
        <f t="shared" si="146"/>
        <v>2010</v>
      </c>
    </row>
    <row r="3094" spans="1:18" ht="28.8" hidden="1" x14ac:dyDescent="0.3">
      <c r="A3094">
        <v>2155</v>
      </c>
      <c r="B3094" s="3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 s="12">
        <v>42460.70584490741</v>
      </c>
      <c r="J3094" s="12">
        <v>42430.747511574074</v>
      </c>
      <c r="K3094" t="b">
        <v>0</v>
      </c>
      <c r="L3094">
        <v>5</v>
      </c>
      <c r="M3094" t="b">
        <v>0</v>
      </c>
      <c r="N3094" t="s">
        <v>8274</v>
      </c>
      <c r="O3094" t="s">
        <v>8292</v>
      </c>
      <c r="P3094">
        <f t="shared" si="144"/>
        <v>2</v>
      </c>
      <c r="Q3094">
        <f t="shared" si="145"/>
        <v>23</v>
      </c>
      <c r="R3094">
        <f t="shared" si="146"/>
        <v>2016</v>
      </c>
    </row>
    <row r="3095" spans="1:18" ht="28.8" hidden="1" x14ac:dyDescent="0.3">
      <c r="A3095">
        <v>503</v>
      </c>
      <c r="B3095" s="3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 s="12">
        <v>42021.526655092588</v>
      </c>
      <c r="J3095" s="12">
        <v>41991.526655092588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>
        <f t="shared" si="144"/>
        <v>2</v>
      </c>
      <c r="Q3095">
        <f t="shared" si="145"/>
        <v>12.67</v>
      </c>
      <c r="R3095">
        <f t="shared" si="146"/>
        <v>2014</v>
      </c>
    </row>
    <row r="3096" spans="1:18" ht="28.8" hidden="1" x14ac:dyDescent="0.3">
      <c r="A3096">
        <v>880</v>
      </c>
      <c r="B3096" s="3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 s="12">
        <v>41212.32104166667</v>
      </c>
      <c r="J3096" s="12">
        <v>41179.32104166667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>
        <f t="shared" si="144"/>
        <v>3</v>
      </c>
      <c r="Q3096">
        <f t="shared" si="145"/>
        <v>14.13</v>
      </c>
      <c r="R3096">
        <f t="shared" si="146"/>
        <v>2012</v>
      </c>
    </row>
    <row r="3097" spans="1:18" ht="28.8" hidden="1" x14ac:dyDescent="0.3">
      <c r="A3097">
        <v>232</v>
      </c>
      <c r="B3097" s="3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 s="12">
        <v>42062.82576388889</v>
      </c>
      <c r="J3097" s="12">
        <v>42032.82576388889</v>
      </c>
      <c r="K3097" t="b">
        <v>0</v>
      </c>
      <c r="L3097">
        <v>7</v>
      </c>
      <c r="M3097" t="b">
        <v>0</v>
      </c>
      <c r="N3097" t="s">
        <v>8279</v>
      </c>
      <c r="O3097" t="s">
        <v>8283</v>
      </c>
      <c r="P3097">
        <f t="shared" si="144"/>
        <v>3</v>
      </c>
      <c r="Q3097">
        <f t="shared" si="145"/>
        <v>15.71</v>
      </c>
      <c r="R3097">
        <f t="shared" si="146"/>
        <v>2015</v>
      </c>
    </row>
    <row r="3098" spans="1:18" ht="28.8" hidden="1" x14ac:dyDescent="0.3">
      <c r="A3098">
        <v>1735</v>
      </c>
      <c r="B3098" s="3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 s="12">
        <v>42589.814178240747</v>
      </c>
      <c r="J3098" s="12">
        <v>42559.814178240747</v>
      </c>
      <c r="K3098" t="b">
        <v>0</v>
      </c>
      <c r="L3098">
        <v>2</v>
      </c>
      <c r="M3098" t="b">
        <v>0</v>
      </c>
      <c r="N3098" t="s">
        <v>8285</v>
      </c>
      <c r="O3098" t="s">
        <v>8288</v>
      </c>
      <c r="P3098">
        <f t="shared" si="144"/>
        <v>11</v>
      </c>
      <c r="Q3098">
        <f t="shared" si="145"/>
        <v>55</v>
      </c>
      <c r="R3098">
        <f t="shared" si="146"/>
        <v>2016</v>
      </c>
    </row>
    <row r="3099" spans="1:18" ht="28.8" hidden="1" x14ac:dyDescent="0.3">
      <c r="A3099">
        <v>2749</v>
      </c>
      <c r="B3099" s="3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 s="12">
        <v>42098.757372685184</v>
      </c>
      <c r="J3099" s="12">
        <v>42068.799039351856</v>
      </c>
      <c r="K3099" t="b">
        <v>0</v>
      </c>
      <c r="L3099">
        <v>2</v>
      </c>
      <c r="M3099" t="b">
        <v>0</v>
      </c>
      <c r="N3099" t="s">
        <v>8269</v>
      </c>
      <c r="O3099" t="s">
        <v>8314</v>
      </c>
      <c r="P3099">
        <f t="shared" si="144"/>
        <v>1</v>
      </c>
      <c r="Q3099">
        <f t="shared" si="145"/>
        <v>55</v>
      </c>
      <c r="R3099">
        <f t="shared" si="146"/>
        <v>2015</v>
      </c>
    </row>
    <row r="3100" spans="1:18" ht="28.8" hidden="1" x14ac:dyDescent="0.3">
      <c r="A3100">
        <v>3198</v>
      </c>
      <c r="B3100" s="3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 s="12">
        <v>42051.424502314811</v>
      </c>
      <c r="J3100" s="12">
        <v>42013.424502314811</v>
      </c>
      <c r="K3100" t="b">
        <v>0</v>
      </c>
      <c r="L3100">
        <v>3</v>
      </c>
      <c r="M3100" t="b">
        <v>0</v>
      </c>
      <c r="N3100" t="s">
        <v>8281</v>
      </c>
      <c r="O3100" t="s">
        <v>8293</v>
      </c>
      <c r="P3100">
        <f t="shared" si="144"/>
        <v>0</v>
      </c>
      <c r="Q3100">
        <f t="shared" si="145"/>
        <v>36.67</v>
      </c>
      <c r="R3100">
        <f t="shared" si="146"/>
        <v>2015</v>
      </c>
    </row>
    <row r="3101" spans="1:18" ht="28.8" x14ac:dyDescent="0.3">
      <c r="A3101">
        <v>3979</v>
      </c>
      <c r="B3101" s="3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 s="12">
        <v>42092.833333333328</v>
      </c>
      <c r="J3101" s="12">
        <v>42069.903437500005</v>
      </c>
      <c r="K3101" t="b">
        <v>0</v>
      </c>
      <c r="L3101">
        <v>6</v>
      </c>
      <c r="M3101" t="b">
        <v>0</v>
      </c>
      <c r="N3101" t="s">
        <v>8281</v>
      </c>
      <c r="O3101" t="s">
        <v>8284</v>
      </c>
      <c r="P3101">
        <f t="shared" si="144"/>
        <v>2</v>
      </c>
      <c r="Q3101">
        <f t="shared" si="145"/>
        <v>18.329999999999998</v>
      </c>
      <c r="R3101">
        <f t="shared" si="146"/>
        <v>2015</v>
      </c>
    </row>
    <row r="3102" spans="1:18" ht="28.8" x14ac:dyDescent="0.3">
      <c r="A3102">
        <v>4047</v>
      </c>
      <c r="B3102" s="3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2">
        <v>42015.041666666672</v>
      </c>
      <c r="J3102" s="12">
        <v>41991.022488425922</v>
      </c>
      <c r="K3102" t="b">
        <v>0</v>
      </c>
      <c r="L3102">
        <v>4</v>
      </c>
      <c r="M3102" t="b">
        <v>0</v>
      </c>
      <c r="N3102" t="s">
        <v>8281</v>
      </c>
      <c r="O3102" t="s">
        <v>8284</v>
      </c>
      <c r="P3102">
        <f t="shared" si="144"/>
        <v>2</v>
      </c>
      <c r="Q3102">
        <f t="shared" si="145"/>
        <v>27.5</v>
      </c>
      <c r="R3102">
        <f t="shared" si="146"/>
        <v>2014</v>
      </c>
    </row>
    <row r="3103" spans="1:18" ht="28.8" x14ac:dyDescent="0.3">
      <c r="A3103">
        <v>4053</v>
      </c>
      <c r="B3103" s="3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 s="12">
        <v>41958.833333333328</v>
      </c>
      <c r="J3103" s="12">
        <v>41928.690138888887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>
        <f t="shared" si="144"/>
        <v>22</v>
      </c>
      <c r="Q3103">
        <f t="shared" si="145"/>
        <v>55</v>
      </c>
      <c r="R3103">
        <f t="shared" si="146"/>
        <v>2014</v>
      </c>
    </row>
    <row r="3104" spans="1:18" ht="28.8" hidden="1" x14ac:dyDescent="0.3">
      <c r="A3104">
        <v>1118</v>
      </c>
      <c r="B3104" s="3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 s="12">
        <v>41734.124756944446</v>
      </c>
      <c r="J3104" s="12">
        <v>41704.16642361111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>
        <f t="shared" si="144"/>
        <v>2</v>
      </c>
      <c r="Q3104">
        <f t="shared" si="145"/>
        <v>36.33</v>
      </c>
      <c r="R3104">
        <f t="shared" si="146"/>
        <v>2014</v>
      </c>
    </row>
    <row r="3105" spans="1:18" ht="28.8" hidden="1" x14ac:dyDescent="0.3">
      <c r="A3105">
        <v>2326</v>
      </c>
      <c r="B3105" s="3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 s="12">
        <v>42855.708333333328</v>
      </c>
      <c r="J3105" s="12">
        <v>42804.034120370372</v>
      </c>
      <c r="K3105" t="b">
        <v>0</v>
      </c>
      <c r="L3105">
        <v>1</v>
      </c>
      <c r="M3105" t="b">
        <v>0</v>
      </c>
      <c r="N3105" t="s">
        <v>8277</v>
      </c>
      <c r="O3105" t="s">
        <v>8278</v>
      </c>
      <c r="P3105">
        <f t="shared" si="144"/>
        <v>1</v>
      </c>
      <c r="Q3105">
        <f t="shared" si="145"/>
        <v>108</v>
      </c>
      <c r="R3105">
        <f t="shared" si="146"/>
        <v>2017</v>
      </c>
    </row>
    <row r="3106" spans="1:18" ht="28.8" hidden="1" x14ac:dyDescent="0.3">
      <c r="A3106">
        <v>2351</v>
      </c>
      <c r="B3106" s="3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 s="12">
        <v>42124.101145833338</v>
      </c>
      <c r="J3106" s="12">
        <v>42094.101145833338</v>
      </c>
      <c r="K3106" t="b">
        <v>0</v>
      </c>
      <c r="L3106">
        <v>7</v>
      </c>
      <c r="M3106" t="b">
        <v>0</v>
      </c>
      <c r="N3106" t="s">
        <v>8266</v>
      </c>
      <c r="O3106" t="s">
        <v>8300</v>
      </c>
      <c r="P3106">
        <f t="shared" si="144"/>
        <v>1</v>
      </c>
      <c r="Q3106">
        <f t="shared" si="145"/>
        <v>15.43</v>
      </c>
      <c r="R3106">
        <f t="shared" si="146"/>
        <v>2015</v>
      </c>
    </row>
    <row r="3107" spans="1:18" hidden="1" x14ac:dyDescent="0.3">
      <c r="A3107">
        <v>1791</v>
      </c>
      <c r="B3107" s="3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 s="12">
        <v>42033.740335648152</v>
      </c>
      <c r="J3107" s="12">
        <v>41973.740335648152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>
        <f t="shared" si="144"/>
        <v>4</v>
      </c>
      <c r="Q3107">
        <f t="shared" si="145"/>
        <v>26.75</v>
      </c>
      <c r="R3107">
        <f t="shared" si="146"/>
        <v>2014</v>
      </c>
    </row>
    <row r="3108" spans="1:18" ht="28.8" hidden="1" x14ac:dyDescent="0.3">
      <c r="A3108">
        <v>571</v>
      </c>
      <c r="B3108" s="3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 s="12">
        <v>42212.165972222225</v>
      </c>
      <c r="J3108" s="12">
        <v>42192.816238425927</v>
      </c>
      <c r="K3108" t="b">
        <v>0</v>
      </c>
      <c r="L3108">
        <v>2</v>
      </c>
      <c r="M3108" t="b">
        <v>0</v>
      </c>
      <c r="N3108" t="s">
        <v>8266</v>
      </c>
      <c r="O3108" t="s">
        <v>8300</v>
      </c>
      <c r="P3108">
        <f t="shared" si="144"/>
        <v>0</v>
      </c>
      <c r="Q3108">
        <f t="shared" si="145"/>
        <v>53</v>
      </c>
      <c r="R3108">
        <f t="shared" si="146"/>
        <v>2015</v>
      </c>
    </row>
    <row r="3109" spans="1:18" ht="28.8" hidden="1" x14ac:dyDescent="0.3">
      <c r="A3109">
        <v>968</v>
      </c>
      <c r="B3109" s="3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 s="12">
        <v>41866.847615740742</v>
      </c>
      <c r="J3109" s="12">
        <v>41836.847615740742</v>
      </c>
      <c r="K3109" t="b">
        <v>0</v>
      </c>
      <c r="L3109">
        <v>4</v>
      </c>
      <c r="M3109" t="b">
        <v>0</v>
      </c>
      <c r="N3109" t="s">
        <v>8266</v>
      </c>
      <c r="O3109" t="s">
        <v>8268</v>
      </c>
      <c r="P3109">
        <f t="shared" si="144"/>
        <v>1</v>
      </c>
      <c r="Q3109">
        <f t="shared" si="145"/>
        <v>26.5</v>
      </c>
      <c r="R3109">
        <f t="shared" si="146"/>
        <v>2014</v>
      </c>
    </row>
    <row r="3110" spans="1:18" ht="57.6" hidden="1" x14ac:dyDescent="0.3">
      <c r="A3110">
        <v>984</v>
      </c>
      <c r="B3110" s="3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 s="12">
        <v>42091.074166666673</v>
      </c>
      <c r="J3110" s="12">
        <v>42061.11583333333</v>
      </c>
      <c r="K3110" t="b">
        <v>0</v>
      </c>
      <c r="L3110">
        <v>3</v>
      </c>
      <c r="M3110" t="b">
        <v>0</v>
      </c>
      <c r="N3110" t="s">
        <v>8266</v>
      </c>
      <c r="O3110" t="s">
        <v>8268</v>
      </c>
      <c r="P3110">
        <f t="shared" si="144"/>
        <v>1</v>
      </c>
      <c r="Q3110">
        <f t="shared" si="145"/>
        <v>35.33</v>
      </c>
      <c r="R3110">
        <f t="shared" si="146"/>
        <v>2015</v>
      </c>
    </row>
    <row r="3111" spans="1:18" ht="28.8" hidden="1" x14ac:dyDescent="0.3">
      <c r="A3111">
        <v>1322</v>
      </c>
      <c r="B3111" s="3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 s="12">
        <v>42145.656539351854</v>
      </c>
      <c r="J3111" s="12">
        <v>42115.656539351854</v>
      </c>
      <c r="K3111" t="b">
        <v>0</v>
      </c>
      <c r="L3111">
        <v>4</v>
      </c>
      <c r="M3111" t="b">
        <v>0</v>
      </c>
      <c r="N3111" t="s">
        <v>8266</v>
      </c>
      <c r="O3111" t="s">
        <v>8268</v>
      </c>
      <c r="P3111">
        <f t="shared" si="144"/>
        <v>0</v>
      </c>
      <c r="Q3111">
        <f t="shared" si="145"/>
        <v>26.5</v>
      </c>
      <c r="R3111">
        <f t="shared" si="146"/>
        <v>2015</v>
      </c>
    </row>
    <row r="3112" spans="1:18" hidden="1" x14ac:dyDescent="0.3">
      <c r="A3112">
        <v>1380</v>
      </c>
      <c r="B3112" s="3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 s="12">
        <v>42164.083333333328</v>
      </c>
      <c r="J3112" s="12">
        <v>42141.762800925921</v>
      </c>
      <c r="K3112" t="b">
        <v>0</v>
      </c>
      <c r="L3112">
        <v>5</v>
      </c>
      <c r="M3112" t="b">
        <v>1</v>
      </c>
      <c r="N3112" t="s">
        <v>8285</v>
      </c>
      <c r="O3112" t="s">
        <v>8289</v>
      </c>
      <c r="P3112">
        <f t="shared" si="144"/>
        <v>424</v>
      </c>
      <c r="Q3112">
        <f t="shared" si="145"/>
        <v>21.2</v>
      </c>
      <c r="R3112">
        <f t="shared" si="146"/>
        <v>2015</v>
      </c>
    </row>
    <row r="3113" spans="1:18" ht="28.8" hidden="1" x14ac:dyDescent="0.3">
      <c r="A3113">
        <v>2648</v>
      </c>
      <c r="B3113" s="3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 s="12">
        <v>42438.714814814812</v>
      </c>
      <c r="J3113" s="12">
        <v>42408.714814814812</v>
      </c>
      <c r="K3113" t="b">
        <v>0</v>
      </c>
      <c r="L3113">
        <v>6</v>
      </c>
      <c r="M3113" t="b">
        <v>0</v>
      </c>
      <c r="N3113" t="s">
        <v>8266</v>
      </c>
      <c r="O3113" t="s">
        <v>8273</v>
      </c>
      <c r="P3113">
        <f t="shared" si="144"/>
        <v>1</v>
      </c>
      <c r="Q3113">
        <f t="shared" si="145"/>
        <v>17.670000000000002</v>
      </c>
      <c r="R3113">
        <f t="shared" si="146"/>
        <v>2016</v>
      </c>
    </row>
    <row r="3114" spans="1:18" ht="28.8" hidden="1" x14ac:dyDescent="0.3">
      <c r="A3114">
        <v>712</v>
      </c>
      <c r="B3114" s="3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 s="12">
        <v>42414.680925925932</v>
      </c>
      <c r="J3114" s="12">
        <v>42384.680925925932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>
        <f t="shared" si="144"/>
        <v>0</v>
      </c>
      <c r="Q3114">
        <f t="shared" si="145"/>
        <v>26.25</v>
      </c>
      <c r="R3114">
        <f t="shared" si="146"/>
        <v>2016</v>
      </c>
    </row>
    <row r="3115" spans="1:18" hidden="1" x14ac:dyDescent="0.3">
      <c r="A3115">
        <v>1405</v>
      </c>
      <c r="B3115" s="3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 s="12">
        <v>41971.722233796296</v>
      </c>
      <c r="J3115" s="12">
        <v>41941.680567129632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>
        <f t="shared" si="144"/>
        <v>0</v>
      </c>
      <c r="Q3115">
        <f t="shared" si="145"/>
        <v>6.18</v>
      </c>
      <c r="R3115">
        <f t="shared" si="146"/>
        <v>2014</v>
      </c>
    </row>
    <row r="3116" spans="1:18" ht="28.8" hidden="1" x14ac:dyDescent="0.3">
      <c r="A3116">
        <v>1481</v>
      </c>
      <c r="B3116" s="3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 s="12">
        <v>41580.922974537039</v>
      </c>
      <c r="J3116" s="12">
        <v>41550.922974537039</v>
      </c>
      <c r="K3116" t="b">
        <v>0</v>
      </c>
      <c r="L3116">
        <v>6</v>
      </c>
      <c r="M3116" t="b">
        <v>0</v>
      </c>
      <c r="N3116" t="s">
        <v>8269</v>
      </c>
      <c r="O3116" t="s">
        <v>8310</v>
      </c>
      <c r="P3116">
        <f t="shared" si="144"/>
        <v>2</v>
      </c>
      <c r="Q3116">
        <f t="shared" si="145"/>
        <v>17.5</v>
      </c>
      <c r="R3116">
        <f t="shared" si="146"/>
        <v>2013</v>
      </c>
    </row>
    <row r="3117" spans="1:18" ht="28.8" hidden="1" x14ac:dyDescent="0.3">
      <c r="A3117">
        <v>2759</v>
      </c>
      <c r="B3117" s="3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 s="12">
        <v>42567.36650462963</v>
      </c>
      <c r="J3117" s="12">
        <v>42524.36650462963</v>
      </c>
      <c r="K3117" t="b">
        <v>0</v>
      </c>
      <c r="L3117">
        <v>2</v>
      </c>
      <c r="M3117" t="b">
        <v>0</v>
      </c>
      <c r="N3117" t="s">
        <v>8269</v>
      </c>
      <c r="O3117" t="s">
        <v>8314</v>
      </c>
      <c r="P3117">
        <f t="shared" si="144"/>
        <v>11</v>
      </c>
      <c r="Q3117">
        <f t="shared" si="145"/>
        <v>52.5</v>
      </c>
      <c r="R3117">
        <f t="shared" si="146"/>
        <v>2016</v>
      </c>
    </row>
    <row r="3118" spans="1:18" ht="28.8" hidden="1" x14ac:dyDescent="0.3">
      <c r="A3118">
        <v>3077</v>
      </c>
      <c r="B3118" s="3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 s="12">
        <v>42796.956921296296</v>
      </c>
      <c r="J3118" s="12">
        <v>42766.956921296296</v>
      </c>
      <c r="K3118" t="b">
        <v>0</v>
      </c>
      <c r="L3118">
        <v>2</v>
      </c>
      <c r="M3118" t="b">
        <v>0</v>
      </c>
      <c r="N3118" t="s">
        <v>8281</v>
      </c>
      <c r="O3118" t="s">
        <v>8282</v>
      </c>
      <c r="P3118">
        <f t="shared" si="144"/>
        <v>0</v>
      </c>
      <c r="Q3118">
        <f t="shared" si="145"/>
        <v>52.5</v>
      </c>
      <c r="R3118">
        <f t="shared" si="146"/>
        <v>2017</v>
      </c>
    </row>
    <row r="3119" spans="1:18" ht="28.8" x14ac:dyDescent="0.3">
      <c r="A3119">
        <v>4017</v>
      </c>
      <c r="B3119" s="3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 s="12">
        <v>41886.672152777777</v>
      </c>
      <c r="J3119" s="12">
        <v>41856.672152777777</v>
      </c>
      <c r="K3119" t="b">
        <v>0</v>
      </c>
      <c r="L3119">
        <v>2</v>
      </c>
      <c r="M3119" t="b">
        <v>0</v>
      </c>
      <c r="N3119" t="s">
        <v>8281</v>
      </c>
      <c r="O3119" t="s">
        <v>8284</v>
      </c>
      <c r="P3119">
        <f t="shared" si="144"/>
        <v>1</v>
      </c>
      <c r="Q3119">
        <f t="shared" si="145"/>
        <v>52.5</v>
      </c>
      <c r="R3119">
        <f t="shared" si="146"/>
        <v>2014</v>
      </c>
    </row>
    <row r="3120" spans="1:18" ht="28.8" hidden="1" x14ac:dyDescent="0.3">
      <c r="A3120">
        <v>2134</v>
      </c>
      <c r="B3120" s="3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 s="12">
        <v>41391.886469907404</v>
      </c>
      <c r="J3120" s="12">
        <v>41361.886469907404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>
        <f t="shared" si="144"/>
        <v>2</v>
      </c>
      <c r="Q3120">
        <f t="shared" si="145"/>
        <v>34.67</v>
      </c>
      <c r="R3120">
        <f t="shared" si="146"/>
        <v>2013</v>
      </c>
    </row>
    <row r="3121" spans="1:18" hidden="1" x14ac:dyDescent="0.3">
      <c r="A3121">
        <v>1916</v>
      </c>
      <c r="B3121" s="3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 s="12">
        <v>42681.758969907409</v>
      </c>
      <c r="J3121" s="12">
        <v>42656.717303240745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>
        <f t="shared" si="144"/>
        <v>1</v>
      </c>
      <c r="Q3121">
        <f t="shared" si="145"/>
        <v>17</v>
      </c>
      <c r="R3121">
        <f t="shared" si="146"/>
        <v>2016</v>
      </c>
    </row>
    <row r="3122" spans="1:18" ht="28.8" hidden="1" x14ac:dyDescent="0.3">
      <c r="A3122">
        <v>3192</v>
      </c>
      <c r="B3122" s="3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 s="12">
        <v>42063.916666666672</v>
      </c>
      <c r="J3122" s="12">
        <v>42018.94049768518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>
        <f t="shared" si="144"/>
        <v>1</v>
      </c>
      <c r="Q3122">
        <f t="shared" si="145"/>
        <v>12.75</v>
      </c>
      <c r="R3122">
        <f t="shared" si="146"/>
        <v>2015</v>
      </c>
    </row>
    <row r="3123" spans="1:18" ht="28.8" hidden="1" x14ac:dyDescent="0.3">
      <c r="A3123">
        <v>640</v>
      </c>
      <c r="B3123" s="3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 s="12">
        <v>42698.958333333328</v>
      </c>
      <c r="J3123" s="12">
        <v>42683.420312500006</v>
      </c>
      <c r="K3123" t="b">
        <v>0</v>
      </c>
      <c r="L3123">
        <v>2</v>
      </c>
      <c r="M3123" t="b">
        <v>1</v>
      </c>
      <c r="N3123" t="s">
        <v>8266</v>
      </c>
      <c r="O3123" t="s">
        <v>8268</v>
      </c>
      <c r="P3123">
        <f t="shared" si="144"/>
        <v>144</v>
      </c>
      <c r="Q3123">
        <f t="shared" si="145"/>
        <v>50.5</v>
      </c>
      <c r="R3123">
        <f t="shared" si="146"/>
        <v>2016</v>
      </c>
    </row>
    <row r="3124" spans="1:18" ht="28.8" hidden="1" x14ac:dyDescent="0.3">
      <c r="A3124">
        <v>861</v>
      </c>
      <c r="B3124" s="3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 s="12">
        <v>42629.965324074074</v>
      </c>
      <c r="J3124" s="12">
        <v>42599.965324074074</v>
      </c>
      <c r="K3124" t="b">
        <v>0</v>
      </c>
      <c r="L3124">
        <v>2</v>
      </c>
      <c r="M3124" t="b">
        <v>0</v>
      </c>
      <c r="N3124" t="s">
        <v>8285</v>
      </c>
      <c r="O3124" t="s">
        <v>8308</v>
      </c>
      <c r="P3124">
        <f t="shared" si="144"/>
        <v>2</v>
      </c>
      <c r="Q3124">
        <f t="shared" si="145"/>
        <v>50.5</v>
      </c>
      <c r="R3124">
        <f t="shared" si="146"/>
        <v>2016</v>
      </c>
    </row>
    <row r="3125" spans="1:18" ht="28.8" hidden="1" x14ac:dyDescent="0.3">
      <c r="A3125">
        <v>1550</v>
      </c>
      <c r="B3125" s="3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 s="12">
        <v>42502.449467592596</v>
      </c>
      <c r="J3125" s="12">
        <v>42472.449467592596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>
        <f t="shared" si="144"/>
        <v>13</v>
      </c>
      <c r="Q3125">
        <f t="shared" si="145"/>
        <v>14.43</v>
      </c>
      <c r="R3125">
        <f t="shared" si="146"/>
        <v>2016</v>
      </c>
    </row>
    <row r="3126" spans="1:18" ht="28.8" x14ac:dyDescent="0.3">
      <c r="A3126">
        <v>3947</v>
      </c>
      <c r="B3126" s="3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 s="12">
        <v>42645.142870370371</v>
      </c>
      <c r="J3126" s="12">
        <v>42615.142870370371</v>
      </c>
      <c r="K3126" t="b">
        <v>0</v>
      </c>
      <c r="L3126">
        <v>2</v>
      </c>
      <c r="M3126" t="b">
        <v>0</v>
      </c>
      <c r="N3126" t="s">
        <v>8281</v>
      </c>
      <c r="O3126" t="s">
        <v>8284</v>
      </c>
      <c r="P3126">
        <f t="shared" si="144"/>
        <v>3</v>
      </c>
      <c r="Q3126">
        <f t="shared" si="145"/>
        <v>50.5</v>
      </c>
      <c r="R3126">
        <f t="shared" si="146"/>
        <v>2016</v>
      </c>
    </row>
    <row r="3127" spans="1:18" ht="28.8" hidden="1" x14ac:dyDescent="0.3">
      <c r="A3127">
        <v>218</v>
      </c>
      <c r="B3127" s="3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 s="12">
        <v>42139.628344907411</v>
      </c>
      <c r="J3127" s="12">
        <v>42079.628344907411</v>
      </c>
      <c r="K3127" t="b">
        <v>0</v>
      </c>
      <c r="L3127">
        <v>1</v>
      </c>
      <c r="M3127" t="b">
        <v>0</v>
      </c>
      <c r="N3127" t="s">
        <v>8279</v>
      </c>
      <c r="O3127" t="s">
        <v>8283</v>
      </c>
      <c r="P3127">
        <f t="shared" si="144"/>
        <v>2</v>
      </c>
      <c r="Q3127">
        <f t="shared" si="145"/>
        <v>100</v>
      </c>
      <c r="R3127">
        <f t="shared" si="146"/>
        <v>2015</v>
      </c>
    </row>
    <row r="3128" spans="1:18" ht="28.8" hidden="1" x14ac:dyDescent="0.3">
      <c r="A3128">
        <v>600</v>
      </c>
      <c r="B3128" s="3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 s="12">
        <v>42133.798171296294</v>
      </c>
      <c r="J3128" s="12">
        <v>42073.798171296294</v>
      </c>
      <c r="K3128" t="b">
        <v>0</v>
      </c>
      <c r="L3128">
        <v>1</v>
      </c>
      <c r="M3128" t="b">
        <v>0</v>
      </c>
      <c r="N3128" t="s">
        <v>8266</v>
      </c>
      <c r="O3128" t="s">
        <v>8300</v>
      </c>
      <c r="P3128">
        <f t="shared" si="144"/>
        <v>2</v>
      </c>
      <c r="Q3128">
        <f t="shared" si="145"/>
        <v>100</v>
      </c>
      <c r="R3128">
        <f t="shared" si="146"/>
        <v>2015</v>
      </c>
    </row>
    <row r="3129" spans="1:18" hidden="1" x14ac:dyDescent="0.3">
      <c r="A3129">
        <v>919</v>
      </c>
      <c r="B3129" s="3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 s="12">
        <v>41262.641724537039</v>
      </c>
      <c r="J3129" s="12">
        <v>41227.641724537039</v>
      </c>
      <c r="K3129" t="b">
        <v>0</v>
      </c>
      <c r="L3129">
        <v>1</v>
      </c>
      <c r="M3129" t="b">
        <v>0</v>
      </c>
      <c r="N3129" t="s">
        <v>8285</v>
      </c>
      <c r="O3129" t="s">
        <v>8308</v>
      </c>
      <c r="P3129">
        <f t="shared" si="144"/>
        <v>1</v>
      </c>
      <c r="Q3129">
        <f t="shared" si="145"/>
        <v>100</v>
      </c>
      <c r="R3129">
        <f t="shared" si="146"/>
        <v>2012</v>
      </c>
    </row>
    <row r="3130" spans="1:18" ht="28.8" hidden="1" x14ac:dyDescent="0.3">
      <c r="A3130">
        <v>1100</v>
      </c>
      <c r="B3130" s="3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 s="12">
        <v>42414.110775462963</v>
      </c>
      <c r="J3130" s="12">
        <v>42384.110775462963</v>
      </c>
      <c r="K3130" t="b">
        <v>0</v>
      </c>
      <c r="L3130">
        <v>10</v>
      </c>
      <c r="M3130" t="b">
        <v>0</v>
      </c>
      <c r="N3130" t="s">
        <v>8274</v>
      </c>
      <c r="O3130" t="s">
        <v>8292</v>
      </c>
      <c r="P3130">
        <f t="shared" si="144"/>
        <v>3</v>
      </c>
      <c r="Q3130">
        <f t="shared" si="145"/>
        <v>10</v>
      </c>
      <c r="R3130">
        <f t="shared" si="146"/>
        <v>2016</v>
      </c>
    </row>
    <row r="3131" spans="1:18" hidden="1" x14ac:dyDescent="0.3">
      <c r="A3131">
        <v>1145</v>
      </c>
      <c r="B3131" s="3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 s="12">
        <v>41914.747592592597</v>
      </c>
      <c r="J3131" s="12">
        <v>41854.747592592597</v>
      </c>
      <c r="K3131" t="b">
        <v>0</v>
      </c>
      <c r="L3131">
        <v>1</v>
      </c>
      <c r="M3131" t="b">
        <v>0</v>
      </c>
      <c r="N3131" t="s">
        <v>8277</v>
      </c>
      <c r="O3131" t="s">
        <v>8303</v>
      </c>
      <c r="P3131">
        <f t="shared" si="144"/>
        <v>0</v>
      </c>
      <c r="Q3131">
        <f t="shared" si="145"/>
        <v>100</v>
      </c>
      <c r="R3131">
        <f t="shared" si="146"/>
        <v>2014</v>
      </c>
    </row>
    <row r="3132" spans="1:18" ht="28.8" hidden="1" x14ac:dyDescent="0.3">
      <c r="A3132">
        <v>1170</v>
      </c>
      <c r="B3132" s="3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 s="12">
        <v>42154.893182870372</v>
      </c>
      <c r="J3132" s="12">
        <v>42124.893182870372</v>
      </c>
      <c r="K3132" t="b">
        <v>0</v>
      </c>
      <c r="L3132">
        <v>2</v>
      </c>
      <c r="M3132" t="b">
        <v>0</v>
      </c>
      <c r="N3132" t="s">
        <v>8277</v>
      </c>
      <c r="O3132" t="s">
        <v>8303</v>
      </c>
      <c r="P3132">
        <f t="shared" si="144"/>
        <v>0</v>
      </c>
      <c r="Q3132">
        <f t="shared" si="145"/>
        <v>50</v>
      </c>
      <c r="R3132">
        <f t="shared" si="146"/>
        <v>2015</v>
      </c>
    </row>
    <row r="3133" spans="1:18" ht="28.8" hidden="1" x14ac:dyDescent="0.3">
      <c r="A3133">
        <v>1183</v>
      </c>
      <c r="B3133" s="3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 s="12">
        <v>42676.165972222225</v>
      </c>
      <c r="J3133" s="12">
        <v>42656.86137731481</v>
      </c>
      <c r="K3133" t="b">
        <v>0</v>
      </c>
      <c r="L3133">
        <v>3</v>
      </c>
      <c r="M3133" t="b">
        <v>0</v>
      </c>
      <c r="N3133" t="s">
        <v>8277</v>
      </c>
      <c r="O3133" t="s">
        <v>8303</v>
      </c>
      <c r="P3133">
        <f t="shared" si="144"/>
        <v>4</v>
      </c>
      <c r="Q3133">
        <f t="shared" si="145"/>
        <v>33.33</v>
      </c>
      <c r="R3133">
        <f t="shared" si="146"/>
        <v>2016</v>
      </c>
    </row>
    <row r="3134" spans="1:18" ht="28.8" hidden="1" x14ac:dyDescent="0.3">
      <c r="A3134">
        <v>1342</v>
      </c>
      <c r="B3134" s="3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 s="12">
        <v>42202.816423611104</v>
      </c>
      <c r="J3134" s="12">
        <v>42172.816423611104</v>
      </c>
      <c r="K3134" t="b">
        <v>0</v>
      </c>
      <c r="L3134">
        <v>1</v>
      </c>
      <c r="M3134" t="b">
        <v>0</v>
      </c>
      <c r="N3134" t="s">
        <v>8266</v>
      </c>
      <c r="O3134" t="s">
        <v>8268</v>
      </c>
      <c r="P3134">
        <f t="shared" si="144"/>
        <v>0</v>
      </c>
      <c r="Q3134">
        <f t="shared" si="145"/>
        <v>100</v>
      </c>
      <c r="R3134">
        <f t="shared" si="146"/>
        <v>2015</v>
      </c>
    </row>
    <row r="3135" spans="1:18" ht="28.8" hidden="1" x14ac:dyDescent="0.3">
      <c r="A3135">
        <v>1413</v>
      </c>
      <c r="B3135" s="3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 s="12">
        <v>42420.437152777777</v>
      </c>
      <c r="J3135" s="12">
        <v>42360.437152777777</v>
      </c>
      <c r="K3135" t="b">
        <v>0</v>
      </c>
      <c r="L3135">
        <v>1</v>
      </c>
      <c r="M3135" t="b">
        <v>0</v>
      </c>
      <c r="N3135" t="s">
        <v>8269</v>
      </c>
      <c r="O3135" t="s">
        <v>8306</v>
      </c>
      <c r="P3135">
        <f t="shared" si="144"/>
        <v>5</v>
      </c>
      <c r="Q3135">
        <f t="shared" si="145"/>
        <v>100</v>
      </c>
      <c r="R3135">
        <f t="shared" si="146"/>
        <v>2015</v>
      </c>
    </row>
    <row r="3136" spans="1:18" ht="28.8" hidden="1" x14ac:dyDescent="0.3">
      <c r="A3136">
        <v>1423</v>
      </c>
      <c r="B3136" s="3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 s="12">
        <v>42370.360312500001</v>
      </c>
      <c r="J3136" s="12">
        <v>42340.360312500001</v>
      </c>
      <c r="K3136" t="b">
        <v>0</v>
      </c>
      <c r="L3136">
        <v>1</v>
      </c>
      <c r="M3136" t="b">
        <v>0</v>
      </c>
      <c r="N3136" t="s">
        <v>8269</v>
      </c>
      <c r="O3136" t="s">
        <v>8306</v>
      </c>
      <c r="P3136">
        <f t="shared" si="144"/>
        <v>0</v>
      </c>
      <c r="Q3136">
        <f t="shared" si="145"/>
        <v>100</v>
      </c>
      <c r="R3136">
        <f t="shared" si="146"/>
        <v>2015</v>
      </c>
    </row>
    <row r="3137" spans="1:18" ht="28.8" hidden="1" x14ac:dyDescent="0.3">
      <c r="A3137">
        <v>1491</v>
      </c>
      <c r="B3137" s="3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 s="12">
        <v>42050.651388888888</v>
      </c>
      <c r="J3137" s="12">
        <v>41991.713460648149</v>
      </c>
      <c r="K3137" t="b">
        <v>0</v>
      </c>
      <c r="L3137">
        <v>1</v>
      </c>
      <c r="M3137" t="b">
        <v>0</v>
      </c>
      <c r="N3137" t="s">
        <v>8269</v>
      </c>
      <c r="O3137" t="s">
        <v>8310</v>
      </c>
      <c r="P3137">
        <f t="shared" si="144"/>
        <v>8</v>
      </c>
      <c r="Q3137">
        <f t="shared" si="145"/>
        <v>100</v>
      </c>
      <c r="R3137">
        <f t="shared" si="146"/>
        <v>2014</v>
      </c>
    </row>
    <row r="3138" spans="1:18" ht="28.8" hidden="1" x14ac:dyDescent="0.3">
      <c r="A3138">
        <v>1557</v>
      </c>
      <c r="B3138" s="3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 s="12">
        <v>41902.65315972222</v>
      </c>
      <c r="J3138" s="12">
        <v>41871.65315972222</v>
      </c>
      <c r="K3138" t="b">
        <v>0</v>
      </c>
      <c r="L3138">
        <v>1</v>
      </c>
      <c r="M3138" t="b">
        <v>0</v>
      </c>
      <c r="N3138" t="s">
        <v>8271</v>
      </c>
      <c r="O3138" t="s">
        <v>8313</v>
      </c>
      <c r="P3138">
        <f t="shared" ref="P3138:P3201" si="147">ROUND(E3138/D3138*100,0)</f>
        <v>4</v>
      </c>
      <c r="Q3138">
        <f t="shared" ref="Q3138:Q3201" si="148">IFERROR(ROUND(E3138/L3138,2),0)</f>
        <v>100</v>
      </c>
      <c r="R3138">
        <f t="shared" si="146"/>
        <v>2014</v>
      </c>
    </row>
    <row r="3139" spans="1:18" ht="28.8" hidden="1" x14ac:dyDescent="0.3">
      <c r="A3139">
        <v>1565</v>
      </c>
      <c r="B3139" s="3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 s="12">
        <v>40702.729872685188</v>
      </c>
      <c r="J3139" s="12">
        <v>40672.729872685188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>
        <f t="shared" si="147"/>
        <v>3</v>
      </c>
      <c r="Q3139">
        <f t="shared" si="148"/>
        <v>100</v>
      </c>
      <c r="R3139">
        <f t="shared" ref="R3139:R3202" si="149">YEAR(J3139)</f>
        <v>2011</v>
      </c>
    </row>
    <row r="3140" spans="1:18" ht="28.8" hidden="1" x14ac:dyDescent="0.3">
      <c r="A3140">
        <v>2368</v>
      </c>
      <c r="B3140" s="3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 s="12">
        <v>42108.680150462969</v>
      </c>
      <c r="J3140" s="12">
        <v>42063.721817129626</v>
      </c>
      <c r="K3140" t="b">
        <v>0</v>
      </c>
      <c r="L3140">
        <v>2</v>
      </c>
      <c r="M3140" t="b">
        <v>0</v>
      </c>
      <c r="N3140" t="s">
        <v>8266</v>
      </c>
      <c r="O3140" t="s">
        <v>8300</v>
      </c>
      <c r="P3140">
        <f t="shared" si="147"/>
        <v>0</v>
      </c>
      <c r="Q3140">
        <f t="shared" si="148"/>
        <v>50</v>
      </c>
      <c r="R3140">
        <f t="shared" si="149"/>
        <v>2015</v>
      </c>
    </row>
    <row r="3141" spans="1:18" ht="28.8" hidden="1" x14ac:dyDescent="0.3">
      <c r="A3141">
        <v>2565</v>
      </c>
      <c r="B3141" s="3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 s="12">
        <v>42499.868055555555</v>
      </c>
      <c r="J3141" s="12">
        <v>42440.650335648148</v>
      </c>
      <c r="K3141" t="b">
        <v>0</v>
      </c>
      <c r="L3141">
        <v>1</v>
      </c>
      <c r="M3141" t="b">
        <v>0</v>
      </c>
      <c r="N3141" t="s">
        <v>8277</v>
      </c>
      <c r="O3141" t="s">
        <v>8303</v>
      </c>
      <c r="P3141">
        <f t="shared" si="147"/>
        <v>1</v>
      </c>
      <c r="Q3141">
        <f t="shared" si="148"/>
        <v>100</v>
      </c>
      <c r="R3141">
        <f t="shared" si="149"/>
        <v>2016</v>
      </c>
    </row>
    <row r="3142" spans="1:18" ht="28.8" hidden="1" x14ac:dyDescent="0.3">
      <c r="A3142">
        <v>2766</v>
      </c>
      <c r="B3142" s="3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 s="12">
        <v>40766.668032407404</v>
      </c>
      <c r="J3142" s="12">
        <v>40736.668032407404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>
        <f t="shared" si="147"/>
        <v>2</v>
      </c>
      <c r="Q3142">
        <f t="shared" si="148"/>
        <v>25</v>
      </c>
      <c r="R3142">
        <f t="shared" si="149"/>
        <v>2011</v>
      </c>
    </row>
    <row r="3143" spans="1:18" ht="28.8" hidden="1" x14ac:dyDescent="0.3">
      <c r="A3143">
        <v>2944</v>
      </c>
      <c r="B3143" s="3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 s="12">
        <v>42162.9143287037</v>
      </c>
      <c r="J3143" s="12">
        <v>42132.9143287037</v>
      </c>
      <c r="K3143" t="b">
        <v>0</v>
      </c>
      <c r="L3143">
        <v>1</v>
      </c>
      <c r="M3143" t="b">
        <v>0</v>
      </c>
      <c r="N3143" t="s">
        <v>8281</v>
      </c>
      <c r="O3143" t="s">
        <v>8282</v>
      </c>
      <c r="P3143">
        <f t="shared" si="147"/>
        <v>1</v>
      </c>
      <c r="Q3143">
        <f t="shared" si="148"/>
        <v>100</v>
      </c>
      <c r="R3143">
        <f t="shared" si="149"/>
        <v>2015</v>
      </c>
    </row>
    <row r="3144" spans="1:18" ht="28.8" x14ac:dyDescent="0.3">
      <c r="A3144">
        <v>3576</v>
      </c>
      <c r="B3144" s="3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 s="12">
        <v>42709.590902777782</v>
      </c>
      <c r="J3144" s="12">
        <v>42649.54923611111</v>
      </c>
      <c r="K3144" t="b">
        <v>0</v>
      </c>
      <c r="L3144">
        <v>5</v>
      </c>
      <c r="M3144" t="b">
        <v>1</v>
      </c>
      <c r="N3144" t="s">
        <v>8281</v>
      </c>
      <c r="O3144" t="s">
        <v>8284</v>
      </c>
      <c r="P3144">
        <f t="shared" si="147"/>
        <v>100</v>
      </c>
      <c r="Q3144">
        <f t="shared" si="148"/>
        <v>20</v>
      </c>
      <c r="R3144">
        <f t="shared" si="149"/>
        <v>2016</v>
      </c>
    </row>
    <row r="3145" spans="1:18" ht="28.8" hidden="1" x14ac:dyDescent="0.3">
      <c r="A3145">
        <v>3632</v>
      </c>
      <c r="B3145" s="3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 s="12">
        <v>41966.936909722222</v>
      </c>
      <c r="J3145" s="12">
        <v>41946.936909722222</v>
      </c>
      <c r="K3145" t="b">
        <v>0</v>
      </c>
      <c r="L3145">
        <v>1</v>
      </c>
      <c r="M3145" t="b">
        <v>0</v>
      </c>
      <c r="N3145" t="s">
        <v>8281</v>
      </c>
      <c r="O3145" t="s">
        <v>8293</v>
      </c>
      <c r="P3145">
        <f t="shared" si="147"/>
        <v>20</v>
      </c>
      <c r="Q3145">
        <f t="shared" si="148"/>
        <v>100</v>
      </c>
      <c r="R3145">
        <f t="shared" si="149"/>
        <v>2014</v>
      </c>
    </row>
    <row r="3146" spans="1:18" ht="28.8" x14ac:dyDescent="0.3">
      <c r="A3146">
        <v>3730</v>
      </c>
      <c r="B3146" s="3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 s="12">
        <v>42233.677766203706</v>
      </c>
      <c r="J3146" s="12">
        <v>42203.677766203706</v>
      </c>
      <c r="K3146" t="b">
        <v>0</v>
      </c>
      <c r="L3146">
        <v>1</v>
      </c>
      <c r="M3146" t="b">
        <v>0</v>
      </c>
      <c r="N3146" t="s">
        <v>8281</v>
      </c>
      <c r="O3146" t="s">
        <v>8284</v>
      </c>
      <c r="P3146">
        <f t="shared" si="147"/>
        <v>10</v>
      </c>
      <c r="Q3146">
        <f t="shared" si="148"/>
        <v>100</v>
      </c>
      <c r="R3146">
        <f t="shared" si="149"/>
        <v>2015</v>
      </c>
    </row>
    <row r="3147" spans="1:18" ht="28.8" x14ac:dyDescent="0.3">
      <c r="A3147">
        <v>3742</v>
      </c>
      <c r="B3147" s="3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 s="12">
        <v>41888.214629629627</v>
      </c>
      <c r="J3147" s="12">
        <v>41858.214629629627</v>
      </c>
      <c r="K3147" t="b">
        <v>0</v>
      </c>
      <c r="L3147">
        <v>4</v>
      </c>
      <c r="M3147" t="b">
        <v>0</v>
      </c>
      <c r="N3147" t="s">
        <v>8281</v>
      </c>
      <c r="O3147" t="s">
        <v>8284</v>
      </c>
      <c r="P3147">
        <f t="shared" si="147"/>
        <v>2</v>
      </c>
      <c r="Q3147">
        <f t="shared" si="148"/>
        <v>25</v>
      </c>
      <c r="R3147">
        <f t="shared" si="149"/>
        <v>2014</v>
      </c>
    </row>
    <row r="3148" spans="1:18" x14ac:dyDescent="0.3">
      <c r="A3148">
        <v>3861</v>
      </c>
      <c r="B3148" s="3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 s="12">
        <v>41955.907638888893</v>
      </c>
      <c r="J3148" s="12">
        <v>41914.590011574073</v>
      </c>
      <c r="K3148" t="b">
        <v>0</v>
      </c>
      <c r="L3148">
        <v>1</v>
      </c>
      <c r="M3148" t="b">
        <v>0</v>
      </c>
      <c r="N3148" t="s">
        <v>8281</v>
      </c>
      <c r="O3148" t="s">
        <v>8284</v>
      </c>
      <c r="P3148">
        <f t="shared" si="147"/>
        <v>5</v>
      </c>
      <c r="Q3148">
        <f t="shared" si="148"/>
        <v>100</v>
      </c>
      <c r="R3148">
        <f t="shared" si="149"/>
        <v>2014</v>
      </c>
    </row>
    <row r="3149" spans="1:18" ht="28.8" x14ac:dyDescent="0.3">
      <c r="A3149">
        <v>3991</v>
      </c>
      <c r="B3149" s="3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 s="12">
        <v>42155.644467592589</v>
      </c>
      <c r="J3149" s="12">
        <v>42125.644467592589</v>
      </c>
      <c r="K3149" t="b">
        <v>0</v>
      </c>
      <c r="L3149">
        <v>1</v>
      </c>
      <c r="M3149" t="b">
        <v>0</v>
      </c>
      <c r="N3149" t="s">
        <v>8281</v>
      </c>
      <c r="O3149" t="s">
        <v>8284</v>
      </c>
      <c r="P3149">
        <f t="shared" si="147"/>
        <v>20</v>
      </c>
      <c r="Q3149">
        <f t="shared" si="148"/>
        <v>100</v>
      </c>
      <c r="R3149">
        <f t="shared" si="149"/>
        <v>2015</v>
      </c>
    </row>
    <row r="3150" spans="1:18" ht="28.8" x14ac:dyDescent="0.3">
      <c r="A3150">
        <v>4020</v>
      </c>
      <c r="B3150" s="3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 s="12">
        <v>42087.149293981478</v>
      </c>
      <c r="J3150" s="12">
        <v>42057.190960648149</v>
      </c>
      <c r="K3150" t="b">
        <v>0</v>
      </c>
      <c r="L3150">
        <v>3</v>
      </c>
      <c r="M3150" t="b">
        <v>0</v>
      </c>
      <c r="N3150" t="s">
        <v>8281</v>
      </c>
      <c r="O3150" t="s">
        <v>8284</v>
      </c>
      <c r="P3150">
        <f t="shared" si="147"/>
        <v>17</v>
      </c>
      <c r="Q3150">
        <f t="shared" si="148"/>
        <v>33.33</v>
      </c>
      <c r="R3150">
        <f t="shared" si="149"/>
        <v>2015</v>
      </c>
    </row>
    <row r="3151" spans="1:18" ht="28.8" x14ac:dyDescent="0.3">
      <c r="A3151">
        <v>4103</v>
      </c>
      <c r="B3151" s="3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 s="12">
        <v>42242.772222222222</v>
      </c>
      <c r="J3151" s="12">
        <v>42188.83293981482</v>
      </c>
      <c r="K3151" t="b">
        <v>0</v>
      </c>
      <c r="L3151">
        <v>6</v>
      </c>
      <c r="M3151" t="b">
        <v>0</v>
      </c>
      <c r="N3151" t="s">
        <v>8281</v>
      </c>
      <c r="O3151" t="s">
        <v>8284</v>
      </c>
      <c r="P3151">
        <f t="shared" si="147"/>
        <v>10</v>
      </c>
      <c r="Q3151">
        <f t="shared" si="148"/>
        <v>16.670000000000002</v>
      </c>
      <c r="R3151">
        <f t="shared" si="149"/>
        <v>2015</v>
      </c>
    </row>
    <row r="3152" spans="1:18" ht="28.8" x14ac:dyDescent="0.3">
      <c r="A3152">
        <v>3140</v>
      </c>
      <c r="B3152" s="3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 s="12">
        <v>42832.677118055552</v>
      </c>
      <c r="J3152" s="12">
        <v>42802.718784722223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>
        <f t="shared" si="147"/>
        <v>1</v>
      </c>
      <c r="Q3152">
        <f t="shared" si="148"/>
        <v>24</v>
      </c>
      <c r="R3152">
        <f t="shared" si="149"/>
        <v>2017</v>
      </c>
    </row>
    <row r="3153" spans="1:18" ht="28.8" hidden="1" x14ac:dyDescent="0.3">
      <c r="A3153">
        <v>661</v>
      </c>
      <c r="B3153" s="3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 s="12">
        <v>42666.645358796297</v>
      </c>
      <c r="J3153" s="12">
        <v>42636.645358796297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>
        <f t="shared" si="147"/>
        <v>1</v>
      </c>
      <c r="Q3153">
        <f t="shared" si="148"/>
        <v>10.56</v>
      </c>
      <c r="R3153">
        <f t="shared" si="149"/>
        <v>2016</v>
      </c>
    </row>
    <row r="3154" spans="1:18" ht="28.8" x14ac:dyDescent="0.3">
      <c r="A3154">
        <v>2852</v>
      </c>
      <c r="B3154" s="3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 s="12">
        <v>41811.045173611114</v>
      </c>
      <c r="J3154" s="12">
        <v>41781.045173611114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>
        <f t="shared" si="147"/>
        <v>2</v>
      </c>
      <c r="Q3154">
        <f t="shared" si="148"/>
        <v>15.83</v>
      </c>
      <c r="R3154">
        <f t="shared" si="149"/>
        <v>2014</v>
      </c>
    </row>
    <row r="3155" spans="1:18" ht="28.8" x14ac:dyDescent="0.3">
      <c r="A3155">
        <v>3984</v>
      </c>
      <c r="B3155" s="3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 s="12">
        <v>41951</v>
      </c>
      <c r="J3155" s="12">
        <v>41920.963472222218</v>
      </c>
      <c r="K3155" t="b">
        <v>0</v>
      </c>
      <c r="L3155">
        <v>10</v>
      </c>
      <c r="M3155" t="b">
        <v>0</v>
      </c>
      <c r="N3155" t="s">
        <v>8281</v>
      </c>
      <c r="O3155" t="s">
        <v>8284</v>
      </c>
      <c r="P3155">
        <f t="shared" si="147"/>
        <v>6</v>
      </c>
      <c r="Q3155">
        <f t="shared" si="148"/>
        <v>9.5</v>
      </c>
      <c r="R3155">
        <f t="shared" si="149"/>
        <v>2014</v>
      </c>
    </row>
    <row r="3156" spans="1:18" ht="28.8" x14ac:dyDescent="0.3">
      <c r="A3156">
        <v>4058</v>
      </c>
      <c r="B3156" s="3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 s="12">
        <v>42461.165972222225</v>
      </c>
      <c r="J3156" s="12">
        <v>42446.060694444444</v>
      </c>
      <c r="K3156" t="b">
        <v>0</v>
      </c>
      <c r="L3156">
        <v>4</v>
      </c>
      <c r="M3156" t="b">
        <v>0</v>
      </c>
      <c r="N3156" t="s">
        <v>8281</v>
      </c>
      <c r="O3156" t="s">
        <v>8284</v>
      </c>
      <c r="P3156">
        <f t="shared" si="147"/>
        <v>3</v>
      </c>
      <c r="Q3156">
        <f t="shared" si="148"/>
        <v>23.75</v>
      </c>
      <c r="R3156">
        <f t="shared" si="149"/>
        <v>2016</v>
      </c>
    </row>
    <row r="3157" spans="1:18" ht="28.8" hidden="1" x14ac:dyDescent="0.3">
      <c r="A3157">
        <v>1560</v>
      </c>
      <c r="B3157" s="3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 s="12">
        <v>41956.062418981484</v>
      </c>
      <c r="J3157" s="12">
        <v>41936.020752314813</v>
      </c>
      <c r="K3157" t="b">
        <v>0</v>
      </c>
      <c r="L3157">
        <v>4</v>
      </c>
      <c r="M3157" t="b">
        <v>0</v>
      </c>
      <c r="N3157" t="s">
        <v>8271</v>
      </c>
      <c r="O3157" t="s">
        <v>8313</v>
      </c>
      <c r="P3157">
        <f t="shared" si="147"/>
        <v>4</v>
      </c>
      <c r="Q3157">
        <f t="shared" si="148"/>
        <v>23.5</v>
      </c>
      <c r="R3157">
        <f t="shared" si="149"/>
        <v>2014</v>
      </c>
    </row>
    <row r="3158" spans="1:18" ht="28.8" x14ac:dyDescent="0.3">
      <c r="A3158">
        <v>4111</v>
      </c>
      <c r="B3158" s="3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 s="12">
        <v>42059.135879629626</v>
      </c>
      <c r="J3158" s="12">
        <v>42029.135879629626</v>
      </c>
      <c r="K3158" t="b">
        <v>0</v>
      </c>
      <c r="L3158">
        <v>6</v>
      </c>
      <c r="M3158" t="b">
        <v>0</v>
      </c>
      <c r="N3158" t="s">
        <v>8281</v>
      </c>
      <c r="O3158" t="s">
        <v>8284</v>
      </c>
      <c r="P3158">
        <f t="shared" si="147"/>
        <v>3</v>
      </c>
      <c r="Q3158">
        <f t="shared" si="148"/>
        <v>15.67</v>
      </c>
      <c r="R3158">
        <f t="shared" si="149"/>
        <v>2015</v>
      </c>
    </row>
    <row r="3159" spans="1:18" hidden="1" x14ac:dyDescent="0.3">
      <c r="A3159">
        <v>1582</v>
      </c>
      <c r="B3159" s="3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 s="12">
        <v>42303.888888888891</v>
      </c>
      <c r="J3159" s="12">
        <v>42246.789965277778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>
        <f t="shared" si="147"/>
        <v>9</v>
      </c>
      <c r="Q3159">
        <f t="shared" si="148"/>
        <v>31</v>
      </c>
      <c r="R3159">
        <f t="shared" si="149"/>
        <v>2015</v>
      </c>
    </row>
    <row r="3160" spans="1:18" ht="28.8" hidden="1" x14ac:dyDescent="0.3">
      <c r="A3160">
        <v>149</v>
      </c>
      <c r="B3160" s="3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 s="12">
        <v>41998.333333333328</v>
      </c>
      <c r="J3160" s="12">
        <v>41968.172106481477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>
        <f t="shared" si="147"/>
        <v>1</v>
      </c>
      <c r="Q3160">
        <f t="shared" si="148"/>
        <v>15.33</v>
      </c>
      <c r="R3160">
        <f t="shared" si="149"/>
        <v>2014</v>
      </c>
    </row>
    <row r="3161" spans="1:18" ht="28.8" hidden="1" x14ac:dyDescent="0.3">
      <c r="A3161">
        <v>2658</v>
      </c>
      <c r="B3161" s="3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 s="12">
        <v>42581.884189814817</v>
      </c>
      <c r="J3161" s="12">
        <v>42551.884189814817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>
        <f t="shared" si="147"/>
        <v>0</v>
      </c>
      <c r="Q3161">
        <f t="shared" si="148"/>
        <v>22.75</v>
      </c>
      <c r="R3161">
        <f t="shared" si="149"/>
        <v>2016</v>
      </c>
    </row>
    <row r="3162" spans="1:18" ht="28.8" hidden="1" x14ac:dyDescent="0.3">
      <c r="A3162">
        <v>627</v>
      </c>
      <c r="B3162" s="3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 s="12">
        <v>42443.958333333328</v>
      </c>
      <c r="J3162" s="12">
        <v>42384.306840277779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>
        <f t="shared" si="147"/>
        <v>0</v>
      </c>
      <c r="Q3162">
        <f t="shared" si="148"/>
        <v>90</v>
      </c>
      <c r="R3162">
        <f t="shared" si="149"/>
        <v>2016</v>
      </c>
    </row>
    <row r="3163" spans="1:18" ht="28.8" hidden="1" x14ac:dyDescent="0.3">
      <c r="A3163">
        <v>718</v>
      </c>
      <c r="B3163" s="3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 s="12">
        <v>42784.249305555553</v>
      </c>
      <c r="J3163" s="12">
        <v>42752.845451388886</v>
      </c>
      <c r="K3163" t="b">
        <v>0</v>
      </c>
      <c r="L3163">
        <v>4</v>
      </c>
      <c r="M3163" t="b">
        <v>0</v>
      </c>
      <c r="N3163" t="s">
        <v>8266</v>
      </c>
      <c r="O3163" t="s">
        <v>8268</v>
      </c>
      <c r="P3163">
        <f t="shared" si="147"/>
        <v>1</v>
      </c>
      <c r="Q3163">
        <f t="shared" si="148"/>
        <v>22.5</v>
      </c>
      <c r="R3163">
        <f t="shared" si="149"/>
        <v>2017</v>
      </c>
    </row>
    <row r="3164" spans="1:18" ht="28.8" hidden="1" x14ac:dyDescent="0.3">
      <c r="A3164">
        <v>863</v>
      </c>
      <c r="B3164" s="3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 s="12">
        <v>40951.117662037039</v>
      </c>
      <c r="J3164" s="12">
        <v>40921.117662037039</v>
      </c>
      <c r="K3164" t="b">
        <v>0</v>
      </c>
      <c r="L3164">
        <v>5</v>
      </c>
      <c r="M3164" t="b">
        <v>0</v>
      </c>
      <c r="N3164" t="s">
        <v>8285</v>
      </c>
      <c r="O3164" t="s">
        <v>8308</v>
      </c>
      <c r="P3164">
        <f t="shared" si="147"/>
        <v>5</v>
      </c>
      <c r="Q3164">
        <f t="shared" si="148"/>
        <v>18</v>
      </c>
      <c r="R3164">
        <f t="shared" si="149"/>
        <v>2012</v>
      </c>
    </row>
    <row r="3165" spans="1:18" ht="28.8" hidden="1" x14ac:dyDescent="0.3">
      <c r="A3165">
        <v>902</v>
      </c>
      <c r="B3165" s="3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 s="12">
        <v>41881.645833333336</v>
      </c>
      <c r="J3165" s="12">
        <v>41829.965532407405</v>
      </c>
      <c r="K3165" t="b">
        <v>0</v>
      </c>
      <c r="L3165">
        <v>3</v>
      </c>
      <c r="M3165" t="b">
        <v>0</v>
      </c>
      <c r="N3165" t="s">
        <v>8285</v>
      </c>
      <c r="O3165" t="s">
        <v>8308</v>
      </c>
      <c r="P3165">
        <f t="shared" si="147"/>
        <v>0</v>
      </c>
      <c r="Q3165">
        <f t="shared" si="148"/>
        <v>30</v>
      </c>
      <c r="R3165">
        <f t="shared" si="149"/>
        <v>2014</v>
      </c>
    </row>
    <row r="3166" spans="1:18" hidden="1" x14ac:dyDescent="0.3">
      <c r="A3166">
        <v>2599</v>
      </c>
      <c r="B3166" s="3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 s="12">
        <v>41854.754016203704</v>
      </c>
      <c r="J3166" s="12">
        <v>41809.754016203704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>
        <f t="shared" si="147"/>
        <v>1</v>
      </c>
      <c r="Q3166">
        <f t="shared" si="148"/>
        <v>18</v>
      </c>
      <c r="R3166">
        <f t="shared" si="149"/>
        <v>2014</v>
      </c>
    </row>
    <row r="3167" spans="1:18" hidden="1" x14ac:dyDescent="0.3">
      <c r="A3167">
        <v>2763</v>
      </c>
      <c r="B3167" s="3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 s="12">
        <v>41418.579675925925</v>
      </c>
      <c r="J3167" s="12">
        <v>41373.579675925925</v>
      </c>
      <c r="K3167" t="b">
        <v>0</v>
      </c>
      <c r="L3167">
        <v>3</v>
      </c>
      <c r="M3167" t="b">
        <v>0</v>
      </c>
      <c r="N3167" t="s">
        <v>8269</v>
      </c>
      <c r="O3167" t="s">
        <v>8314</v>
      </c>
      <c r="P3167">
        <f t="shared" si="147"/>
        <v>0</v>
      </c>
      <c r="Q3167">
        <f t="shared" si="148"/>
        <v>30</v>
      </c>
      <c r="R3167">
        <f t="shared" si="149"/>
        <v>2013</v>
      </c>
    </row>
    <row r="3168" spans="1:18" ht="28.8" x14ac:dyDescent="0.3">
      <c r="A3168">
        <v>3919</v>
      </c>
      <c r="B3168" s="3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 s="12">
        <v>42387</v>
      </c>
      <c r="J3168" s="12">
        <v>42358.684872685189</v>
      </c>
      <c r="K3168" t="b">
        <v>0</v>
      </c>
      <c r="L3168">
        <v>3</v>
      </c>
      <c r="M3168" t="b">
        <v>0</v>
      </c>
      <c r="N3168" t="s">
        <v>8281</v>
      </c>
      <c r="O3168" t="s">
        <v>8284</v>
      </c>
      <c r="P3168">
        <f t="shared" si="147"/>
        <v>2</v>
      </c>
      <c r="Q3168">
        <f t="shared" si="148"/>
        <v>30</v>
      </c>
      <c r="R3168">
        <f t="shared" si="149"/>
        <v>2015</v>
      </c>
    </row>
    <row r="3169" spans="1:18" ht="28.8" hidden="1" x14ac:dyDescent="0.3">
      <c r="A3169">
        <v>2502</v>
      </c>
      <c r="B3169" s="3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 s="12">
        <v>41903.825439814813</v>
      </c>
      <c r="J3169" s="12">
        <v>41858.825439814813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>
        <f t="shared" si="147"/>
        <v>0</v>
      </c>
      <c r="Q3169">
        <f t="shared" si="148"/>
        <v>17.2</v>
      </c>
      <c r="R3169">
        <f t="shared" si="149"/>
        <v>2014</v>
      </c>
    </row>
    <row r="3170" spans="1:18" ht="28.8" x14ac:dyDescent="0.3">
      <c r="A3170">
        <v>4110</v>
      </c>
      <c r="B3170" s="3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 s="12">
        <v>42572.626747685179</v>
      </c>
      <c r="J3170" s="12">
        <v>42512.626747685179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>
        <f t="shared" si="147"/>
        <v>29</v>
      </c>
      <c r="Q3170">
        <f t="shared" si="148"/>
        <v>14.33</v>
      </c>
      <c r="R3170">
        <f t="shared" si="149"/>
        <v>2016</v>
      </c>
    </row>
    <row r="3171" spans="1:18" ht="28.8" hidden="1" x14ac:dyDescent="0.3">
      <c r="A3171">
        <v>1563</v>
      </c>
      <c r="B3171" s="3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 s="12">
        <v>41712.700821759259</v>
      </c>
      <c r="J3171" s="12">
        <v>41652.742488425924</v>
      </c>
      <c r="K3171" t="b">
        <v>0</v>
      </c>
      <c r="L3171">
        <v>2</v>
      </c>
      <c r="M3171" t="b">
        <v>0</v>
      </c>
      <c r="N3171" t="s">
        <v>8269</v>
      </c>
      <c r="O3171" t="s">
        <v>8307</v>
      </c>
      <c r="P3171">
        <f t="shared" si="147"/>
        <v>1</v>
      </c>
      <c r="Q3171">
        <f t="shared" si="148"/>
        <v>42.5</v>
      </c>
      <c r="R3171">
        <f t="shared" si="149"/>
        <v>2014</v>
      </c>
    </row>
    <row r="3172" spans="1:18" ht="28.8" hidden="1" x14ac:dyDescent="0.3">
      <c r="A3172">
        <v>1709</v>
      </c>
      <c r="B3172" s="3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 s="12">
        <v>41882.818749999999</v>
      </c>
      <c r="J3172" s="12">
        <v>41841.56381944444</v>
      </c>
      <c r="K3172" t="b">
        <v>0</v>
      </c>
      <c r="L3172">
        <v>4</v>
      </c>
      <c r="M3172" t="b">
        <v>0</v>
      </c>
      <c r="N3172" t="s">
        <v>8285</v>
      </c>
      <c r="O3172" t="s">
        <v>8288</v>
      </c>
      <c r="P3172">
        <f t="shared" si="147"/>
        <v>5</v>
      </c>
      <c r="Q3172">
        <f t="shared" si="148"/>
        <v>21.25</v>
      </c>
      <c r="R3172">
        <f t="shared" si="149"/>
        <v>2014</v>
      </c>
    </row>
    <row r="3173" spans="1:18" ht="28.8" hidden="1" x14ac:dyDescent="0.3">
      <c r="A3173">
        <v>1907</v>
      </c>
      <c r="B3173" s="3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 s="12">
        <v>41782.587094907409</v>
      </c>
      <c r="J3173" s="12">
        <v>41767.587094907409</v>
      </c>
      <c r="K3173" t="b">
        <v>0</v>
      </c>
      <c r="L3173">
        <v>4</v>
      </c>
      <c r="M3173" t="b">
        <v>0</v>
      </c>
      <c r="N3173" t="s">
        <v>8266</v>
      </c>
      <c r="O3173" t="s">
        <v>8276</v>
      </c>
      <c r="P3173">
        <f t="shared" si="147"/>
        <v>0</v>
      </c>
      <c r="Q3173">
        <f t="shared" si="148"/>
        <v>21.25</v>
      </c>
      <c r="R3173">
        <f t="shared" si="149"/>
        <v>2014</v>
      </c>
    </row>
    <row r="3174" spans="1:18" hidden="1" x14ac:dyDescent="0.3">
      <c r="A3174">
        <v>2130</v>
      </c>
      <c r="B3174" s="3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 s="12">
        <v>41867.086377314816</v>
      </c>
      <c r="J3174" s="12">
        <v>41832.086377314816</v>
      </c>
      <c r="K3174" t="b">
        <v>0</v>
      </c>
      <c r="L3174">
        <v>4</v>
      </c>
      <c r="M3174" t="b">
        <v>0</v>
      </c>
      <c r="N3174" t="s">
        <v>8274</v>
      </c>
      <c r="O3174" t="s">
        <v>8292</v>
      </c>
      <c r="P3174">
        <f t="shared" si="147"/>
        <v>0</v>
      </c>
      <c r="Q3174">
        <f t="shared" si="148"/>
        <v>21.25</v>
      </c>
      <c r="R3174">
        <f t="shared" si="149"/>
        <v>2014</v>
      </c>
    </row>
    <row r="3175" spans="1:18" ht="28.8" hidden="1" x14ac:dyDescent="0.3">
      <c r="A3175">
        <v>2160</v>
      </c>
      <c r="B3175" s="3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 s="12">
        <v>41048.711863425924</v>
      </c>
      <c r="J3175" s="12">
        <v>41018.711863425924</v>
      </c>
      <c r="K3175" t="b">
        <v>0</v>
      </c>
      <c r="L3175">
        <v>16</v>
      </c>
      <c r="M3175" t="b">
        <v>0</v>
      </c>
      <c r="N3175" t="s">
        <v>8274</v>
      </c>
      <c r="O3175" t="s">
        <v>8292</v>
      </c>
      <c r="P3175">
        <f t="shared" si="147"/>
        <v>1</v>
      </c>
      <c r="Q3175">
        <f t="shared" si="148"/>
        <v>5.31</v>
      </c>
      <c r="R3175">
        <f t="shared" si="149"/>
        <v>2012</v>
      </c>
    </row>
    <row r="3176" spans="1:18" ht="28.8" hidden="1" x14ac:dyDescent="0.3">
      <c r="A3176">
        <v>2322</v>
      </c>
      <c r="B3176" s="3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 s="12">
        <v>42834.853807870371</v>
      </c>
      <c r="J3176" s="12">
        <v>42804.895474537043</v>
      </c>
      <c r="K3176" t="b">
        <v>0</v>
      </c>
      <c r="L3176">
        <v>4</v>
      </c>
      <c r="M3176" t="b">
        <v>0</v>
      </c>
      <c r="N3176" t="s">
        <v>8277</v>
      </c>
      <c r="O3176" t="s">
        <v>8278</v>
      </c>
      <c r="P3176">
        <f t="shared" si="147"/>
        <v>3</v>
      </c>
      <c r="Q3176">
        <f t="shared" si="148"/>
        <v>21.25</v>
      </c>
      <c r="R3176">
        <f t="shared" si="149"/>
        <v>2017</v>
      </c>
    </row>
    <row r="3177" spans="1:18" ht="28.8" hidden="1" x14ac:dyDescent="0.3">
      <c r="A3177">
        <v>2597</v>
      </c>
      <c r="B3177" s="3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 s="12">
        <v>42540.341631944444</v>
      </c>
      <c r="J3177" s="12">
        <v>42510.341631944444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>
        <f t="shared" si="147"/>
        <v>6</v>
      </c>
      <c r="Q3177">
        <f t="shared" si="148"/>
        <v>12.14</v>
      </c>
      <c r="R3177">
        <f t="shared" si="149"/>
        <v>2016</v>
      </c>
    </row>
    <row r="3178" spans="1:18" ht="28.8" hidden="1" x14ac:dyDescent="0.3">
      <c r="A3178">
        <v>1117</v>
      </c>
      <c r="B3178" s="3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 s="12">
        <v>42363.598530092597</v>
      </c>
      <c r="J3178" s="12">
        <v>42333.598530092597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>
        <f t="shared" si="147"/>
        <v>8</v>
      </c>
      <c r="Q3178">
        <f t="shared" si="148"/>
        <v>10.38</v>
      </c>
      <c r="R3178">
        <f t="shared" si="149"/>
        <v>2015</v>
      </c>
    </row>
    <row r="3179" spans="1:18" ht="28.8" hidden="1" x14ac:dyDescent="0.3">
      <c r="A3179">
        <v>448</v>
      </c>
      <c r="B3179" s="3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 s="12">
        <v>41773.758043981477</v>
      </c>
      <c r="J3179" s="12">
        <v>41753.758043981477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>
        <f t="shared" si="147"/>
        <v>3</v>
      </c>
      <c r="Q3179">
        <f t="shared" si="148"/>
        <v>20.5</v>
      </c>
      <c r="R3179">
        <f t="shared" si="149"/>
        <v>2014</v>
      </c>
    </row>
    <row r="3180" spans="1:18" ht="28.8" hidden="1" x14ac:dyDescent="0.3">
      <c r="A3180">
        <v>454</v>
      </c>
      <c r="B3180" s="3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 s="12">
        <v>41969.551388888889</v>
      </c>
      <c r="J3180" s="12">
        <v>41938.717256944445</v>
      </c>
      <c r="K3180" t="b">
        <v>0</v>
      </c>
      <c r="L3180">
        <v>5</v>
      </c>
      <c r="M3180" t="b">
        <v>0</v>
      </c>
      <c r="N3180" t="s">
        <v>8279</v>
      </c>
      <c r="O3180" t="s">
        <v>8297</v>
      </c>
      <c r="P3180">
        <f t="shared" si="147"/>
        <v>1</v>
      </c>
      <c r="Q3180">
        <f t="shared" si="148"/>
        <v>16.399999999999999</v>
      </c>
      <c r="R3180">
        <f t="shared" si="149"/>
        <v>2014</v>
      </c>
    </row>
    <row r="3181" spans="1:18" ht="28.8" hidden="1" x14ac:dyDescent="0.3">
      <c r="A3181">
        <v>2370</v>
      </c>
      <c r="B3181" s="3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 s="12">
        <v>41991.18913194444</v>
      </c>
      <c r="J3181" s="12">
        <v>41961.18913194444</v>
      </c>
      <c r="K3181" t="b">
        <v>0</v>
      </c>
      <c r="L3181">
        <v>4</v>
      </c>
      <c r="M3181" t="b">
        <v>0</v>
      </c>
      <c r="N3181" t="s">
        <v>8266</v>
      </c>
      <c r="O3181" t="s">
        <v>8300</v>
      </c>
      <c r="P3181">
        <f t="shared" si="147"/>
        <v>0</v>
      </c>
      <c r="Q3181">
        <f t="shared" si="148"/>
        <v>20.5</v>
      </c>
      <c r="R3181">
        <f t="shared" si="149"/>
        <v>2014</v>
      </c>
    </row>
    <row r="3182" spans="1:18" ht="28.8" hidden="1" x14ac:dyDescent="0.3">
      <c r="A3182">
        <v>155</v>
      </c>
      <c r="B3182" s="3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 s="12">
        <v>42208.559432870374</v>
      </c>
      <c r="J3182" s="12">
        <v>42168.559432870374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>
        <f t="shared" si="147"/>
        <v>0</v>
      </c>
      <c r="Q3182">
        <f t="shared" si="148"/>
        <v>20.25</v>
      </c>
      <c r="R3182">
        <f t="shared" si="149"/>
        <v>2015</v>
      </c>
    </row>
    <row r="3183" spans="1:18" ht="28.8" hidden="1" x14ac:dyDescent="0.3">
      <c r="A3183">
        <v>1065</v>
      </c>
      <c r="B3183" s="3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 s="12">
        <v>41689.381041666667</v>
      </c>
      <c r="J3183" s="12">
        <v>41661.381041666667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>
        <f t="shared" si="147"/>
        <v>3</v>
      </c>
      <c r="Q3183">
        <f t="shared" si="148"/>
        <v>16.2</v>
      </c>
      <c r="R3183">
        <f t="shared" si="149"/>
        <v>2014</v>
      </c>
    </row>
    <row r="3184" spans="1:18" ht="28.8" hidden="1" x14ac:dyDescent="0.3">
      <c r="A3184">
        <v>574</v>
      </c>
      <c r="B3184" s="3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 s="12">
        <v>42662.443368055552</v>
      </c>
      <c r="J3184" s="12">
        <v>42632.443368055552</v>
      </c>
      <c r="K3184" t="b">
        <v>0</v>
      </c>
      <c r="L3184">
        <v>4</v>
      </c>
      <c r="M3184" t="b">
        <v>0</v>
      </c>
      <c r="N3184" t="s">
        <v>8266</v>
      </c>
      <c r="O3184" t="s">
        <v>8300</v>
      </c>
      <c r="P3184">
        <f t="shared" si="147"/>
        <v>1</v>
      </c>
      <c r="Q3184">
        <f t="shared" si="148"/>
        <v>20</v>
      </c>
      <c r="R3184">
        <f t="shared" si="149"/>
        <v>2016</v>
      </c>
    </row>
    <row r="3185" spans="1:18" ht="28.8" hidden="1" x14ac:dyDescent="0.3">
      <c r="A3185">
        <v>1571</v>
      </c>
      <c r="B3185" s="3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 s="12">
        <v>42174.769479166673</v>
      </c>
      <c r="J3185" s="12">
        <v>42144.769479166673</v>
      </c>
      <c r="K3185" t="b">
        <v>0</v>
      </c>
      <c r="L3185">
        <v>4</v>
      </c>
      <c r="M3185" t="b">
        <v>0</v>
      </c>
      <c r="N3185" t="s">
        <v>8269</v>
      </c>
      <c r="O3185" t="s">
        <v>8307</v>
      </c>
      <c r="P3185">
        <f t="shared" si="147"/>
        <v>1</v>
      </c>
      <c r="Q3185">
        <f t="shared" si="148"/>
        <v>20</v>
      </c>
      <c r="R3185">
        <f t="shared" si="149"/>
        <v>2015</v>
      </c>
    </row>
    <row r="3186" spans="1:18" ht="28.8" hidden="1" x14ac:dyDescent="0.3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 s="12">
        <v>42823.980682870373</v>
      </c>
      <c r="J3186" s="12">
        <v>42794.022349537037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>
        <f t="shared" si="147"/>
        <v>8</v>
      </c>
      <c r="Q3186">
        <f t="shared" si="148"/>
        <v>11.43</v>
      </c>
      <c r="R3186">
        <f t="shared" si="149"/>
        <v>2017</v>
      </c>
    </row>
    <row r="3187" spans="1:18" ht="28.8" x14ac:dyDescent="0.3">
      <c r="A3187">
        <v>2861</v>
      </c>
      <c r="B3187" s="3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 s="12">
        <v>42271.590833333335</v>
      </c>
      <c r="J3187" s="12">
        <v>42257.590833333335</v>
      </c>
      <c r="K3187" t="b">
        <v>0</v>
      </c>
      <c r="L3187">
        <v>3</v>
      </c>
      <c r="M3187" t="b">
        <v>0</v>
      </c>
      <c r="N3187" t="s">
        <v>8281</v>
      </c>
      <c r="O3187" t="s">
        <v>8284</v>
      </c>
      <c r="P3187">
        <f t="shared" si="147"/>
        <v>32</v>
      </c>
      <c r="Q3187">
        <f t="shared" si="148"/>
        <v>26.67</v>
      </c>
      <c r="R3187">
        <f t="shared" si="149"/>
        <v>2015</v>
      </c>
    </row>
    <row r="3188" spans="1:18" ht="28.8" x14ac:dyDescent="0.3">
      <c r="A3188">
        <v>4037</v>
      </c>
      <c r="B3188" s="3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 s="12">
        <v>42514.600694444445</v>
      </c>
      <c r="J3188" s="12">
        <v>42497.070775462969</v>
      </c>
      <c r="K3188" t="b">
        <v>0</v>
      </c>
      <c r="L3188">
        <v>2</v>
      </c>
      <c r="M3188" t="b">
        <v>0</v>
      </c>
      <c r="N3188" t="s">
        <v>8281</v>
      </c>
      <c r="O3188" t="s">
        <v>8284</v>
      </c>
      <c r="P3188">
        <f t="shared" si="147"/>
        <v>11</v>
      </c>
      <c r="Q3188">
        <f t="shared" si="148"/>
        <v>40</v>
      </c>
      <c r="R3188">
        <f t="shared" si="149"/>
        <v>2016</v>
      </c>
    </row>
    <row r="3189" spans="1:18" ht="28.8" hidden="1" x14ac:dyDescent="0.3">
      <c r="A3189">
        <v>1995</v>
      </c>
      <c r="B3189" s="3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 s="12">
        <v>42201.902037037042</v>
      </c>
      <c r="J3189" s="12">
        <v>42181.902037037042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>
        <f t="shared" si="147"/>
        <v>8</v>
      </c>
      <c r="Q3189">
        <f t="shared" si="148"/>
        <v>26</v>
      </c>
      <c r="R3189">
        <f t="shared" si="149"/>
        <v>2015</v>
      </c>
    </row>
    <row r="3190" spans="1:18" ht="28.8" hidden="1" x14ac:dyDescent="0.3">
      <c r="A3190">
        <v>1436</v>
      </c>
      <c r="B3190" s="3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 s="12">
        <v>42421.35019675926</v>
      </c>
      <c r="J3190" s="12">
        <v>42391.35019675926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>
        <f t="shared" si="147"/>
        <v>1</v>
      </c>
      <c r="Q3190">
        <f t="shared" si="148"/>
        <v>38.5</v>
      </c>
      <c r="R3190">
        <f t="shared" si="149"/>
        <v>2016</v>
      </c>
    </row>
    <row r="3191" spans="1:18" ht="28.8" hidden="1" x14ac:dyDescent="0.3">
      <c r="A3191">
        <v>466</v>
      </c>
      <c r="B3191" s="3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 s="12">
        <v>41159.942870370374</v>
      </c>
      <c r="J3191" s="12">
        <v>41129.942870370374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>
        <f t="shared" si="147"/>
        <v>1</v>
      </c>
      <c r="Q3191">
        <f t="shared" si="148"/>
        <v>15.2</v>
      </c>
      <c r="R3191">
        <f t="shared" si="149"/>
        <v>2012</v>
      </c>
    </row>
    <row r="3192" spans="1:18" ht="28.8" hidden="1" x14ac:dyDescent="0.3">
      <c r="A3192">
        <v>1788</v>
      </c>
      <c r="B3192" s="3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 s="12">
        <v>41943.94840277778</v>
      </c>
      <c r="J3192" s="12">
        <v>41913.94840277778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>
        <f t="shared" si="147"/>
        <v>1</v>
      </c>
      <c r="Q3192">
        <f t="shared" si="148"/>
        <v>19</v>
      </c>
      <c r="R3192">
        <f t="shared" si="149"/>
        <v>2014</v>
      </c>
    </row>
    <row r="3193" spans="1:18" ht="28.8" hidden="1" x14ac:dyDescent="0.3">
      <c r="A3193">
        <v>1011</v>
      </c>
      <c r="B3193" s="3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 s="12">
        <v>41991.898090277777</v>
      </c>
      <c r="J3193" s="12">
        <v>41946.898090277777</v>
      </c>
      <c r="K3193" t="b">
        <v>0</v>
      </c>
      <c r="L3193">
        <v>1</v>
      </c>
      <c r="M3193" t="b">
        <v>0</v>
      </c>
      <c r="N3193" t="s">
        <v>8266</v>
      </c>
      <c r="O3193" t="s">
        <v>8268</v>
      </c>
      <c r="P3193">
        <f t="shared" si="147"/>
        <v>0</v>
      </c>
      <c r="Q3193">
        <f t="shared" si="148"/>
        <v>75</v>
      </c>
      <c r="R3193">
        <f t="shared" si="149"/>
        <v>2014</v>
      </c>
    </row>
    <row r="3194" spans="1:18" hidden="1" x14ac:dyDescent="0.3">
      <c r="A3194">
        <v>1149</v>
      </c>
      <c r="B3194" s="3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 s="12">
        <v>42537.71025462963</v>
      </c>
      <c r="J3194" s="12">
        <v>42507.71025462963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>
        <f t="shared" si="147"/>
        <v>0</v>
      </c>
      <c r="Q3194">
        <f t="shared" si="148"/>
        <v>37.5</v>
      </c>
      <c r="R3194">
        <f t="shared" si="149"/>
        <v>2016</v>
      </c>
    </row>
    <row r="3195" spans="1:18" hidden="1" x14ac:dyDescent="0.3">
      <c r="A3195">
        <v>1447</v>
      </c>
      <c r="B3195" s="3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 s="12">
        <v>42559.730717592596</v>
      </c>
      <c r="J3195" s="12">
        <v>42529.730717592596</v>
      </c>
      <c r="K3195" t="b">
        <v>0</v>
      </c>
      <c r="L3195">
        <v>3</v>
      </c>
      <c r="M3195" t="b">
        <v>0</v>
      </c>
      <c r="N3195" t="s">
        <v>8269</v>
      </c>
      <c r="O3195" t="s">
        <v>8306</v>
      </c>
      <c r="P3195">
        <f t="shared" si="147"/>
        <v>0</v>
      </c>
      <c r="Q3195">
        <f t="shared" si="148"/>
        <v>25</v>
      </c>
      <c r="R3195">
        <f t="shared" si="149"/>
        <v>2016</v>
      </c>
    </row>
    <row r="3196" spans="1:18" ht="28.8" hidden="1" x14ac:dyDescent="0.3">
      <c r="A3196">
        <v>1596</v>
      </c>
      <c r="B3196" s="3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 s="12">
        <v>41986.471863425926</v>
      </c>
      <c r="J3196" s="12">
        <v>41941.430196759262</v>
      </c>
      <c r="K3196" t="b">
        <v>0</v>
      </c>
      <c r="L3196">
        <v>3</v>
      </c>
      <c r="M3196" t="b">
        <v>0</v>
      </c>
      <c r="N3196" t="s">
        <v>8271</v>
      </c>
      <c r="O3196" t="s">
        <v>8309</v>
      </c>
      <c r="P3196">
        <f t="shared" si="147"/>
        <v>2</v>
      </c>
      <c r="Q3196">
        <f t="shared" si="148"/>
        <v>25</v>
      </c>
      <c r="R3196">
        <f t="shared" si="149"/>
        <v>2014</v>
      </c>
    </row>
    <row r="3197" spans="1:18" hidden="1" x14ac:dyDescent="0.3">
      <c r="A3197">
        <v>1718</v>
      </c>
      <c r="B3197" s="3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 s="12">
        <v>42504.207638888889</v>
      </c>
      <c r="J3197" s="12">
        <v>42460.610520833332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>
        <f t="shared" si="147"/>
        <v>0</v>
      </c>
      <c r="Q3197">
        <f t="shared" si="148"/>
        <v>37.5</v>
      </c>
      <c r="R3197">
        <f t="shared" si="149"/>
        <v>2016</v>
      </c>
    </row>
    <row r="3198" spans="1:18" ht="28.8" hidden="1" x14ac:dyDescent="0.3">
      <c r="A3198">
        <v>2382</v>
      </c>
      <c r="B3198" s="3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 s="12">
        <v>42220.187534722223</v>
      </c>
      <c r="J3198" s="12">
        <v>42195.187534722223</v>
      </c>
      <c r="K3198" t="b">
        <v>0</v>
      </c>
      <c r="L3198">
        <v>2</v>
      </c>
      <c r="M3198" t="b">
        <v>0</v>
      </c>
      <c r="N3198" t="s">
        <v>8266</v>
      </c>
      <c r="O3198" t="s">
        <v>8300</v>
      </c>
      <c r="P3198">
        <f t="shared" si="147"/>
        <v>3</v>
      </c>
      <c r="Q3198">
        <f t="shared" si="148"/>
        <v>37.5</v>
      </c>
      <c r="R3198">
        <f t="shared" si="149"/>
        <v>2015</v>
      </c>
    </row>
    <row r="3199" spans="1:18" ht="28.8" hidden="1" x14ac:dyDescent="0.3">
      <c r="A3199">
        <v>2510</v>
      </c>
      <c r="B3199" s="3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 s="12">
        <v>42138.997361111105</v>
      </c>
      <c r="J3199" s="12">
        <v>42078.997361111105</v>
      </c>
      <c r="K3199" t="b">
        <v>0</v>
      </c>
      <c r="L3199">
        <v>2</v>
      </c>
      <c r="M3199" t="b">
        <v>0</v>
      </c>
      <c r="N3199" t="s">
        <v>8277</v>
      </c>
      <c r="O3199" t="s">
        <v>8315</v>
      </c>
      <c r="P3199">
        <f t="shared" si="147"/>
        <v>0</v>
      </c>
      <c r="Q3199">
        <f t="shared" si="148"/>
        <v>37.5</v>
      </c>
      <c r="R3199">
        <f t="shared" si="149"/>
        <v>2015</v>
      </c>
    </row>
    <row r="3200" spans="1:18" ht="43.2" hidden="1" x14ac:dyDescent="0.3">
      <c r="A3200">
        <v>2562</v>
      </c>
      <c r="B3200" s="3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 s="12">
        <v>42654.524756944447</v>
      </c>
      <c r="J3200" s="12">
        <v>42594.524756944447</v>
      </c>
      <c r="K3200" t="b">
        <v>0</v>
      </c>
      <c r="L3200">
        <v>3</v>
      </c>
      <c r="M3200" t="b">
        <v>0</v>
      </c>
      <c r="N3200" t="s">
        <v>8277</v>
      </c>
      <c r="O3200" t="s">
        <v>8303</v>
      </c>
      <c r="P3200">
        <f t="shared" si="147"/>
        <v>1</v>
      </c>
      <c r="Q3200">
        <f t="shared" si="148"/>
        <v>25</v>
      </c>
      <c r="R3200">
        <f t="shared" si="149"/>
        <v>2016</v>
      </c>
    </row>
    <row r="3201" spans="1:18" ht="28.8" x14ac:dyDescent="0.3">
      <c r="A3201">
        <v>2794</v>
      </c>
      <c r="B3201" s="3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 s="12">
        <v>42432.791666666672</v>
      </c>
      <c r="J3201" s="12">
        <v>42416.691655092596</v>
      </c>
      <c r="K3201" t="b">
        <v>0</v>
      </c>
      <c r="L3201">
        <v>3</v>
      </c>
      <c r="M3201" t="b">
        <v>1</v>
      </c>
      <c r="N3201" t="s">
        <v>8281</v>
      </c>
      <c r="O3201" t="s">
        <v>8284</v>
      </c>
      <c r="P3201">
        <f t="shared" si="147"/>
        <v>150</v>
      </c>
      <c r="Q3201">
        <f t="shared" si="148"/>
        <v>25</v>
      </c>
      <c r="R3201">
        <f t="shared" si="149"/>
        <v>2016</v>
      </c>
    </row>
    <row r="3202" spans="1:18" ht="28.8" x14ac:dyDescent="0.3">
      <c r="A3202">
        <v>2904</v>
      </c>
      <c r="B3202" s="3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 s="12">
        <v>41952.5</v>
      </c>
      <c r="J3202" s="12">
        <v>41940.967951388891</v>
      </c>
      <c r="K3202" t="b">
        <v>0</v>
      </c>
      <c r="L3202">
        <v>4</v>
      </c>
      <c r="M3202" t="b">
        <v>0</v>
      </c>
      <c r="N3202" t="s">
        <v>8281</v>
      </c>
      <c r="O3202" t="s">
        <v>8284</v>
      </c>
      <c r="P3202">
        <f t="shared" ref="P3202:P3265" si="150">ROUND(E3202/D3202*100,0)</f>
        <v>5</v>
      </c>
      <c r="Q3202">
        <f t="shared" ref="Q3202:Q3265" si="151">IFERROR(ROUND(E3202/L3202,2),0)</f>
        <v>18.75</v>
      </c>
      <c r="R3202">
        <f t="shared" si="149"/>
        <v>2014</v>
      </c>
    </row>
    <row r="3203" spans="1:18" ht="28.8" hidden="1" x14ac:dyDescent="0.3">
      <c r="A3203">
        <v>3052</v>
      </c>
      <c r="B3203" s="3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 s="12">
        <v>42152.665972222225</v>
      </c>
      <c r="J3203" s="12">
        <v>42122.670069444444</v>
      </c>
      <c r="K3203" t="b">
        <v>0</v>
      </c>
      <c r="L3203">
        <v>2</v>
      </c>
      <c r="M3203" t="b">
        <v>0</v>
      </c>
      <c r="N3203" t="s">
        <v>8281</v>
      </c>
      <c r="O3203" t="s">
        <v>8282</v>
      </c>
      <c r="P3203">
        <f t="shared" si="150"/>
        <v>0</v>
      </c>
      <c r="Q3203">
        <f t="shared" si="151"/>
        <v>37.5</v>
      </c>
      <c r="R3203">
        <f t="shared" ref="R3203:R3266" si="152">YEAR(J3203)</f>
        <v>2015</v>
      </c>
    </row>
    <row r="3204" spans="1:18" ht="28.8" x14ac:dyDescent="0.3">
      <c r="A3204">
        <v>4009</v>
      </c>
      <c r="B3204" s="3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 s="12">
        <v>41891.700925925928</v>
      </c>
      <c r="J3204" s="12">
        <v>41851.700925925928</v>
      </c>
      <c r="K3204" t="b">
        <v>0</v>
      </c>
      <c r="L3204">
        <v>3</v>
      </c>
      <c r="M3204" t="b">
        <v>0</v>
      </c>
      <c r="N3204" t="s">
        <v>8281</v>
      </c>
      <c r="O3204" t="s">
        <v>8284</v>
      </c>
      <c r="P3204">
        <f t="shared" si="150"/>
        <v>4</v>
      </c>
      <c r="Q3204">
        <f t="shared" si="151"/>
        <v>25</v>
      </c>
      <c r="R3204">
        <f t="shared" si="152"/>
        <v>2014</v>
      </c>
    </row>
    <row r="3205" spans="1:18" hidden="1" x14ac:dyDescent="0.3">
      <c r="A3205">
        <v>2688</v>
      </c>
      <c r="B3205" s="3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 s="12">
        <v>42059.125</v>
      </c>
      <c r="J3205" s="12">
        <v>42028.118865740747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>
        <f t="shared" si="150"/>
        <v>0</v>
      </c>
      <c r="Q3205">
        <f t="shared" si="151"/>
        <v>5.29</v>
      </c>
      <c r="R3205">
        <f t="shared" si="152"/>
        <v>2015</v>
      </c>
    </row>
    <row r="3206" spans="1:18" hidden="1" x14ac:dyDescent="0.3">
      <c r="A3206">
        <v>1148</v>
      </c>
      <c r="B3206" s="3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 s="12">
        <v>42705.212743055556</v>
      </c>
      <c r="J3206" s="12">
        <v>42675.171076388884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>
        <f t="shared" si="150"/>
        <v>0</v>
      </c>
      <c r="Q3206">
        <f t="shared" si="151"/>
        <v>24.33</v>
      </c>
      <c r="R3206">
        <f t="shared" si="152"/>
        <v>2016</v>
      </c>
    </row>
    <row r="3207" spans="1:18" ht="28.8" hidden="1" x14ac:dyDescent="0.3">
      <c r="A3207">
        <v>888</v>
      </c>
      <c r="B3207" s="3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 s="12">
        <v>40787.25</v>
      </c>
      <c r="J3207" s="12">
        <v>40751.753298611111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>
        <f t="shared" si="150"/>
        <v>7</v>
      </c>
      <c r="Q3207">
        <f t="shared" si="151"/>
        <v>18</v>
      </c>
      <c r="R3207">
        <f t="shared" si="152"/>
        <v>2011</v>
      </c>
    </row>
    <row r="3208" spans="1:18" ht="28.8" hidden="1" x14ac:dyDescent="0.3">
      <c r="A3208">
        <v>1408</v>
      </c>
      <c r="B3208" s="3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 s="12">
        <v>42321.913842592592</v>
      </c>
      <c r="J3208" s="12">
        <v>42291.872175925921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>
        <f t="shared" si="150"/>
        <v>7</v>
      </c>
      <c r="Q3208">
        <f t="shared" si="151"/>
        <v>12</v>
      </c>
      <c r="R3208">
        <f t="shared" si="152"/>
        <v>2015</v>
      </c>
    </row>
    <row r="3209" spans="1:18" hidden="1" x14ac:dyDescent="0.3">
      <c r="A3209">
        <v>2695</v>
      </c>
      <c r="B3209" s="3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 s="12">
        <v>42108.14025462963</v>
      </c>
      <c r="J3209" s="12">
        <v>42048.181921296295</v>
      </c>
      <c r="K3209" t="b">
        <v>0</v>
      </c>
      <c r="L3209">
        <v>3</v>
      </c>
      <c r="M3209" t="b">
        <v>0</v>
      </c>
      <c r="N3209" t="s">
        <v>8277</v>
      </c>
      <c r="O3209" t="s">
        <v>8303</v>
      </c>
      <c r="P3209">
        <f t="shared" si="150"/>
        <v>0</v>
      </c>
      <c r="Q3209">
        <f t="shared" si="151"/>
        <v>23.67</v>
      </c>
      <c r="R3209">
        <f t="shared" si="152"/>
        <v>2015</v>
      </c>
    </row>
    <row r="3210" spans="1:18" ht="28.8" hidden="1" x14ac:dyDescent="0.3">
      <c r="A3210">
        <v>3078</v>
      </c>
      <c r="B3210" s="3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 s="12">
        <v>42061.138831018514</v>
      </c>
      <c r="J3210" s="12">
        <v>42031.138831018514</v>
      </c>
      <c r="K3210" t="b">
        <v>0</v>
      </c>
      <c r="L3210">
        <v>3</v>
      </c>
      <c r="M3210" t="b">
        <v>0</v>
      </c>
      <c r="N3210" t="s">
        <v>8281</v>
      </c>
      <c r="O3210" t="s">
        <v>8282</v>
      </c>
      <c r="P3210">
        <f t="shared" si="150"/>
        <v>0</v>
      </c>
      <c r="Q3210">
        <f t="shared" si="151"/>
        <v>23.67</v>
      </c>
      <c r="R3210">
        <f t="shared" si="152"/>
        <v>2015</v>
      </c>
    </row>
    <row r="3211" spans="1:18" ht="28.8" hidden="1" x14ac:dyDescent="0.3">
      <c r="A3211">
        <v>125</v>
      </c>
      <c r="B3211" s="3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 s="12">
        <v>42769.993981481486</v>
      </c>
      <c r="J3211" s="12">
        <v>42709.993981481486</v>
      </c>
      <c r="K3211" t="b">
        <v>0</v>
      </c>
      <c r="L3211">
        <v>6</v>
      </c>
      <c r="M3211" t="b">
        <v>0</v>
      </c>
      <c r="N3211" t="s">
        <v>8279</v>
      </c>
      <c r="O3211" t="s">
        <v>8295</v>
      </c>
      <c r="P3211">
        <f t="shared" si="150"/>
        <v>14</v>
      </c>
      <c r="Q3211">
        <f t="shared" si="151"/>
        <v>11.67</v>
      </c>
      <c r="R3211">
        <f t="shared" si="152"/>
        <v>2016</v>
      </c>
    </row>
    <row r="3212" spans="1:18" ht="28.8" hidden="1" x14ac:dyDescent="0.3">
      <c r="A3212">
        <v>543</v>
      </c>
      <c r="B3212" s="3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 s="12">
        <v>41944.092152777775</v>
      </c>
      <c r="J3212" s="12">
        <v>41914.092152777775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>
        <f t="shared" si="150"/>
        <v>0</v>
      </c>
      <c r="Q3212">
        <f t="shared" si="151"/>
        <v>35</v>
      </c>
      <c r="R3212">
        <f t="shared" si="152"/>
        <v>2014</v>
      </c>
    </row>
    <row r="3213" spans="1:18" ht="28.8" hidden="1" x14ac:dyDescent="0.3">
      <c r="A3213">
        <v>898</v>
      </c>
      <c r="B3213" s="3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 s="12">
        <v>40923.758217592593</v>
      </c>
      <c r="J3213" s="12">
        <v>40878.758217592593</v>
      </c>
      <c r="K3213" t="b">
        <v>0</v>
      </c>
      <c r="L3213">
        <v>2</v>
      </c>
      <c r="M3213" t="b">
        <v>0</v>
      </c>
      <c r="N3213" t="s">
        <v>8285</v>
      </c>
      <c r="O3213" t="s">
        <v>8286</v>
      </c>
      <c r="P3213">
        <f t="shared" si="150"/>
        <v>3</v>
      </c>
      <c r="Q3213">
        <f t="shared" si="151"/>
        <v>35</v>
      </c>
      <c r="R3213">
        <f t="shared" si="152"/>
        <v>2011</v>
      </c>
    </row>
    <row r="3214" spans="1:18" ht="28.8" hidden="1" x14ac:dyDescent="0.3">
      <c r="A3214">
        <v>1070</v>
      </c>
      <c r="B3214" s="3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 s="12">
        <v>41183.011828703704</v>
      </c>
      <c r="J3214" s="12">
        <v>41163.011828703704</v>
      </c>
      <c r="K3214" t="b">
        <v>0</v>
      </c>
      <c r="L3214">
        <v>2</v>
      </c>
      <c r="M3214" t="b">
        <v>0</v>
      </c>
      <c r="N3214" t="s">
        <v>8274</v>
      </c>
      <c r="O3214" t="s">
        <v>8292</v>
      </c>
      <c r="P3214">
        <f t="shared" si="150"/>
        <v>1</v>
      </c>
      <c r="Q3214">
        <f t="shared" si="151"/>
        <v>35</v>
      </c>
      <c r="R3214">
        <f t="shared" si="152"/>
        <v>2012</v>
      </c>
    </row>
    <row r="3215" spans="1:18" ht="28.8" hidden="1" x14ac:dyDescent="0.3">
      <c r="A3215">
        <v>2700</v>
      </c>
      <c r="B3215" s="3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 s="12">
        <v>41900.87467592593</v>
      </c>
      <c r="J3215" s="12">
        <v>41870.87467592593</v>
      </c>
      <c r="K3215" t="b">
        <v>0</v>
      </c>
      <c r="L3215">
        <v>4</v>
      </c>
      <c r="M3215" t="b">
        <v>0</v>
      </c>
      <c r="N3215" t="s">
        <v>8277</v>
      </c>
      <c r="O3215" t="s">
        <v>8303</v>
      </c>
      <c r="P3215">
        <f t="shared" si="150"/>
        <v>1</v>
      </c>
      <c r="Q3215">
        <f t="shared" si="151"/>
        <v>17.5</v>
      </c>
      <c r="R3215">
        <f t="shared" si="152"/>
        <v>2014</v>
      </c>
    </row>
    <row r="3216" spans="1:18" ht="28.8" x14ac:dyDescent="0.3">
      <c r="A3216">
        <v>2848</v>
      </c>
      <c r="B3216" s="3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 s="12">
        <v>42153.648831018523</v>
      </c>
      <c r="J3216" s="12">
        <v>42123.648831018523</v>
      </c>
      <c r="K3216" t="b">
        <v>0</v>
      </c>
      <c r="L3216">
        <v>3</v>
      </c>
      <c r="M3216" t="b">
        <v>0</v>
      </c>
      <c r="N3216" t="s">
        <v>8281</v>
      </c>
      <c r="O3216" t="s">
        <v>8284</v>
      </c>
      <c r="P3216">
        <f t="shared" si="150"/>
        <v>0</v>
      </c>
      <c r="Q3216">
        <f t="shared" si="151"/>
        <v>23.33</v>
      </c>
      <c r="R3216">
        <f t="shared" si="152"/>
        <v>2015</v>
      </c>
    </row>
    <row r="3217" spans="1:18" ht="28.8" x14ac:dyDescent="0.3">
      <c r="A3217">
        <v>3675</v>
      </c>
      <c r="B3217" s="3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 s="12">
        <v>42505.958333333328</v>
      </c>
      <c r="J3217" s="12">
        <v>42493.597013888888</v>
      </c>
      <c r="K3217" t="b">
        <v>0</v>
      </c>
      <c r="L3217">
        <v>3</v>
      </c>
      <c r="M3217" t="b">
        <v>1</v>
      </c>
      <c r="N3217" t="s">
        <v>8281</v>
      </c>
      <c r="O3217" t="s">
        <v>8284</v>
      </c>
      <c r="P3217">
        <f t="shared" si="150"/>
        <v>140</v>
      </c>
      <c r="Q3217">
        <f t="shared" si="151"/>
        <v>23.33</v>
      </c>
      <c r="R3217">
        <f t="shared" si="152"/>
        <v>2016</v>
      </c>
    </row>
    <row r="3218" spans="1:18" ht="28.8" x14ac:dyDescent="0.3">
      <c r="A3218">
        <v>3995</v>
      </c>
      <c r="B3218" s="3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 s="12">
        <v>42049.477083333331</v>
      </c>
      <c r="J3218" s="12">
        <v>42019.683761574073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>
        <f t="shared" si="150"/>
        <v>35</v>
      </c>
      <c r="Q3218">
        <f t="shared" si="151"/>
        <v>17.5</v>
      </c>
      <c r="R3218">
        <f t="shared" si="152"/>
        <v>2015</v>
      </c>
    </row>
    <row r="3219" spans="1:18" ht="28.8" x14ac:dyDescent="0.3">
      <c r="A3219">
        <v>4016</v>
      </c>
      <c r="B3219" s="3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 s="12">
        <v>41899.872685185182</v>
      </c>
      <c r="J3219" s="12">
        <v>41869.872685185182</v>
      </c>
      <c r="K3219" t="b">
        <v>0</v>
      </c>
      <c r="L3219">
        <v>7</v>
      </c>
      <c r="M3219" t="b">
        <v>0</v>
      </c>
      <c r="N3219" t="s">
        <v>8281</v>
      </c>
      <c r="O3219" t="s">
        <v>8284</v>
      </c>
      <c r="P3219">
        <f t="shared" si="150"/>
        <v>14</v>
      </c>
      <c r="Q3219">
        <f t="shared" si="151"/>
        <v>10</v>
      </c>
      <c r="R3219">
        <f t="shared" si="152"/>
        <v>2014</v>
      </c>
    </row>
    <row r="3220" spans="1:18" hidden="1" x14ac:dyDescent="0.3">
      <c r="A3220">
        <v>1799</v>
      </c>
      <c r="B3220" s="3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 s="12">
        <v>41954.884351851855</v>
      </c>
      <c r="J3220" s="12">
        <v>41934.842685185184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>
        <f t="shared" si="150"/>
        <v>2</v>
      </c>
      <c r="Q3220">
        <f t="shared" si="151"/>
        <v>11.64</v>
      </c>
      <c r="R3220">
        <f t="shared" si="152"/>
        <v>2014</v>
      </c>
    </row>
    <row r="3221" spans="1:18" ht="28.8" x14ac:dyDescent="0.3">
      <c r="A3221">
        <v>3990</v>
      </c>
      <c r="B3221" s="3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 s="12">
        <v>42431.672372685185</v>
      </c>
      <c r="J3221" s="12">
        <v>42401.672372685185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>
        <f t="shared" si="150"/>
        <v>4</v>
      </c>
      <c r="Q3221">
        <f t="shared" si="151"/>
        <v>23</v>
      </c>
      <c r="R3221">
        <f t="shared" si="152"/>
        <v>2016</v>
      </c>
    </row>
    <row r="3222" spans="1:18" ht="28.8" hidden="1" x14ac:dyDescent="0.3">
      <c r="A3222">
        <v>549</v>
      </c>
      <c r="B3222" s="3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 s="12">
        <v>42193.636828703704</v>
      </c>
      <c r="J3222" s="12">
        <v>42163.636828703704</v>
      </c>
      <c r="K3222" t="b">
        <v>0</v>
      </c>
      <c r="L3222">
        <v>8</v>
      </c>
      <c r="M3222" t="b">
        <v>0</v>
      </c>
      <c r="N3222" t="s">
        <v>8266</v>
      </c>
      <c r="O3222" t="s">
        <v>8300</v>
      </c>
      <c r="P3222">
        <f t="shared" si="150"/>
        <v>3</v>
      </c>
      <c r="Q3222">
        <f t="shared" si="151"/>
        <v>8.5</v>
      </c>
      <c r="R3222">
        <f t="shared" si="152"/>
        <v>2015</v>
      </c>
    </row>
    <row r="3223" spans="1:18" ht="28.8" hidden="1" x14ac:dyDescent="0.3">
      <c r="A3223">
        <v>563</v>
      </c>
      <c r="B3223" s="3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 s="12">
        <v>42052.069988425923</v>
      </c>
      <c r="J3223" s="12">
        <v>42022.069988425923</v>
      </c>
      <c r="K3223" t="b">
        <v>0</v>
      </c>
      <c r="L3223">
        <v>2</v>
      </c>
      <c r="M3223" t="b">
        <v>0</v>
      </c>
      <c r="N3223" t="s">
        <v>8266</v>
      </c>
      <c r="O3223" t="s">
        <v>8300</v>
      </c>
      <c r="P3223">
        <f t="shared" si="150"/>
        <v>0</v>
      </c>
      <c r="Q3223">
        <f t="shared" si="151"/>
        <v>34</v>
      </c>
      <c r="R3223">
        <f t="shared" si="152"/>
        <v>2015</v>
      </c>
    </row>
    <row r="3224" spans="1:18" ht="28.8" hidden="1" x14ac:dyDescent="0.3">
      <c r="A3224">
        <v>1561</v>
      </c>
      <c r="B3224" s="3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 s="12">
        <v>41585.083368055559</v>
      </c>
      <c r="J3224" s="12">
        <v>41555.041701388887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>
        <f t="shared" si="150"/>
        <v>1</v>
      </c>
      <c r="Q3224">
        <f t="shared" si="151"/>
        <v>67</v>
      </c>
      <c r="R3224">
        <f t="shared" si="152"/>
        <v>2013</v>
      </c>
    </row>
    <row r="3225" spans="1:18" ht="28.8" hidden="1" x14ac:dyDescent="0.3">
      <c r="A3225">
        <v>872</v>
      </c>
      <c r="B3225" s="3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 s="12">
        <v>40612.825543981482</v>
      </c>
      <c r="J3225" s="12">
        <v>40567.825543981482</v>
      </c>
      <c r="K3225" t="b">
        <v>0</v>
      </c>
      <c r="L3225">
        <v>2</v>
      </c>
      <c r="M3225" t="b">
        <v>0</v>
      </c>
      <c r="N3225" t="s">
        <v>8285</v>
      </c>
      <c r="O3225" t="s">
        <v>8308</v>
      </c>
      <c r="P3225">
        <f t="shared" si="150"/>
        <v>1</v>
      </c>
      <c r="Q3225">
        <f t="shared" si="151"/>
        <v>32.5</v>
      </c>
      <c r="R3225">
        <f t="shared" si="152"/>
        <v>2011</v>
      </c>
    </row>
    <row r="3226" spans="1:18" ht="28.8" hidden="1" x14ac:dyDescent="0.3">
      <c r="A3226">
        <v>878</v>
      </c>
      <c r="B3226" s="3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 s="12">
        <v>40535.232916666668</v>
      </c>
      <c r="J3226" s="12">
        <v>40505.232916666668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>
        <f t="shared" si="150"/>
        <v>1</v>
      </c>
      <c r="Q3226">
        <f t="shared" si="151"/>
        <v>32.5</v>
      </c>
      <c r="R3226">
        <f t="shared" si="152"/>
        <v>2010</v>
      </c>
    </row>
    <row r="3227" spans="1:18" hidden="1" x14ac:dyDescent="0.3">
      <c r="A3227">
        <v>996</v>
      </c>
      <c r="B3227" s="3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 s="12">
        <v>41847.643750000003</v>
      </c>
      <c r="J3227" s="12">
        <v>41817.866435185184</v>
      </c>
      <c r="K3227" t="b">
        <v>0</v>
      </c>
      <c r="L3227">
        <v>5</v>
      </c>
      <c r="M3227" t="b">
        <v>0</v>
      </c>
      <c r="N3227" t="s">
        <v>8266</v>
      </c>
      <c r="O3227" t="s">
        <v>8268</v>
      </c>
      <c r="P3227">
        <f t="shared" si="150"/>
        <v>2</v>
      </c>
      <c r="Q3227">
        <f t="shared" si="151"/>
        <v>13</v>
      </c>
      <c r="R3227">
        <f t="shared" si="152"/>
        <v>2014</v>
      </c>
    </row>
    <row r="3228" spans="1:18" hidden="1" x14ac:dyDescent="0.3">
      <c r="A3228">
        <v>997</v>
      </c>
      <c r="B3228" s="3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 s="12">
        <v>41971.144641203704</v>
      </c>
      <c r="J3228" s="12">
        <v>41941.10297453704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>
        <f t="shared" si="150"/>
        <v>1</v>
      </c>
      <c r="Q3228">
        <f t="shared" si="151"/>
        <v>8.1300000000000008</v>
      </c>
      <c r="R3228">
        <f t="shared" si="152"/>
        <v>2014</v>
      </c>
    </row>
    <row r="3229" spans="1:18" hidden="1" x14ac:dyDescent="0.3">
      <c r="A3229">
        <v>2519</v>
      </c>
      <c r="B3229" s="3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 s="12">
        <v>41839.155138888891</v>
      </c>
      <c r="J3229" s="12">
        <v>41809.155138888891</v>
      </c>
      <c r="K3229" t="b">
        <v>0</v>
      </c>
      <c r="L3229">
        <v>4</v>
      </c>
      <c r="M3229" t="b">
        <v>0</v>
      </c>
      <c r="N3229" t="s">
        <v>8277</v>
      </c>
      <c r="O3229" t="s">
        <v>8315</v>
      </c>
      <c r="P3229">
        <f t="shared" si="150"/>
        <v>0</v>
      </c>
      <c r="Q3229">
        <f t="shared" si="151"/>
        <v>16.25</v>
      </c>
      <c r="R3229">
        <f t="shared" si="152"/>
        <v>2014</v>
      </c>
    </row>
    <row r="3230" spans="1:18" ht="28.8" x14ac:dyDescent="0.3">
      <c r="A3230">
        <v>3840</v>
      </c>
      <c r="B3230" s="3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 s="12">
        <v>42457.660057870366</v>
      </c>
      <c r="J3230" s="12">
        <v>42432.701724537037</v>
      </c>
      <c r="K3230" t="b">
        <v>0</v>
      </c>
      <c r="L3230">
        <v>3</v>
      </c>
      <c r="M3230" t="b">
        <v>1</v>
      </c>
      <c r="N3230" t="s">
        <v>8281</v>
      </c>
      <c r="O3230" t="s">
        <v>8284</v>
      </c>
      <c r="P3230">
        <f t="shared" si="150"/>
        <v>6500</v>
      </c>
      <c r="Q3230">
        <f t="shared" si="151"/>
        <v>21.67</v>
      </c>
      <c r="R3230">
        <f t="shared" si="152"/>
        <v>2016</v>
      </c>
    </row>
    <row r="3231" spans="1:18" ht="28.8" x14ac:dyDescent="0.3">
      <c r="A3231">
        <v>3908</v>
      </c>
      <c r="B3231" s="3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 s="12">
        <v>41849.135370370372</v>
      </c>
      <c r="J3231" s="12">
        <v>41834.135370370372</v>
      </c>
      <c r="K3231" t="b">
        <v>0</v>
      </c>
      <c r="L3231">
        <v>4</v>
      </c>
      <c r="M3231" t="b">
        <v>0</v>
      </c>
      <c r="N3231" t="s">
        <v>8281</v>
      </c>
      <c r="O3231" t="s">
        <v>8284</v>
      </c>
      <c r="P3231">
        <f t="shared" si="150"/>
        <v>9</v>
      </c>
      <c r="Q3231">
        <f t="shared" si="151"/>
        <v>16.25</v>
      </c>
      <c r="R3231">
        <f t="shared" si="152"/>
        <v>2014</v>
      </c>
    </row>
    <row r="3232" spans="1:18" ht="28.8" hidden="1" x14ac:dyDescent="0.3">
      <c r="A3232">
        <v>732</v>
      </c>
      <c r="B3232" s="3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 s="12">
        <v>41546.424317129626</v>
      </c>
      <c r="J3232" s="12">
        <v>41486.424317129626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>
        <f t="shared" si="150"/>
        <v>160</v>
      </c>
      <c r="Q3232">
        <f t="shared" si="151"/>
        <v>4.92</v>
      </c>
      <c r="R3232">
        <f t="shared" si="152"/>
        <v>2013</v>
      </c>
    </row>
    <row r="3233" spans="1:18" ht="28.8" x14ac:dyDescent="0.3">
      <c r="A3233">
        <v>2878</v>
      </c>
      <c r="B3233" s="3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 s="12">
        <v>42188.615682870368</v>
      </c>
      <c r="J3233" s="12">
        <v>42128.615682870368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>
        <f t="shared" si="150"/>
        <v>2</v>
      </c>
      <c r="Q3233">
        <f t="shared" si="151"/>
        <v>15.75</v>
      </c>
      <c r="R3233">
        <f t="shared" si="152"/>
        <v>2015</v>
      </c>
    </row>
    <row r="3234" spans="1:18" ht="28.8" hidden="1" x14ac:dyDescent="0.3">
      <c r="A3234">
        <v>870</v>
      </c>
      <c r="B3234" s="3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 s="12">
        <v>41518.022256944445</v>
      </c>
      <c r="J3234" s="12">
        <v>41488.022256944445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>
        <f t="shared" si="150"/>
        <v>0</v>
      </c>
      <c r="Q3234">
        <f t="shared" si="151"/>
        <v>12.4</v>
      </c>
      <c r="R3234">
        <f t="shared" si="152"/>
        <v>2013</v>
      </c>
    </row>
    <row r="3235" spans="1:18" ht="28.8" hidden="1" x14ac:dyDescent="0.3">
      <c r="A3235">
        <v>456</v>
      </c>
      <c r="B3235" s="3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 s="12">
        <v>41569.165972222225</v>
      </c>
      <c r="J3235" s="12">
        <v>41547.694456018515</v>
      </c>
      <c r="K3235" t="b">
        <v>0</v>
      </c>
      <c r="L3235">
        <v>3</v>
      </c>
      <c r="M3235" t="b">
        <v>0</v>
      </c>
      <c r="N3235" t="s">
        <v>8279</v>
      </c>
      <c r="O3235" t="s">
        <v>8297</v>
      </c>
      <c r="P3235">
        <f t="shared" si="150"/>
        <v>1</v>
      </c>
      <c r="Q3235">
        <f t="shared" si="151"/>
        <v>20.329999999999998</v>
      </c>
      <c r="R3235">
        <f t="shared" si="152"/>
        <v>2013</v>
      </c>
    </row>
    <row r="3236" spans="1:18" ht="28.8" hidden="1" x14ac:dyDescent="0.3">
      <c r="A3236">
        <v>591</v>
      </c>
      <c r="B3236" s="3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 s="12">
        <v>42207.543171296296</v>
      </c>
      <c r="J3236" s="12">
        <v>42177.543171296296</v>
      </c>
      <c r="K3236" t="b">
        <v>0</v>
      </c>
      <c r="L3236">
        <v>2</v>
      </c>
      <c r="M3236" t="b">
        <v>0</v>
      </c>
      <c r="N3236" t="s">
        <v>8266</v>
      </c>
      <c r="O3236" t="s">
        <v>8300</v>
      </c>
      <c r="P3236">
        <f t="shared" si="150"/>
        <v>0</v>
      </c>
      <c r="Q3236">
        <f t="shared" si="151"/>
        <v>30.5</v>
      </c>
      <c r="R3236">
        <f t="shared" si="152"/>
        <v>2015</v>
      </c>
    </row>
    <row r="3237" spans="1:18" hidden="1" x14ac:dyDescent="0.3">
      <c r="A3237">
        <v>709</v>
      </c>
      <c r="B3237" s="3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 s="12">
        <v>41978.041192129633</v>
      </c>
      <c r="J3237" s="12">
        <v>41948.041192129633</v>
      </c>
      <c r="K3237" t="b">
        <v>0</v>
      </c>
      <c r="L3237">
        <v>2</v>
      </c>
      <c r="M3237" t="b">
        <v>0</v>
      </c>
      <c r="N3237" t="s">
        <v>8266</v>
      </c>
      <c r="O3237" t="s">
        <v>8268</v>
      </c>
      <c r="P3237">
        <f t="shared" si="150"/>
        <v>0</v>
      </c>
      <c r="Q3237">
        <f t="shared" si="151"/>
        <v>30.5</v>
      </c>
      <c r="R3237">
        <f t="shared" si="152"/>
        <v>2014</v>
      </c>
    </row>
    <row r="3238" spans="1:18" ht="28.8" x14ac:dyDescent="0.3">
      <c r="A3238">
        <v>3922</v>
      </c>
      <c r="B3238" s="3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 s="12">
        <v>42065.958333333328</v>
      </c>
      <c r="J3238" s="12">
        <v>42020.768634259264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>
        <f t="shared" si="150"/>
        <v>8</v>
      </c>
      <c r="Q3238">
        <f t="shared" si="151"/>
        <v>10.17</v>
      </c>
      <c r="R3238">
        <f t="shared" si="152"/>
        <v>2015</v>
      </c>
    </row>
    <row r="3239" spans="1:18" ht="28.8" hidden="1" x14ac:dyDescent="0.3">
      <c r="A3239">
        <v>230</v>
      </c>
      <c r="B3239" s="3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 s="12">
        <v>42159.777210648142</v>
      </c>
      <c r="J3239" s="12">
        <v>42129.777210648142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>
        <f t="shared" si="150"/>
        <v>0</v>
      </c>
      <c r="Q3239">
        <f t="shared" si="151"/>
        <v>30</v>
      </c>
      <c r="R3239">
        <f t="shared" si="152"/>
        <v>2015</v>
      </c>
    </row>
    <row r="3240" spans="1:18" ht="28.8" hidden="1" x14ac:dyDescent="0.3">
      <c r="A3240">
        <v>617</v>
      </c>
      <c r="B3240" s="3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 s="12">
        <v>42132.343090277776</v>
      </c>
      <c r="J3240" s="12">
        <v>42087.343090277776</v>
      </c>
      <c r="K3240" t="b">
        <v>0</v>
      </c>
      <c r="L3240">
        <v>3</v>
      </c>
      <c r="M3240" t="b">
        <v>0</v>
      </c>
      <c r="N3240" t="s">
        <v>8266</v>
      </c>
      <c r="O3240" t="s">
        <v>8300</v>
      </c>
      <c r="P3240">
        <f t="shared" si="150"/>
        <v>3</v>
      </c>
      <c r="Q3240">
        <f t="shared" si="151"/>
        <v>20</v>
      </c>
      <c r="R3240">
        <f t="shared" si="152"/>
        <v>2015</v>
      </c>
    </row>
    <row r="3241" spans="1:18" hidden="1" x14ac:dyDescent="0.3">
      <c r="A3241">
        <v>1548</v>
      </c>
      <c r="B3241" s="3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 s="12">
        <v>42316.923842592587</v>
      </c>
      <c r="J3241" s="12">
        <v>42286.88217592593</v>
      </c>
      <c r="K3241" t="b">
        <v>0</v>
      </c>
      <c r="L3241">
        <v>1</v>
      </c>
      <c r="M3241" t="b">
        <v>0</v>
      </c>
      <c r="N3241" t="s">
        <v>8271</v>
      </c>
      <c r="O3241" t="s">
        <v>8313</v>
      </c>
      <c r="P3241">
        <f t="shared" si="150"/>
        <v>9</v>
      </c>
      <c r="Q3241">
        <f t="shared" si="151"/>
        <v>60</v>
      </c>
      <c r="R3241">
        <f t="shared" si="152"/>
        <v>2015</v>
      </c>
    </row>
    <row r="3242" spans="1:18" ht="28.8" hidden="1" x14ac:dyDescent="0.3">
      <c r="A3242">
        <v>1914</v>
      </c>
      <c r="B3242" s="3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 s="12">
        <v>41944.165972222225</v>
      </c>
      <c r="J3242" s="12">
        <v>41929.174456018518</v>
      </c>
      <c r="K3242" t="b">
        <v>0</v>
      </c>
      <c r="L3242">
        <v>2</v>
      </c>
      <c r="M3242" t="b">
        <v>0</v>
      </c>
      <c r="N3242" t="s">
        <v>8266</v>
      </c>
      <c r="O3242" t="s">
        <v>8276</v>
      </c>
      <c r="P3242">
        <f t="shared" si="150"/>
        <v>9</v>
      </c>
      <c r="Q3242">
        <f t="shared" si="151"/>
        <v>30</v>
      </c>
      <c r="R3242">
        <f t="shared" si="152"/>
        <v>2014</v>
      </c>
    </row>
    <row r="3243" spans="1:18" ht="28.8" x14ac:dyDescent="0.3">
      <c r="A3243">
        <v>3864</v>
      </c>
      <c r="B3243" s="3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 s="12">
        <v>42325.933495370366</v>
      </c>
      <c r="J3243" s="12">
        <v>42295.891828703709</v>
      </c>
      <c r="K3243" t="b">
        <v>0</v>
      </c>
      <c r="L3243">
        <v>3</v>
      </c>
      <c r="M3243" t="b">
        <v>0</v>
      </c>
      <c r="N3243" t="s">
        <v>8281</v>
      </c>
      <c r="O3243" t="s">
        <v>8284</v>
      </c>
      <c r="P3243">
        <f t="shared" si="150"/>
        <v>1</v>
      </c>
      <c r="Q3243">
        <f t="shared" si="151"/>
        <v>20</v>
      </c>
      <c r="R3243">
        <f t="shared" si="152"/>
        <v>2015</v>
      </c>
    </row>
    <row r="3244" spans="1:18" ht="28.8" x14ac:dyDescent="0.3">
      <c r="A3244">
        <v>4008</v>
      </c>
      <c r="B3244" s="3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 s="12">
        <v>42207.964201388888</v>
      </c>
      <c r="J3244" s="12">
        <v>42177.964201388888</v>
      </c>
      <c r="K3244" t="b">
        <v>0</v>
      </c>
      <c r="L3244">
        <v>4</v>
      </c>
      <c r="M3244" t="b">
        <v>0</v>
      </c>
      <c r="N3244" t="s">
        <v>8281</v>
      </c>
      <c r="O3244" t="s">
        <v>8284</v>
      </c>
      <c r="P3244">
        <f t="shared" si="150"/>
        <v>6</v>
      </c>
      <c r="Q3244">
        <f t="shared" si="151"/>
        <v>15</v>
      </c>
      <c r="R3244">
        <f t="shared" si="152"/>
        <v>2015</v>
      </c>
    </row>
    <row r="3245" spans="1:18" ht="28.8" x14ac:dyDescent="0.3">
      <c r="A3245">
        <v>4093</v>
      </c>
      <c r="B3245" s="3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 s="12">
        <v>42238.815891203703</v>
      </c>
      <c r="J3245" s="12">
        <v>42178.815891203703</v>
      </c>
      <c r="K3245" t="b">
        <v>0</v>
      </c>
      <c r="L3245">
        <v>4</v>
      </c>
      <c r="M3245" t="b">
        <v>0</v>
      </c>
      <c r="N3245" t="s">
        <v>8281</v>
      </c>
      <c r="O3245" t="s">
        <v>8284</v>
      </c>
      <c r="P3245">
        <f t="shared" si="150"/>
        <v>2</v>
      </c>
      <c r="Q3245">
        <f t="shared" si="151"/>
        <v>15</v>
      </c>
      <c r="R3245">
        <f t="shared" si="152"/>
        <v>2015</v>
      </c>
    </row>
    <row r="3246" spans="1:18" ht="28.8" hidden="1" x14ac:dyDescent="0.3">
      <c r="A3246">
        <v>2570</v>
      </c>
      <c r="B3246" s="3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 s="12">
        <v>42774.903182870374</v>
      </c>
      <c r="J3246" s="12">
        <v>42744.903182870374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>
        <f t="shared" si="150"/>
        <v>1</v>
      </c>
      <c r="Q3246">
        <f t="shared" si="151"/>
        <v>29.5</v>
      </c>
      <c r="R3246">
        <f t="shared" si="152"/>
        <v>2017</v>
      </c>
    </row>
    <row r="3247" spans="1:18" ht="28.8" x14ac:dyDescent="0.3">
      <c r="A3247">
        <v>4108</v>
      </c>
      <c r="B3247" s="3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 s="12">
        <v>42797.208333333328</v>
      </c>
      <c r="J3247" s="12">
        <v>42767.031678240746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>
        <f t="shared" si="150"/>
        <v>2</v>
      </c>
      <c r="Q3247">
        <f t="shared" si="151"/>
        <v>59</v>
      </c>
      <c r="R3247">
        <f t="shared" si="152"/>
        <v>2017</v>
      </c>
    </row>
    <row r="3248" spans="1:18" ht="28.8" hidden="1" x14ac:dyDescent="0.3">
      <c r="A3248">
        <v>1498</v>
      </c>
      <c r="B3248" s="3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 s="12">
        <v>41885.983541666668</v>
      </c>
      <c r="J3248" s="12">
        <v>41840.983541666668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>
        <f t="shared" si="150"/>
        <v>2</v>
      </c>
      <c r="Q3248">
        <f t="shared" si="151"/>
        <v>19</v>
      </c>
      <c r="R3248">
        <f t="shared" si="152"/>
        <v>2014</v>
      </c>
    </row>
    <row r="3249" spans="1:18" ht="28.8" hidden="1" x14ac:dyDescent="0.3">
      <c r="A3249">
        <v>586</v>
      </c>
      <c r="B3249" s="3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 s="12">
        <v>42050.854247685187</v>
      </c>
      <c r="J3249" s="12">
        <v>42020.854247685187</v>
      </c>
      <c r="K3249" t="b">
        <v>0</v>
      </c>
      <c r="L3249">
        <v>4</v>
      </c>
      <c r="M3249" t="b">
        <v>0</v>
      </c>
      <c r="N3249" t="s">
        <v>8266</v>
      </c>
      <c r="O3249" t="s">
        <v>8300</v>
      </c>
      <c r="P3249">
        <f t="shared" si="150"/>
        <v>1</v>
      </c>
      <c r="Q3249">
        <f t="shared" si="151"/>
        <v>14</v>
      </c>
      <c r="R3249">
        <f t="shared" si="152"/>
        <v>2015</v>
      </c>
    </row>
    <row r="3250" spans="1:18" hidden="1" x14ac:dyDescent="0.3">
      <c r="A3250">
        <v>1082</v>
      </c>
      <c r="B3250" s="3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 s="12">
        <v>41131.906111111115</v>
      </c>
      <c r="J3250" s="12">
        <v>41101.906111111115</v>
      </c>
      <c r="K3250" t="b">
        <v>0</v>
      </c>
      <c r="L3250">
        <v>3</v>
      </c>
      <c r="M3250" t="b">
        <v>0</v>
      </c>
      <c r="N3250" t="s">
        <v>8274</v>
      </c>
      <c r="O3250" t="s">
        <v>8292</v>
      </c>
      <c r="P3250">
        <f t="shared" si="150"/>
        <v>1</v>
      </c>
      <c r="Q3250">
        <f t="shared" si="151"/>
        <v>18.670000000000002</v>
      </c>
      <c r="R3250">
        <f t="shared" si="152"/>
        <v>2012</v>
      </c>
    </row>
    <row r="3251" spans="1:18" ht="43.2" hidden="1" x14ac:dyDescent="0.3">
      <c r="A3251">
        <v>3083</v>
      </c>
      <c r="B3251" s="3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 s="12">
        <v>41883.208333333336</v>
      </c>
      <c r="J3251" s="12">
        <v>41853.563402777778</v>
      </c>
      <c r="K3251" t="b">
        <v>0</v>
      </c>
      <c r="L3251">
        <v>3</v>
      </c>
      <c r="M3251" t="b">
        <v>0</v>
      </c>
      <c r="N3251" t="s">
        <v>8281</v>
      </c>
      <c r="O3251" t="s">
        <v>8282</v>
      </c>
      <c r="P3251">
        <f t="shared" si="150"/>
        <v>0</v>
      </c>
      <c r="Q3251">
        <f t="shared" si="151"/>
        <v>18.670000000000002</v>
      </c>
      <c r="R3251">
        <f t="shared" si="152"/>
        <v>2014</v>
      </c>
    </row>
    <row r="3252" spans="1:18" ht="28.8" hidden="1" x14ac:dyDescent="0.3">
      <c r="A3252">
        <v>561</v>
      </c>
      <c r="B3252" s="3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 s="12">
        <v>42303.658715277779</v>
      </c>
      <c r="J3252" s="12">
        <v>42268.658715277779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>
        <f t="shared" si="150"/>
        <v>0</v>
      </c>
      <c r="Q3252">
        <f t="shared" si="151"/>
        <v>27.5</v>
      </c>
      <c r="R3252">
        <f t="shared" si="152"/>
        <v>2015</v>
      </c>
    </row>
    <row r="3253" spans="1:18" ht="28.8" hidden="1" x14ac:dyDescent="0.3">
      <c r="A3253">
        <v>1417</v>
      </c>
      <c r="B3253" s="3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 s="12">
        <v>42262.465972222228</v>
      </c>
      <c r="J3253" s="12">
        <v>42232.15016203704</v>
      </c>
      <c r="K3253" t="b">
        <v>0</v>
      </c>
      <c r="L3253">
        <v>2</v>
      </c>
      <c r="M3253" t="b">
        <v>0</v>
      </c>
      <c r="N3253" t="s">
        <v>8269</v>
      </c>
      <c r="O3253" t="s">
        <v>8306</v>
      </c>
      <c r="P3253">
        <f t="shared" si="150"/>
        <v>1</v>
      </c>
      <c r="Q3253">
        <f t="shared" si="151"/>
        <v>27.5</v>
      </c>
      <c r="R3253">
        <f t="shared" si="152"/>
        <v>2015</v>
      </c>
    </row>
    <row r="3254" spans="1:18" ht="28.8" hidden="1" x14ac:dyDescent="0.3">
      <c r="A3254">
        <v>1577</v>
      </c>
      <c r="B3254" s="3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 s="12">
        <v>41114.847777777781</v>
      </c>
      <c r="J3254" s="12">
        <v>41054.847777777781</v>
      </c>
      <c r="K3254" t="b">
        <v>0</v>
      </c>
      <c r="L3254">
        <v>2</v>
      </c>
      <c r="M3254" t="b">
        <v>0</v>
      </c>
      <c r="N3254" t="s">
        <v>8269</v>
      </c>
      <c r="O3254" t="s">
        <v>8307</v>
      </c>
      <c r="P3254">
        <f t="shared" si="150"/>
        <v>1</v>
      </c>
      <c r="Q3254">
        <f t="shared" si="151"/>
        <v>27.5</v>
      </c>
      <c r="R3254">
        <f t="shared" si="152"/>
        <v>2012</v>
      </c>
    </row>
    <row r="3255" spans="1:18" ht="28.8" hidden="1" x14ac:dyDescent="0.3">
      <c r="A3255">
        <v>2355</v>
      </c>
      <c r="B3255" s="3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 s="12">
        <v>42126.918240740735</v>
      </c>
      <c r="J3255" s="12">
        <v>42096.918240740735</v>
      </c>
      <c r="K3255" t="b">
        <v>0</v>
      </c>
      <c r="L3255">
        <v>2</v>
      </c>
      <c r="M3255" t="b">
        <v>0</v>
      </c>
      <c r="N3255" t="s">
        <v>8266</v>
      </c>
      <c r="O3255" t="s">
        <v>8300</v>
      </c>
      <c r="P3255">
        <f t="shared" si="150"/>
        <v>1</v>
      </c>
      <c r="Q3255">
        <f t="shared" si="151"/>
        <v>27.5</v>
      </c>
      <c r="R3255">
        <f t="shared" si="152"/>
        <v>2015</v>
      </c>
    </row>
    <row r="3256" spans="1:18" ht="28.8" hidden="1" x14ac:dyDescent="0.3">
      <c r="A3256">
        <v>2380</v>
      </c>
      <c r="B3256" s="3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 s="12">
        <v>42278.793310185181</v>
      </c>
      <c r="J3256" s="12">
        <v>42248.793310185181</v>
      </c>
      <c r="K3256" t="b">
        <v>0</v>
      </c>
      <c r="L3256">
        <v>3</v>
      </c>
      <c r="M3256" t="b">
        <v>0</v>
      </c>
      <c r="N3256" t="s">
        <v>8266</v>
      </c>
      <c r="O3256" t="s">
        <v>8300</v>
      </c>
      <c r="P3256">
        <f t="shared" si="150"/>
        <v>0</v>
      </c>
      <c r="Q3256">
        <f t="shared" si="151"/>
        <v>18.329999999999998</v>
      </c>
      <c r="R3256">
        <f t="shared" si="152"/>
        <v>2015</v>
      </c>
    </row>
    <row r="3257" spans="1:18" ht="28.8" hidden="1" x14ac:dyDescent="0.3">
      <c r="A3257">
        <v>2681</v>
      </c>
      <c r="B3257" s="3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 s="12">
        <v>41830.895254629628</v>
      </c>
      <c r="J3257" s="12">
        <v>41805.895254629628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>
        <f t="shared" si="150"/>
        <v>1</v>
      </c>
      <c r="Q3257">
        <f t="shared" si="151"/>
        <v>27.5</v>
      </c>
      <c r="R3257">
        <f t="shared" si="152"/>
        <v>2014</v>
      </c>
    </row>
    <row r="3258" spans="1:18" ht="28.8" x14ac:dyDescent="0.3">
      <c r="A3258">
        <v>2862</v>
      </c>
      <c r="B3258" s="3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 s="12">
        <v>41814.789687500001</v>
      </c>
      <c r="J3258" s="12">
        <v>41784.789687500001</v>
      </c>
      <c r="K3258" t="b">
        <v>0</v>
      </c>
      <c r="L3258">
        <v>3</v>
      </c>
      <c r="M3258" t="b">
        <v>0</v>
      </c>
      <c r="N3258" t="s">
        <v>8281</v>
      </c>
      <c r="O3258" t="s">
        <v>8284</v>
      </c>
      <c r="P3258">
        <f t="shared" si="150"/>
        <v>0</v>
      </c>
      <c r="Q3258">
        <f t="shared" si="151"/>
        <v>18.329999999999998</v>
      </c>
      <c r="R3258">
        <f t="shared" si="152"/>
        <v>2014</v>
      </c>
    </row>
    <row r="3259" spans="1:18" ht="43.2" hidden="1" x14ac:dyDescent="0.3">
      <c r="A3259">
        <v>3640</v>
      </c>
      <c r="B3259" s="3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 s="12">
        <v>42134.781597222223</v>
      </c>
      <c r="J3259" s="12">
        <v>42104.781597222223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>
        <f t="shared" si="150"/>
        <v>6</v>
      </c>
      <c r="Q3259">
        <f t="shared" si="151"/>
        <v>18.329999999999998</v>
      </c>
      <c r="R3259">
        <f t="shared" si="152"/>
        <v>2015</v>
      </c>
    </row>
    <row r="3260" spans="1:18" ht="28.8" hidden="1" x14ac:dyDescent="0.3">
      <c r="A3260">
        <v>682</v>
      </c>
      <c r="B3260" s="3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 s="12">
        <v>42808.723634259266</v>
      </c>
      <c r="J3260" s="12">
        <v>42778.765300925923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>
        <f t="shared" si="150"/>
        <v>0</v>
      </c>
      <c r="Q3260">
        <f t="shared" si="151"/>
        <v>13.25</v>
      </c>
      <c r="R3260">
        <f t="shared" si="152"/>
        <v>2017</v>
      </c>
    </row>
    <row r="3261" spans="1:18" ht="28.8" hidden="1" x14ac:dyDescent="0.3">
      <c r="A3261">
        <v>1115</v>
      </c>
      <c r="B3261" s="3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 s="12">
        <v>42459.653877314813</v>
      </c>
      <c r="J3261" s="12">
        <v>42429.695543981477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>
        <f t="shared" si="150"/>
        <v>0</v>
      </c>
      <c r="Q3261">
        <f t="shared" si="151"/>
        <v>13.25</v>
      </c>
      <c r="R3261">
        <f t="shared" si="152"/>
        <v>2016</v>
      </c>
    </row>
    <row r="3262" spans="1:18" ht="28.8" hidden="1" x14ac:dyDescent="0.3">
      <c r="A3262">
        <v>2748</v>
      </c>
      <c r="B3262" s="3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 s="12">
        <v>42615.7106712963</v>
      </c>
      <c r="J3262" s="12">
        <v>42585.7106712963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>
        <f t="shared" si="150"/>
        <v>1</v>
      </c>
      <c r="Q3262">
        <f t="shared" si="151"/>
        <v>13.25</v>
      </c>
      <c r="R3262">
        <f t="shared" si="152"/>
        <v>2016</v>
      </c>
    </row>
    <row r="3263" spans="1:18" ht="28.8" hidden="1" x14ac:dyDescent="0.3">
      <c r="A3263">
        <v>2779</v>
      </c>
      <c r="B3263" s="3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 s="12">
        <v>42330.627557870372</v>
      </c>
      <c r="J3263" s="12">
        <v>42300.585891203707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>
        <f t="shared" si="150"/>
        <v>2</v>
      </c>
      <c r="Q3263">
        <f t="shared" si="151"/>
        <v>53</v>
      </c>
      <c r="R3263">
        <f t="shared" si="152"/>
        <v>2015</v>
      </c>
    </row>
    <row r="3264" spans="1:18" ht="28.8" hidden="1" x14ac:dyDescent="0.3">
      <c r="A3264">
        <v>505</v>
      </c>
      <c r="B3264" s="3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 s="12">
        <v>42363.098217592589</v>
      </c>
      <c r="J3264" s="12">
        <v>42318.098217592589</v>
      </c>
      <c r="K3264" t="b">
        <v>0</v>
      </c>
      <c r="L3264">
        <v>14</v>
      </c>
      <c r="M3264" t="b">
        <v>0</v>
      </c>
      <c r="N3264" t="s">
        <v>8279</v>
      </c>
      <c r="O3264" t="s">
        <v>8297</v>
      </c>
      <c r="P3264">
        <f t="shared" si="150"/>
        <v>0</v>
      </c>
      <c r="Q3264">
        <f t="shared" si="151"/>
        <v>3.71</v>
      </c>
      <c r="R3264">
        <f t="shared" si="152"/>
        <v>2015</v>
      </c>
    </row>
    <row r="3265" spans="1:18" ht="28.8" hidden="1" x14ac:dyDescent="0.3">
      <c r="A3265">
        <v>546</v>
      </c>
      <c r="B3265" s="3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 s="12">
        <v>42294.667997685188</v>
      </c>
      <c r="J3265" s="12">
        <v>42249.667997685188</v>
      </c>
      <c r="K3265" t="b">
        <v>0</v>
      </c>
      <c r="L3265">
        <v>2</v>
      </c>
      <c r="M3265" t="b">
        <v>0</v>
      </c>
      <c r="N3265" t="s">
        <v>8266</v>
      </c>
      <c r="O3265" t="s">
        <v>8300</v>
      </c>
      <c r="P3265">
        <f t="shared" si="150"/>
        <v>0</v>
      </c>
      <c r="Q3265">
        <f t="shared" si="151"/>
        <v>26</v>
      </c>
      <c r="R3265">
        <f t="shared" si="152"/>
        <v>2015</v>
      </c>
    </row>
    <row r="3266" spans="1:18" hidden="1" x14ac:dyDescent="0.3">
      <c r="A3266">
        <v>2402</v>
      </c>
      <c r="B3266" s="3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 s="12">
        <v>42137.679756944446</v>
      </c>
      <c r="J3266" s="12">
        <v>42107.679756944446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>
        <f t="shared" ref="P3266:P3329" si="153">ROUND(E3266/D3266*100,0)</f>
        <v>0</v>
      </c>
      <c r="Q3266">
        <f t="shared" ref="Q3266:Q3329" si="154">IFERROR(ROUND(E3266/L3266,2),0)</f>
        <v>52</v>
      </c>
      <c r="R3266">
        <f t="shared" si="152"/>
        <v>2015</v>
      </c>
    </row>
    <row r="3267" spans="1:18" ht="28.8" hidden="1" x14ac:dyDescent="0.3">
      <c r="A3267">
        <v>184</v>
      </c>
      <c r="B3267" s="3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 s="12">
        <v>41883.165972222225</v>
      </c>
      <c r="J3267" s="12">
        <v>41825.791226851856</v>
      </c>
      <c r="K3267" t="b">
        <v>0</v>
      </c>
      <c r="L3267">
        <v>2</v>
      </c>
      <c r="M3267" t="b">
        <v>0</v>
      </c>
      <c r="N3267" t="s">
        <v>8279</v>
      </c>
      <c r="O3267" t="s">
        <v>8283</v>
      </c>
      <c r="P3267">
        <f t="shared" si="153"/>
        <v>3</v>
      </c>
      <c r="Q3267">
        <f t="shared" si="154"/>
        <v>25.5</v>
      </c>
      <c r="R3267">
        <f t="shared" ref="R3267:R3330" si="155">YEAR(J3267)</f>
        <v>2014</v>
      </c>
    </row>
    <row r="3268" spans="1:18" ht="28.8" hidden="1" x14ac:dyDescent="0.3">
      <c r="A3268">
        <v>470</v>
      </c>
      <c r="B3268" s="3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 s="12">
        <v>41655.166666666664</v>
      </c>
      <c r="J3268" s="12">
        <v>41605.167696759258</v>
      </c>
      <c r="K3268" t="b">
        <v>0</v>
      </c>
      <c r="L3268">
        <v>2</v>
      </c>
      <c r="M3268" t="b">
        <v>0</v>
      </c>
      <c r="N3268" t="s">
        <v>8279</v>
      </c>
      <c r="O3268" t="s">
        <v>8297</v>
      </c>
      <c r="P3268">
        <f t="shared" si="153"/>
        <v>1</v>
      </c>
      <c r="Q3268">
        <f t="shared" si="154"/>
        <v>25.5</v>
      </c>
      <c r="R3268">
        <f t="shared" si="155"/>
        <v>2013</v>
      </c>
    </row>
    <row r="3269" spans="1:18" ht="28.8" hidden="1" x14ac:dyDescent="0.3">
      <c r="A3269">
        <v>1072</v>
      </c>
      <c r="B3269" s="3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 s="12">
        <v>41675.832141203704</v>
      </c>
      <c r="J3269" s="12">
        <v>41645.832141203704</v>
      </c>
      <c r="K3269" t="b">
        <v>0</v>
      </c>
      <c r="L3269">
        <v>4</v>
      </c>
      <c r="M3269" t="b">
        <v>0</v>
      </c>
      <c r="N3269" t="s">
        <v>8274</v>
      </c>
      <c r="O3269" t="s">
        <v>8292</v>
      </c>
      <c r="P3269">
        <f t="shared" si="153"/>
        <v>0</v>
      </c>
      <c r="Q3269">
        <f t="shared" si="154"/>
        <v>12.75</v>
      </c>
      <c r="R3269">
        <f t="shared" si="155"/>
        <v>2014</v>
      </c>
    </row>
    <row r="3270" spans="1:18" ht="28.8" hidden="1" x14ac:dyDescent="0.3">
      <c r="A3270">
        <v>1703</v>
      </c>
      <c r="B3270" s="3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 s="12">
        <v>42247.281678240746</v>
      </c>
      <c r="J3270" s="12">
        <v>42187.281678240746</v>
      </c>
      <c r="K3270" t="b">
        <v>0</v>
      </c>
      <c r="L3270">
        <v>2</v>
      </c>
      <c r="M3270" t="b">
        <v>0</v>
      </c>
      <c r="N3270" t="s">
        <v>8285</v>
      </c>
      <c r="O3270" t="s">
        <v>8288</v>
      </c>
      <c r="P3270">
        <f t="shared" si="153"/>
        <v>1</v>
      </c>
      <c r="Q3270">
        <f t="shared" si="154"/>
        <v>25.5</v>
      </c>
      <c r="R3270">
        <f t="shared" si="155"/>
        <v>2015</v>
      </c>
    </row>
    <row r="3271" spans="1:18" ht="28.8" hidden="1" x14ac:dyDescent="0.3">
      <c r="A3271">
        <v>1875</v>
      </c>
      <c r="B3271" s="3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 s="12">
        <v>42588.899398148147</v>
      </c>
      <c r="J3271" s="12">
        <v>42528.899398148147</v>
      </c>
      <c r="K3271" t="b">
        <v>0</v>
      </c>
      <c r="L3271">
        <v>3</v>
      </c>
      <c r="M3271" t="b">
        <v>0</v>
      </c>
      <c r="N3271" t="s">
        <v>8274</v>
      </c>
      <c r="O3271" t="s">
        <v>8302</v>
      </c>
      <c r="P3271">
        <f t="shared" si="153"/>
        <v>1</v>
      </c>
      <c r="Q3271">
        <f t="shared" si="154"/>
        <v>17</v>
      </c>
      <c r="R3271">
        <f t="shared" si="155"/>
        <v>2016</v>
      </c>
    </row>
    <row r="3272" spans="1:18" ht="28.8" hidden="1" x14ac:dyDescent="0.3">
      <c r="A3272">
        <v>1985</v>
      </c>
      <c r="B3272" s="3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 s="12">
        <v>42584.958333333328</v>
      </c>
      <c r="J3272" s="12">
        <v>42555.698738425926</v>
      </c>
      <c r="K3272" t="b">
        <v>0</v>
      </c>
      <c r="L3272">
        <v>4</v>
      </c>
      <c r="M3272" t="b">
        <v>0</v>
      </c>
      <c r="N3272" t="s">
        <v>8271</v>
      </c>
      <c r="O3272" t="s">
        <v>8311</v>
      </c>
      <c r="P3272">
        <f t="shared" si="153"/>
        <v>3</v>
      </c>
      <c r="Q3272">
        <f t="shared" si="154"/>
        <v>12.75</v>
      </c>
      <c r="R3272">
        <f t="shared" si="155"/>
        <v>2016</v>
      </c>
    </row>
    <row r="3273" spans="1:18" ht="28.8" hidden="1" x14ac:dyDescent="0.3">
      <c r="A3273">
        <v>2580</v>
      </c>
      <c r="B3273" s="3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 s="12">
        <v>42140.125</v>
      </c>
      <c r="J3273" s="12">
        <v>42110.326423611114</v>
      </c>
      <c r="K3273" t="b">
        <v>0</v>
      </c>
      <c r="L3273">
        <v>2</v>
      </c>
      <c r="M3273" t="b">
        <v>0</v>
      </c>
      <c r="N3273" t="s">
        <v>8277</v>
      </c>
      <c r="O3273" t="s">
        <v>8303</v>
      </c>
      <c r="P3273">
        <f t="shared" si="153"/>
        <v>1</v>
      </c>
      <c r="Q3273">
        <f t="shared" si="154"/>
        <v>25.5</v>
      </c>
      <c r="R3273">
        <f t="shared" si="155"/>
        <v>2015</v>
      </c>
    </row>
    <row r="3274" spans="1:18" ht="28.8" hidden="1" x14ac:dyDescent="0.3">
      <c r="A3274">
        <v>2654</v>
      </c>
      <c r="B3274" s="3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 s="12">
        <v>42115.559328703705</v>
      </c>
      <c r="J3274" s="12">
        <v>42055.600995370376</v>
      </c>
      <c r="K3274" t="b">
        <v>0</v>
      </c>
      <c r="L3274">
        <v>6</v>
      </c>
      <c r="M3274" t="b">
        <v>0</v>
      </c>
      <c r="N3274" t="s">
        <v>8266</v>
      </c>
      <c r="O3274" t="s">
        <v>8273</v>
      </c>
      <c r="P3274">
        <f t="shared" si="153"/>
        <v>0</v>
      </c>
      <c r="Q3274">
        <f t="shared" si="154"/>
        <v>8.5</v>
      </c>
      <c r="R3274">
        <f t="shared" si="155"/>
        <v>2015</v>
      </c>
    </row>
    <row r="3275" spans="1:18" ht="28.8" x14ac:dyDescent="0.3">
      <c r="A3275">
        <v>2919</v>
      </c>
      <c r="B3275" s="3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 s="12">
        <v>41856.61954861111</v>
      </c>
      <c r="J3275" s="12">
        <v>41826.61954861111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>
        <f t="shared" si="153"/>
        <v>9</v>
      </c>
      <c r="Q3275">
        <f t="shared" si="154"/>
        <v>8.5</v>
      </c>
      <c r="R3275">
        <f t="shared" si="155"/>
        <v>2014</v>
      </c>
    </row>
    <row r="3276" spans="1:18" hidden="1" x14ac:dyDescent="0.3">
      <c r="A3276">
        <v>190</v>
      </c>
      <c r="B3276" s="3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 s="12">
        <v>42537.650995370372</v>
      </c>
      <c r="J3276" s="12">
        <v>42527.650995370372</v>
      </c>
      <c r="K3276" t="b">
        <v>0</v>
      </c>
      <c r="L3276">
        <v>1</v>
      </c>
      <c r="M3276" t="b">
        <v>0</v>
      </c>
      <c r="N3276" t="s">
        <v>8279</v>
      </c>
      <c r="O3276" t="s">
        <v>8283</v>
      </c>
      <c r="P3276">
        <f t="shared" si="153"/>
        <v>0</v>
      </c>
      <c r="Q3276">
        <f t="shared" si="154"/>
        <v>50</v>
      </c>
      <c r="R3276">
        <f t="shared" si="155"/>
        <v>2016</v>
      </c>
    </row>
    <row r="3277" spans="1:18" hidden="1" x14ac:dyDescent="0.3">
      <c r="A3277">
        <v>237</v>
      </c>
      <c r="B3277" s="3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 s="12">
        <v>42437.577187499999</v>
      </c>
      <c r="J3277" s="12">
        <v>42377.577187499999</v>
      </c>
      <c r="K3277" t="b">
        <v>0</v>
      </c>
      <c r="L3277">
        <v>1</v>
      </c>
      <c r="M3277" t="b">
        <v>0</v>
      </c>
      <c r="N3277" t="s">
        <v>8279</v>
      </c>
      <c r="O3277" t="s">
        <v>8283</v>
      </c>
      <c r="P3277">
        <f t="shared" si="153"/>
        <v>0</v>
      </c>
      <c r="Q3277">
        <f t="shared" si="154"/>
        <v>50</v>
      </c>
      <c r="R3277">
        <f t="shared" si="155"/>
        <v>2016</v>
      </c>
    </row>
    <row r="3278" spans="1:18" ht="28.8" hidden="1" x14ac:dyDescent="0.3">
      <c r="A3278">
        <v>444</v>
      </c>
      <c r="B3278" s="3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 s="12">
        <v>40954.906956018516</v>
      </c>
      <c r="J3278" s="12">
        <v>40894.906956018516</v>
      </c>
      <c r="K3278" t="b">
        <v>0</v>
      </c>
      <c r="L3278">
        <v>1</v>
      </c>
      <c r="M3278" t="b">
        <v>0</v>
      </c>
      <c r="N3278" t="s">
        <v>8279</v>
      </c>
      <c r="O3278" t="s">
        <v>8297</v>
      </c>
      <c r="P3278">
        <f t="shared" si="153"/>
        <v>5</v>
      </c>
      <c r="Q3278">
        <f t="shared" si="154"/>
        <v>50</v>
      </c>
      <c r="R3278">
        <f t="shared" si="155"/>
        <v>2011</v>
      </c>
    </row>
    <row r="3279" spans="1:18" ht="28.8" hidden="1" x14ac:dyDescent="0.3">
      <c r="A3279">
        <v>486</v>
      </c>
      <c r="B3279" s="3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 s="12">
        <v>41791.94258101852</v>
      </c>
      <c r="J3279" s="12">
        <v>41761.94258101852</v>
      </c>
      <c r="K3279" t="b">
        <v>0</v>
      </c>
      <c r="L3279">
        <v>1</v>
      </c>
      <c r="M3279" t="b">
        <v>0</v>
      </c>
      <c r="N3279" t="s">
        <v>8279</v>
      </c>
      <c r="O3279" t="s">
        <v>8297</v>
      </c>
      <c r="P3279">
        <f t="shared" si="153"/>
        <v>0</v>
      </c>
      <c r="Q3279">
        <f t="shared" si="154"/>
        <v>50</v>
      </c>
      <c r="R3279">
        <f t="shared" si="155"/>
        <v>2014</v>
      </c>
    </row>
    <row r="3280" spans="1:18" ht="28.8" hidden="1" x14ac:dyDescent="0.3">
      <c r="A3280">
        <v>514</v>
      </c>
      <c r="B3280" s="3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 s="12">
        <v>41860.613969907405</v>
      </c>
      <c r="J3280" s="12">
        <v>41830.613969907405</v>
      </c>
      <c r="K3280" t="b">
        <v>0</v>
      </c>
      <c r="L3280">
        <v>3</v>
      </c>
      <c r="M3280" t="b">
        <v>0</v>
      </c>
      <c r="N3280" t="s">
        <v>8279</v>
      </c>
      <c r="O3280" t="s">
        <v>8297</v>
      </c>
      <c r="P3280">
        <f t="shared" si="153"/>
        <v>3</v>
      </c>
      <c r="Q3280">
        <f t="shared" si="154"/>
        <v>16.670000000000002</v>
      </c>
      <c r="R3280">
        <f t="shared" si="155"/>
        <v>2014</v>
      </c>
    </row>
    <row r="3281" spans="1:18" ht="28.8" hidden="1" x14ac:dyDescent="0.3">
      <c r="A3281">
        <v>559</v>
      </c>
      <c r="B3281" s="3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 s="12">
        <v>42351.283101851848</v>
      </c>
      <c r="J3281" s="12">
        <v>42321.283101851848</v>
      </c>
      <c r="K3281" t="b">
        <v>0</v>
      </c>
      <c r="L3281">
        <v>1</v>
      </c>
      <c r="M3281" t="b">
        <v>0</v>
      </c>
      <c r="N3281" t="s">
        <v>8266</v>
      </c>
      <c r="O3281" t="s">
        <v>8300</v>
      </c>
      <c r="P3281">
        <f t="shared" si="153"/>
        <v>0</v>
      </c>
      <c r="Q3281">
        <f t="shared" si="154"/>
        <v>50</v>
      </c>
      <c r="R3281">
        <f t="shared" si="155"/>
        <v>2015</v>
      </c>
    </row>
    <row r="3282" spans="1:18" ht="28.8" hidden="1" x14ac:dyDescent="0.3">
      <c r="A3282">
        <v>772</v>
      </c>
      <c r="B3282" s="3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 s="12">
        <v>40118.165972222225</v>
      </c>
      <c r="J3282" s="12">
        <v>40068.056932870371</v>
      </c>
      <c r="K3282" t="b">
        <v>0</v>
      </c>
      <c r="L3282">
        <v>1</v>
      </c>
      <c r="M3282" t="b">
        <v>0</v>
      </c>
      <c r="N3282" t="s">
        <v>8269</v>
      </c>
      <c r="O3282" t="s">
        <v>8310</v>
      </c>
      <c r="P3282">
        <f t="shared" si="153"/>
        <v>3</v>
      </c>
      <c r="Q3282">
        <f t="shared" si="154"/>
        <v>50</v>
      </c>
      <c r="R3282">
        <f t="shared" si="155"/>
        <v>2009</v>
      </c>
    </row>
    <row r="3283" spans="1:18" ht="28.8" hidden="1" x14ac:dyDescent="0.3">
      <c r="A3283">
        <v>868</v>
      </c>
      <c r="B3283" s="3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 s="12">
        <v>41646.027754629627</v>
      </c>
      <c r="J3283" s="12">
        <v>41616.027754629627</v>
      </c>
      <c r="K3283" t="b">
        <v>0</v>
      </c>
      <c r="L3283">
        <v>1</v>
      </c>
      <c r="M3283" t="b">
        <v>0</v>
      </c>
      <c r="N3283" t="s">
        <v>8285</v>
      </c>
      <c r="O3283" t="s">
        <v>8308</v>
      </c>
      <c r="P3283">
        <f t="shared" si="153"/>
        <v>0</v>
      </c>
      <c r="Q3283">
        <f t="shared" si="154"/>
        <v>50</v>
      </c>
      <c r="R3283">
        <f t="shared" si="155"/>
        <v>2013</v>
      </c>
    </row>
    <row r="3284" spans="1:18" ht="28.8" hidden="1" x14ac:dyDescent="0.3">
      <c r="A3284">
        <v>935</v>
      </c>
      <c r="B3284" s="3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 s="12">
        <v>42398.333668981482</v>
      </c>
      <c r="J3284" s="12">
        <v>42368.333668981482</v>
      </c>
      <c r="K3284" t="b">
        <v>0</v>
      </c>
      <c r="L3284">
        <v>2</v>
      </c>
      <c r="M3284" t="b">
        <v>0</v>
      </c>
      <c r="N3284" t="s">
        <v>8285</v>
      </c>
      <c r="O3284" t="s">
        <v>8308</v>
      </c>
      <c r="P3284">
        <f t="shared" si="153"/>
        <v>1</v>
      </c>
      <c r="Q3284">
        <f t="shared" si="154"/>
        <v>25</v>
      </c>
      <c r="R3284">
        <f t="shared" si="155"/>
        <v>2015</v>
      </c>
    </row>
    <row r="3285" spans="1:18" ht="28.8" hidden="1" x14ac:dyDescent="0.3">
      <c r="A3285">
        <v>1060</v>
      </c>
      <c r="B3285" s="3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 s="12">
        <v>42109.913113425922</v>
      </c>
      <c r="J3285" s="12">
        <v>42079.913113425922</v>
      </c>
      <c r="K3285" t="b">
        <v>0</v>
      </c>
      <c r="L3285">
        <v>1</v>
      </c>
      <c r="M3285" t="b">
        <v>0</v>
      </c>
      <c r="N3285" t="s">
        <v>8304</v>
      </c>
      <c r="O3285" t="s">
        <v>8305</v>
      </c>
      <c r="P3285">
        <f t="shared" si="153"/>
        <v>1</v>
      </c>
      <c r="Q3285">
        <f t="shared" si="154"/>
        <v>50</v>
      </c>
      <c r="R3285">
        <f t="shared" si="155"/>
        <v>2015</v>
      </c>
    </row>
    <row r="3286" spans="1:18" ht="28.8" hidden="1" x14ac:dyDescent="0.3">
      <c r="A3286">
        <v>1135</v>
      </c>
      <c r="B3286" s="3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 s="12">
        <v>42588.989513888882</v>
      </c>
      <c r="J3286" s="12">
        <v>42558.989513888882</v>
      </c>
      <c r="K3286" t="b">
        <v>0</v>
      </c>
      <c r="L3286">
        <v>1</v>
      </c>
      <c r="M3286" t="b">
        <v>0</v>
      </c>
      <c r="N3286" t="s">
        <v>8274</v>
      </c>
      <c r="O3286" t="s">
        <v>8302</v>
      </c>
      <c r="P3286">
        <f t="shared" si="153"/>
        <v>5</v>
      </c>
      <c r="Q3286">
        <f t="shared" si="154"/>
        <v>50</v>
      </c>
      <c r="R3286">
        <f t="shared" si="155"/>
        <v>2016</v>
      </c>
    </row>
    <row r="3287" spans="1:18" hidden="1" x14ac:dyDescent="0.3">
      <c r="A3287">
        <v>1153</v>
      </c>
      <c r="B3287" s="3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 s="12">
        <v>42173.714178240742</v>
      </c>
      <c r="J3287" s="12">
        <v>42143.714178240742</v>
      </c>
      <c r="K3287" t="b">
        <v>0</v>
      </c>
      <c r="L3287">
        <v>1</v>
      </c>
      <c r="M3287" t="b">
        <v>0</v>
      </c>
      <c r="N3287" t="s">
        <v>8277</v>
      </c>
      <c r="O3287" t="s">
        <v>8303</v>
      </c>
      <c r="P3287">
        <f t="shared" si="153"/>
        <v>1</v>
      </c>
      <c r="Q3287">
        <f t="shared" si="154"/>
        <v>50</v>
      </c>
      <c r="R3287">
        <f t="shared" si="155"/>
        <v>2015</v>
      </c>
    </row>
    <row r="3288" spans="1:18" ht="28.8" hidden="1" x14ac:dyDescent="0.3">
      <c r="A3288">
        <v>1483</v>
      </c>
      <c r="B3288" s="3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 s="12">
        <v>42573.192997685182</v>
      </c>
      <c r="J3288" s="12">
        <v>42548.192997685182</v>
      </c>
      <c r="K3288" t="b">
        <v>0</v>
      </c>
      <c r="L3288">
        <v>2</v>
      </c>
      <c r="M3288" t="b">
        <v>0</v>
      </c>
      <c r="N3288" t="s">
        <v>8269</v>
      </c>
      <c r="O3288" t="s">
        <v>8310</v>
      </c>
      <c r="P3288">
        <f t="shared" si="153"/>
        <v>1</v>
      </c>
      <c r="Q3288">
        <f t="shared" si="154"/>
        <v>25</v>
      </c>
      <c r="R3288">
        <f t="shared" si="155"/>
        <v>2016</v>
      </c>
    </row>
    <row r="3289" spans="1:18" hidden="1" x14ac:dyDescent="0.3">
      <c r="A3289">
        <v>1559</v>
      </c>
      <c r="B3289" s="3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 s="12">
        <v>42123.05322916666</v>
      </c>
      <c r="J3289" s="12">
        <v>42108.05322916666</v>
      </c>
      <c r="K3289" t="b">
        <v>0</v>
      </c>
      <c r="L3289">
        <v>1</v>
      </c>
      <c r="M3289" t="b">
        <v>0</v>
      </c>
      <c r="N3289" t="s">
        <v>8271</v>
      </c>
      <c r="O3289" t="s">
        <v>8313</v>
      </c>
      <c r="P3289">
        <f t="shared" si="153"/>
        <v>0</v>
      </c>
      <c r="Q3289">
        <f t="shared" si="154"/>
        <v>50</v>
      </c>
      <c r="R3289">
        <f t="shared" si="155"/>
        <v>2015</v>
      </c>
    </row>
    <row r="3290" spans="1:18" ht="28.8" hidden="1" x14ac:dyDescent="0.3">
      <c r="A3290">
        <v>1713</v>
      </c>
      <c r="B3290" s="3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 s="12">
        <v>41917.801064814819</v>
      </c>
      <c r="J3290" s="12">
        <v>41887.801064814819</v>
      </c>
      <c r="K3290" t="b">
        <v>0</v>
      </c>
      <c r="L3290">
        <v>1</v>
      </c>
      <c r="M3290" t="b">
        <v>0</v>
      </c>
      <c r="N3290" t="s">
        <v>8285</v>
      </c>
      <c r="O3290" t="s">
        <v>8288</v>
      </c>
      <c r="P3290">
        <f t="shared" si="153"/>
        <v>2</v>
      </c>
      <c r="Q3290">
        <f t="shared" si="154"/>
        <v>50</v>
      </c>
      <c r="R3290">
        <f t="shared" si="155"/>
        <v>2014</v>
      </c>
    </row>
    <row r="3291" spans="1:18" ht="28.8" hidden="1" x14ac:dyDescent="0.3">
      <c r="A3291">
        <v>1904</v>
      </c>
      <c r="B3291" s="3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 s="12">
        <v>42371.685428240744</v>
      </c>
      <c r="J3291" s="12">
        <v>42326.685428240744</v>
      </c>
      <c r="K3291" t="b">
        <v>0</v>
      </c>
      <c r="L3291">
        <v>2</v>
      </c>
      <c r="M3291" t="b">
        <v>0</v>
      </c>
      <c r="N3291" t="s">
        <v>8266</v>
      </c>
      <c r="O3291" t="s">
        <v>8276</v>
      </c>
      <c r="P3291">
        <f t="shared" si="153"/>
        <v>0</v>
      </c>
      <c r="Q3291">
        <f t="shared" si="154"/>
        <v>25</v>
      </c>
      <c r="R3291">
        <f t="shared" si="155"/>
        <v>2015</v>
      </c>
    </row>
    <row r="3292" spans="1:18" ht="28.8" hidden="1" x14ac:dyDescent="0.3">
      <c r="A3292">
        <v>1989</v>
      </c>
      <c r="B3292" s="3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 s="12">
        <v>42715.680648148147</v>
      </c>
      <c r="J3292" s="12">
        <v>42685.680648148147</v>
      </c>
      <c r="K3292" t="b">
        <v>0</v>
      </c>
      <c r="L3292">
        <v>1</v>
      </c>
      <c r="M3292" t="b">
        <v>0</v>
      </c>
      <c r="N3292" t="s">
        <v>8271</v>
      </c>
      <c r="O3292" t="s">
        <v>8311</v>
      </c>
      <c r="P3292">
        <f t="shared" si="153"/>
        <v>1</v>
      </c>
      <c r="Q3292">
        <f t="shared" si="154"/>
        <v>50</v>
      </c>
      <c r="R3292">
        <f t="shared" si="155"/>
        <v>2016</v>
      </c>
    </row>
    <row r="3293" spans="1:18" ht="28.8" hidden="1" x14ac:dyDescent="0.3">
      <c r="A3293">
        <v>2123</v>
      </c>
      <c r="B3293" s="3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 s="12">
        <v>40252.290972222225</v>
      </c>
      <c r="J3293" s="12">
        <v>40198.424849537041</v>
      </c>
      <c r="K3293" t="b">
        <v>0</v>
      </c>
      <c r="L3293">
        <v>5</v>
      </c>
      <c r="M3293" t="b">
        <v>0</v>
      </c>
      <c r="N3293" t="s">
        <v>8274</v>
      </c>
      <c r="O3293" t="s">
        <v>8292</v>
      </c>
      <c r="P3293">
        <f t="shared" si="153"/>
        <v>10</v>
      </c>
      <c r="Q3293">
        <f t="shared" si="154"/>
        <v>10</v>
      </c>
      <c r="R3293">
        <f t="shared" si="155"/>
        <v>2010</v>
      </c>
    </row>
    <row r="3294" spans="1:18" ht="28.8" hidden="1" x14ac:dyDescent="0.3">
      <c r="A3294">
        <v>2152</v>
      </c>
      <c r="B3294" s="3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 s="12">
        <v>41713.790613425925</v>
      </c>
      <c r="J3294" s="12">
        <v>41683.832280092596</v>
      </c>
      <c r="K3294" t="b">
        <v>0</v>
      </c>
      <c r="L3294">
        <v>4</v>
      </c>
      <c r="M3294" t="b">
        <v>0</v>
      </c>
      <c r="N3294" t="s">
        <v>8274</v>
      </c>
      <c r="O3294" t="s">
        <v>8292</v>
      </c>
      <c r="P3294">
        <f t="shared" si="153"/>
        <v>0</v>
      </c>
      <c r="Q3294">
        <f t="shared" si="154"/>
        <v>12.5</v>
      </c>
      <c r="R3294">
        <f t="shared" si="155"/>
        <v>2014</v>
      </c>
    </row>
    <row r="3295" spans="1:18" hidden="1" x14ac:dyDescent="0.3">
      <c r="A3295">
        <v>2373</v>
      </c>
      <c r="B3295" s="3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 s="12">
        <v>42245.662314814821</v>
      </c>
      <c r="J3295" s="12">
        <v>42215.662314814821</v>
      </c>
      <c r="K3295" t="b">
        <v>0</v>
      </c>
      <c r="L3295">
        <v>1</v>
      </c>
      <c r="M3295" t="b">
        <v>0</v>
      </c>
      <c r="N3295" t="s">
        <v>8266</v>
      </c>
      <c r="O3295" t="s">
        <v>8300</v>
      </c>
      <c r="P3295">
        <f t="shared" si="153"/>
        <v>0</v>
      </c>
      <c r="Q3295">
        <f t="shared" si="154"/>
        <v>50</v>
      </c>
      <c r="R3295">
        <f t="shared" si="155"/>
        <v>2015</v>
      </c>
    </row>
    <row r="3296" spans="1:18" ht="28.8" hidden="1" x14ac:dyDescent="0.3">
      <c r="A3296">
        <v>2393</v>
      </c>
      <c r="B3296" s="3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 s="12">
        <v>42224.648344907408</v>
      </c>
      <c r="J3296" s="12">
        <v>42194.648344907408</v>
      </c>
      <c r="K3296" t="b">
        <v>0</v>
      </c>
      <c r="L3296">
        <v>1</v>
      </c>
      <c r="M3296" t="b">
        <v>0</v>
      </c>
      <c r="N3296" t="s">
        <v>8266</v>
      </c>
      <c r="O3296" t="s">
        <v>8300</v>
      </c>
      <c r="P3296">
        <f t="shared" si="153"/>
        <v>0</v>
      </c>
      <c r="Q3296">
        <f t="shared" si="154"/>
        <v>50</v>
      </c>
      <c r="R3296">
        <f t="shared" si="155"/>
        <v>2015</v>
      </c>
    </row>
    <row r="3297" spans="1:18" ht="28.8" hidden="1" x14ac:dyDescent="0.3">
      <c r="A3297">
        <v>2438</v>
      </c>
      <c r="B3297" s="3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 s="12">
        <v>42345.956736111111</v>
      </c>
      <c r="J3297" s="12">
        <v>42285.91506944444</v>
      </c>
      <c r="K3297" t="b">
        <v>0</v>
      </c>
      <c r="L3297">
        <v>1</v>
      </c>
      <c r="M3297" t="b">
        <v>0</v>
      </c>
      <c r="N3297" t="s">
        <v>8277</v>
      </c>
      <c r="O3297" t="s">
        <v>8303</v>
      </c>
      <c r="P3297">
        <f t="shared" si="153"/>
        <v>0</v>
      </c>
      <c r="Q3297">
        <f t="shared" si="154"/>
        <v>50</v>
      </c>
      <c r="R3297">
        <f t="shared" si="155"/>
        <v>2015</v>
      </c>
    </row>
    <row r="3298" spans="1:18" ht="28.8" hidden="1" x14ac:dyDescent="0.3">
      <c r="A3298">
        <v>2568</v>
      </c>
      <c r="B3298" s="3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 s="12">
        <v>42614.666597222225</v>
      </c>
      <c r="J3298" s="12">
        <v>42584.666597222225</v>
      </c>
      <c r="K3298" t="b">
        <v>0</v>
      </c>
      <c r="L3298">
        <v>1</v>
      </c>
      <c r="M3298" t="b">
        <v>0</v>
      </c>
      <c r="N3298" t="s">
        <v>8277</v>
      </c>
      <c r="O3298" t="s">
        <v>8303</v>
      </c>
      <c r="P3298">
        <f t="shared" si="153"/>
        <v>1</v>
      </c>
      <c r="Q3298">
        <f t="shared" si="154"/>
        <v>50</v>
      </c>
      <c r="R3298">
        <f t="shared" si="155"/>
        <v>2016</v>
      </c>
    </row>
    <row r="3299" spans="1:18" ht="28.8" hidden="1" x14ac:dyDescent="0.3">
      <c r="A3299">
        <v>2585</v>
      </c>
      <c r="B3299" s="3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 s="12">
        <v>41825.963333333333</v>
      </c>
      <c r="J3299" s="12">
        <v>41795.963333333333</v>
      </c>
      <c r="K3299" t="b">
        <v>0</v>
      </c>
      <c r="L3299">
        <v>1</v>
      </c>
      <c r="M3299" t="b">
        <v>0</v>
      </c>
      <c r="N3299" t="s">
        <v>8277</v>
      </c>
      <c r="O3299" t="s">
        <v>8303</v>
      </c>
      <c r="P3299">
        <f t="shared" si="153"/>
        <v>0</v>
      </c>
      <c r="Q3299">
        <f t="shared" si="154"/>
        <v>50</v>
      </c>
      <c r="R3299">
        <f t="shared" si="155"/>
        <v>2014</v>
      </c>
    </row>
    <row r="3300" spans="1:18" ht="28.8" hidden="1" x14ac:dyDescent="0.3">
      <c r="A3300">
        <v>2592</v>
      </c>
      <c r="B3300" s="3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 s="12">
        <v>41917.801168981481</v>
      </c>
      <c r="J3300" s="12">
        <v>41887.801168981481</v>
      </c>
      <c r="K3300" t="b">
        <v>0</v>
      </c>
      <c r="L3300">
        <v>1</v>
      </c>
      <c r="M3300" t="b">
        <v>0</v>
      </c>
      <c r="N3300" t="s">
        <v>8277</v>
      </c>
      <c r="O3300" t="s">
        <v>8303</v>
      </c>
      <c r="P3300">
        <f t="shared" si="153"/>
        <v>0</v>
      </c>
      <c r="Q3300">
        <f t="shared" si="154"/>
        <v>50</v>
      </c>
      <c r="R3300">
        <f t="shared" si="155"/>
        <v>2014</v>
      </c>
    </row>
    <row r="3301" spans="1:18" ht="28.8" hidden="1" x14ac:dyDescent="0.3">
      <c r="A3301">
        <v>3086</v>
      </c>
      <c r="B3301" s="3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 s="12">
        <v>42233.67082175926</v>
      </c>
      <c r="J3301" s="12">
        <v>42173.67082175926</v>
      </c>
      <c r="K3301" t="b">
        <v>0</v>
      </c>
      <c r="L3301">
        <v>3</v>
      </c>
      <c r="M3301" t="b">
        <v>0</v>
      </c>
      <c r="N3301" t="s">
        <v>8281</v>
      </c>
      <c r="O3301" t="s">
        <v>8282</v>
      </c>
      <c r="P3301">
        <f t="shared" si="153"/>
        <v>0</v>
      </c>
      <c r="Q3301">
        <f t="shared" si="154"/>
        <v>16.670000000000002</v>
      </c>
      <c r="R3301">
        <f t="shared" si="155"/>
        <v>2015</v>
      </c>
    </row>
    <row r="3302" spans="1:18" ht="28.8" hidden="1" x14ac:dyDescent="0.3">
      <c r="A3302">
        <v>3095</v>
      </c>
      <c r="B3302" s="3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 s="12">
        <v>42583.025231481486</v>
      </c>
      <c r="J3302" s="12">
        <v>42523.025231481486</v>
      </c>
      <c r="K3302" t="b">
        <v>0</v>
      </c>
      <c r="L3302">
        <v>1</v>
      </c>
      <c r="M3302" t="b">
        <v>0</v>
      </c>
      <c r="N3302" t="s">
        <v>8281</v>
      </c>
      <c r="O3302" t="s">
        <v>8282</v>
      </c>
      <c r="P3302">
        <f t="shared" si="153"/>
        <v>0</v>
      </c>
      <c r="Q3302">
        <f t="shared" si="154"/>
        <v>50</v>
      </c>
      <c r="R3302">
        <f t="shared" si="155"/>
        <v>2016</v>
      </c>
    </row>
    <row r="3303" spans="1:18" ht="28.8" x14ac:dyDescent="0.3">
      <c r="A3303">
        <v>3137</v>
      </c>
      <c r="B3303" s="3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 s="12">
        <v>42858.8</v>
      </c>
      <c r="J3303" s="12">
        <v>42807.885057870371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>
        <f t="shared" si="153"/>
        <v>3</v>
      </c>
      <c r="Q3303">
        <f t="shared" si="154"/>
        <v>50</v>
      </c>
      <c r="R3303">
        <f t="shared" si="155"/>
        <v>2017</v>
      </c>
    </row>
    <row r="3304" spans="1:18" ht="28.8" hidden="1" x14ac:dyDescent="0.3">
      <c r="A3304">
        <v>3794</v>
      </c>
      <c r="B3304" s="3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 s="12">
        <v>42162.58048611111</v>
      </c>
      <c r="J3304" s="12">
        <v>42132.58048611111</v>
      </c>
      <c r="K3304" t="b">
        <v>0</v>
      </c>
      <c r="L3304">
        <v>1</v>
      </c>
      <c r="M3304" t="b">
        <v>0</v>
      </c>
      <c r="N3304" t="s">
        <v>8281</v>
      </c>
      <c r="O3304" t="s">
        <v>8293</v>
      </c>
      <c r="P3304">
        <f t="shared" si="153"/>
        <v>1</v>
      </c>
      <c r="Q3304">
        <f t="shared" si="154"/>
        <v>50</v>
      </c>
      <c r="R3304">
        <f t="shared" si="155"/>
        <v>2015</v>
      </c>
    </row>
    <row r="3305" spans="1:18" ht="28.8" x14ac:dyDescent="0.3">
      <c r="A3305">
        <v>3895</v>
      </c>
      <c r="B3305" s="3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 s="12">
        <v>42063.250208333338</v>
      </c>
      <c r="J3305" s="12">
        <v>42032.250208333338</v>
      </c>
      <c r="K3305" t="b">
        <v>0</v>
      </c>
      <c r="L3305">
        <v>1</v>
      </c>
      <c r="M3305" t="b">
        <v>0</v>
      </c>
      <c r="N3305" t="s">
        <v>8281</v>
      </c>
      <c r="O3305" t="s">
        <v>8284</v>
      </c>
      <c r="P3305">
        <f t="shared" si="153"/>
        <v>5</v>
      </c>
      <c r="Q3305">
        <f t="shared" si="154"/>
        <v>50</v>
      </c>
      <c r="R3305">
        <f t="shared" si="155"/>
        <v>2015</v>
      </c>
    </row>
    <row r="3306" spans="1:18" ht="28.8" x14ac:dyDescent="0.3">
      <c r="A3306">
        <v>3941</v>
      </c>
      <c r="B3306" s="3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 s="12">
        <v>41968.041666666672</v>
      </c>
      <c r="J3306" s="12">
        <v>41940.587233796294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>
        <f t="shared" si="153"/>
        <v>1</v>
      </c>
      <c r="Q3306">
        <f t="shared" si="154"/>
        <v>25</v>
      </c>
      <c r="R3306">
        <f t="shared" si="155"/>
        <v>2014</v>
      </c>
    </row>
    <row r="3307" spans="1:18" ht="28.8" x14ac:dyDescent="0.3">
      <c r="A3307">
        <v>4099</v>
      </c>
      <c r="B3307" s="3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 s="12">
        <v>42615.850381944445</v>
      </c>
      <c r="J3307" s="12">
        <v>42570.850381944445</v>
      </c>
      <c r="K3307" t="b">
        <v>0</v>
      </c>
      <c r="L3307">
        <v>1</v>
      </c>
      <c r="M3307" t="b">
        <v>0</v>
      </c>
      <c r="N3307" t="s">
        <v>8281</v>
      </c>
      <c r="O3307" t="s">
        <v>8284</v>
      </c>
      <c r="P3307">
        <f t="shared" si="153"/>
        <v>1</v>
      </c>
      <c r="Q3307">
        <f t="shared" si="154"/>
        <v>50</v>
      </c>
      <c r="R3307">
        <f t="shared" si="155"/>
        <v>2016</v>
      </c>
    </row>
    <row r="3308" spans="1:18" ht="28.8" hidden="1" x14ac:dyDescent="0.3">
      <c r="A3308">
        <v>1486</v>
      </c>
      <c r="B3308" s="3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 s="12">
        <v>42062.168530092589</v>
      </c>
      <c r="J3308" s="12">
        <v>42032.168530092589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>
        <f t="shared" si="153"/>
        <v>0</v>
      </c>
      <c r="Q3308">
        <f t="shared" si="154"/>
        <v>16</v>
      </c>
      <c r="R3308">
        <f t="shared" si="155"/>
        <v>2015</v>
      </c>
    </row>
    <row r="3309" spans="1:18" ht="28.8" hidden="1" x14ac:dyDescent="0.3">
      <c r="A3309">
        <v>2136</v>
      </c>
      <c r="B3309" s="3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 s="12">
        <v>41566.509097222224</v>
      </c>
      <c r="J3309" s="12">
        <v>41536.509097222224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>
        <f t="shared" si="153"/>
        <v>0</v>
      </c>
      <c r="Q3309">
        <f t="shared" si="154"/>
        <v>11.92</v>
      </c>
      <c r="R3309">
        <f t="shared" si="155"/>
        <v>2013</v>
      </c>
    </row>
    <row r="3310" spans="1:18" ht="28.8" hidden="1" x14ac:dyDescent="0.3">
      <c r="A3310">
        <v>1097</v>
      </c>
      <c r="B3310" s="3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 s="12">
        <v>41700.792557870373</v>
      </c>
      <c r="J3310" s="12">
        <v>41660.792557870373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>
        <f t="shared" si="153"/>
        <v>0</v>
      </c>
      <c r="Q3310">
        <f t="shared" si="154"/>
        <v>6.71</v>
      </c>
      <c r="R3310">
        <f t="shared" si="155"/>
        <v>2014</v>
      </c>
    </row>
    <row r="3311" spans="1:18" ht="28.8" x14ac:dyDescent="0.3">
      <c r="A3311">
        <v>4086</v>
      </c>
      <c r="B3311" s="3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 s="12">
        <v>42329.166666666672</v>
      </c>
      <c r="J3311" s="12">
        <v>42304.940960648149</v>
      </c>
      <c r="K3311" t="b">
        <v>0</v>
      </c>
      <c r="L3311">
        <v>5</v>
      </c>
      <c r="M3311" t="b">
        <v>0</v>
      </c>
      <c r="N3311" t="s">
        <v>8281</v>
      </c>
      <c r="O3311" t="s">
        <v>8284</v>
      </c>
      <c r="P3311">
        <f t="shared" si="153"/>
        <v>5</v>
      </c>
      <c r="Q3311">
        <f t="shared" si="154"/>
        <v>9.4</v>
      </c>
      <c r="R3311">
        <f t="shared" si="155"/>
        <v>2015</v>
      </c>
    </row>
    <row r="3312" spans="1:18" ht="28.8" hidden="1" x14ac:dyDescent="0.3">
      <c r="A3312">
        <v>449</v>
      </c>
      <c r="B3312" s="3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 s="12">
        <v>41564.568113425928</v>
      </c>
      <c r="J3312" s="12">
        <v>41534.568113425928</v>
      </c>
      <c r="K3312" t="b">
        <v>0</v>
      </c>
      <c r="L3312">
        <v>5</v>
      </c>
      <c r="M3312" t="b">
        <v>0</v>
      </c>
      <c r="N3312" t="s">
        <v>8279</v>
      </c>
      <c r="O3312" t="s">
        <v>8297</v>
      </c>
      <c r="P3312">
        <f t="shared" si="153"/>
        <v>2</v>
      </c>
      <c r="Q3312">
        <f t="shared" si="154"/>
        <v>9</v>
      </c>
      <c r="R3312">
        <f t="shared" si="155"/>
        <v>2013</v>
      </c>
    </row>
    <row r="3313" spans="1:18" ht="28.8" hidden="1" x14ac:dyDescent="0.3">
      <c r="A3313">
        <v>455</v>
      </c>
      <c r="B3313" s="3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 s="12">
        <v>41016.021527777775</v>
      </c>
      <c r="J3313" s="12">
        <v>40971.002569444441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>
        <f t="shared" si="153"/>
        <v>0</v>
      </c>
      <c r="Q3313">
        <f t="shared" si="154"/>
        <v>22.5</v>
      </c>
      <c r="R3313">
        <f t="shared" si="155"/>
        <v>2012</v>
      </c>
    </row>
    <row r="3314" spans="1:18" ht="28.8" hidden="1" x14ac:dyDescent="0.3">
      <c r="A3314">
        <v>865</v>
      </c>
      <c r="B3314" s="3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 s="12">
        <v>41290.77311342593</v>
      </c>
      <c r="J3314" s="12">
        <v>41230.77311342593</v>
      </c>
      <c r="K3314" t="b">
        <v>0</v>
      </c>
      <c r="L3314">
        <v>2</v>
      </c>
      <c r="M3314" t="b">
        <v>0</v>
      </c>
      <c r="N3314" t="s">
        <v>8285</v>
      </c>
      <c r="O3314" t="s">
        <v>8308</v>
      </c>
      <c r="P3314">
        <f t="shared" si="153"/>
        <v>2</v>
      </c>
      <c r="Q3314">
        <f t="shared" si="154"/>
        <v>22.5</v>
      </c>
      <c r="R3314">
        <f t="shared" si="155"/>
        <v>2012</v>
      </c>
    </row>
    <row r="3315" spans="1:18" hidden="1" x14ac:dyDescent="0.3">
      <c r="A3315">
        <v>873</v>
      </c>
      <c r="B3315" s="3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 s="12">
        <v>41224.208796296298</v>
      </c>
      <c r="J3315" s="12">
        <v>41184.167129629634</v>
      </c>
      <c r="K3315" t="b">
        <v>0</v>
      </c>
      <c r="L3315">
        <v>5</v>
      </c>
      <c r="M3315" t="b">
        <v>0</v>
      </c>
      <c r="N3315" t="s">
        <v>8285</v>
      </c>
      <c r="O3315" t="s">
        <v>8308</v>
      </c>
      <c r="P3315">
        <f t="shared" si="153"/>
        <v>1</v>
      </c>
      <c r="Q3315">
        <f t="shared" si="154"/>
        <v>9</v>
      </c>
      <c r="R3315">
        <f t="shared" si="155"/>
        <v>2012</v>
      </c>
    </row>
    <row r="3316" spans="1:18" ht="28.8" hidden="1" x14ac:dyDescent="0.3">
      <c r="A3316">
        <v>1068</v>
      </c>
      <c r="B3316" s="3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 s="12">
        <v>42470.329444444447</v>
      </c>
      <c r="J3316" s="12">
        <v>42440.371111111104</v>
      </c>
      <c r="K3316" t="b">
        <v>0</v>
      </c>
      <c r="L3316">
        <v>4</v>
      </c>
      <c r="M3316" t="b">
        <v>0</v>
      </c>
      <c r="N3316" t="s">
        <v>8274</v>
      </c>
      <c r="O3316" t="s">
        <v>8292</v>
      </c>
      <c r="P3316">
        <f t="shared" si="153"/>
        <v>0</v>
      </c>
      <c r="Q3316">
        <f t="shared" si="154"/>
        <v>11.25</v>
      </c>
      <c r="R3316">
        <f t="shared" si="155"/>
        <v>2016</v>
      </c>
    </row>
    <row r="3317" spans="1:18" hidden="1" x14ac:dyDescent="0.3">
      <c r="A3317">
        <v>1075</v>
      </c>
      <c r="B3317" s="3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 s="12">
        <v>41035.904120370367</v>
      </c>
      <c r="J3317" s="12">
        <v>41005.904120370367</v>
      </c>
      <c r="K3317" t="b">
        <v>0</v>
      </c>
      <c r="L3317">
        <v>3</v>
      </c>
      <c r="M3317" t="b">
        <v>0</v>
      </c>
      <c r="N3317" t="s">
        <v>8274</v>
      </c>
      <c r="O3317" t="s">
        <v>8292</v>
      </c>
      <c r="P3317">
        <f t="shared" si="153"/>
        <v>5</v>
      </c>
      <c r="Q3317">
        <f t="shared" si="154"/>
        <v>15</v>
      </c>
      <c r="R3317">
        <f t="shared" si="155"/>
        <v>2012</v>
      </c>
    </row>
    <row r="3318" spans="1:18" ht="28.8" hidden="1" x14ac:dyDescent="0.3">
      <c r="A3318">
        <v>1078</v>
      </c>
      <c r="B3318" s="3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 s="12">
        <v>40746.195844907408</v>
      </c>
      <c r="J3318" s="12">
        <v>40701.195844907408</v>
      </c>
      <c r="K3318" t="b">
        <v>0</v>
      </c>
      <c r="L3318">
        <v>5</v>
      </c>
      <c r="M3318" t="b">
        <v>0</v>
      </c>
      <c r="N3318" t="s">
        <v>8274</v>
      </c>
      <c r="O3318" t="s">
        <v>8292</v>
      </c>
      <c r="P3318">
        <f t="shared" si="153"/>
        <v>8</v>
      </c>
      <c r="Q3318">
        <f t="shared" si="154"/>
        <v>9</v>
      </c>
      <c r="R3318">
        <f t="shared" si="155"/>
        <v>2011</v>
      </c>
    </row>
    <row r="3319" spans="1:18" ht="28.8" hidden="1" x14ac:dyDescent="0.3">
      <c r="A3319">
        <v>1109</v>
      </c>
      <c r="B3319" s="3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 s="12">
        <v>42692.793865740736</v>
      </c>
      <c r="J3319" s="12">
        <v>42662.752199074079</v>
      </c>
      <c r="K3319" t="b">
        <v>0</v>
      </c>
      <c r="L3319">
        <v>3</v>
      </c>
      <c r="M3319" t="b">
        <v>0</v>
      </c>
      <c r="N3319" t="s">
        <v>8274</v>
      </c>
      <c r="O3319" t="s">
        <v>8292</v>
      </c>
      <c r="P3319">
        <f t="shared" si="153"/>
        <v>0</v>
      </c>
      <c r="Q3319">
        <f t="shared" si="154"/>
        <v>15</v>
      </c>
      <c r="R3319">
        <f t="shared" si="155"/>
        <v>2016</v>
      </c>
    </row>
    <row r="3320" spans="1:18" ht="28.8" hidden="1" x14ac:dyDescent="0.3">
      <c r="A3320">
        <v>1428</v>
      </c>
      <c r="B3320" s="3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 s="12">
        <v>42462.338159722218</v>
      </c>
      <c r="J3320" s="12">
        <v>42432.379826388889</v>
      </c>
      <c r="K3320" t="b">
        <v>0</v>
      </c>
      <c r="L3320">
        <v>3</v>
      </c>
      <c r="M3320" t="b">
        <v>0</v>
      </c>
      <c r="N3320" t="s">
        <v>8269</v>
      </c>
      <c r="O3320" t="s">
        <v>8306</v>
      </c>
      <c r="P3320">
        <f t="shared" si="153"/>
        <v>5</v>
      </c>
      <c r="Q3320">
        <f t="shared" si="154"/>
        <v>15</v>
      </c>
      <c r="R3320">
        <f t="shared" si="155"/>
        <v>2016</v>
      </c>
    </row>
    <row r="3321" spans="1:18" ht="28.8" hidden="1" x14ac:dyDescent="0.3">
      <c r="A3321">
        <v>2436</v>
      </c>
      <c r="B3321" s="3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 s="12">
        <v>42398.615393518514</v>
      </c>
      <c r="J3321" s="12">
        <v>42338.615393518514</v>
      </c>
      <c r="K3321" t="b">
        <v>0</v>
      </c>
      <c r="L3321">
        <v>2</v>
      </c>
      <c r="M3321" t="b">
        <v>0</v>
      </c>
      <c r="N3321" t="s">
        <v>8277</v>
      </c>
      <c r="O3321" t="s">
        <v>8303</v>
      </c>
      <c r="P3321">
        <f t="shared" si="153"/>
        <v>0</v>
      </c>
      <c r="Q3321">
        <f t="shared" si="154"/>
        <v>22.5</v>
      </c>
      <c r="R3321">
        <f t="shared" si="155"/>
        <v>2015</v>
      </c>
    </row>
    <row r="3322" spans="1:18" ht="28.8" hidden="1" x14ac:dyDescent="0.3">
      <c r="A3322">
        <v>2764</v>
      </c>
      <c r="B3322" s="3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 s="12">
        <v>41059.791666666664</v>
      </c>
      <c r="J3322" s="12">
        <v>41030.292025462964</v>
      </c>
      <c r="K3322" t="b">
        <v>0</v>
      </c>
      <c r="L3322">
        <v>4</v>
      </c>
      <c r="M3322" t="b">
        <v>0</v>
      </c>
      <c r="N3322" t="s">
        <v>8269</v>
      </c>
      <c r="O3322" t="s">
        <v>8314</v>
      </c>
      <c r="P3322">
        <f t="shared" si="153"/>
        <v>1</v>
      </c>
      <c r="Q3322">
        <f t="shared" si="154"/>
        <v>11.25</v>
      </c>
      <c r="R3322">
        <f t="shared" si="155"/>
        <v>2012</v>
      </c>
    </row>
    <row r="3323" spans="1:18" ht="28.8" x14ac:dyDescent="0.3">
      <c r="A3323">
        <v>2866</v>
      </c>
      <c r="B3323" s="3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 s="12">
        <v>42657.916666666672</v>
      </c>
      <c r="J3323" s="12">
        <v>42627.955104166671</v>
      </c>
      <c r="K3323" t="b">
        <v>0</v>
      </c>
      <c r="L3323">
        <v>2</v>
      </c>
      <c r="M3323" t="b">
        <v>0</v>
      </c>
      <c r="N3323" t="s">
        <v>8281</v>
      </c>
      <c r="O3323" t="s">
        <v>8284</v>
      </c>
      <c r="P3323">
        <f t="shared" si="153"/>
        <v>1</v>
      </c>
      <c r="Q3323">
        <f t="shared" si="154"/>
        <v>22.5</v>
      </c>
      <c r="R3323">
        <f t="shared" si="155"/>
        <v>2016</v>
      </c>
    </row>
    <row r="3324" spans="1:18" ht="28.8" x14ac:dyDescent="0.3">
      <c r="A3324">
        <v>3142</v>
      </c>
      <c r="B3324" s="3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 s="12">
        <v>42813.471516203703</v>
      </c>
      <c r="J3324" s="12">
        <v>42783.513182870374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>
        <f t="shared" si="153"/>
        <v>2</v>
      </c>
      <c r="Q3324">
        <f t="shared" si="154"/>
        <v>15</v>
      </c>
      <c r="R3324">
        <f t="shared" si="155"/>
        <v>2017</v>
      </c>
    </row>
    <row r="3325" spans="1:18" ht="28.8" x14ac:dyDescent="0.3">
      <c r="A3325">
        <v>3960</v>
      </c>
      <c r="B3325" s="3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 s="12">
        <v>42372.845555555556</v>
      </c>
      <c r="J3325" s="12">
        <v>42342.845555555556</v>
      </c>
      <c r="K3325" t="b">
        <v>0</v>
      </c>
      <c r="L3325">
        <v>4</v>
      </c>
      <c r="M3325" t="b">
        <v>0</v>
      </c>
      <c r="N3325" t="s">
        <v>8281</v>
      </c>
      <c r="O3325" t="s">
        <v>8284</v>
      </c>
      <c r="P3325">
        <f t="shared" si="153"/>
        <v>2</v>
      </c>
      <c r="Q3325">
        <f t="shared" si="154"/>
        <v>11.25</v>
      </c>
      <c r="R3325">
        <f t="shared" si="155"/>
        <v>2015</v>
      </c>
    </row>
    <row r="3326" spans="1:18" ht="28.8" x14ac:dyDescent="0.3">
      <c r="A3326">
        <v>3962</v>
      </c>
      <c r="B3326" s="3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 s="12">
        <v>42336.621458333335</v>
      </c>
      <c r="J3326" s="12">
        <v>42311.621458333335</v>
      </c>
      <c r="K3326" t="b">
        <v>0</v>
      </c>
      <c r="L3326">
        <v>3</v>
      </c>
      <c r="M3326" t="b">
        <v>0</v>
      </c>
      <c r="N3326" t="s">
        <v>8281</v>
      </c>
      <c r="O3326" t="s">
        <v>8284</v>
      </c>
      <c r="P3326">
        <f t="shared" si="153"/>
        <v>3</v>
      </c>
      <c r="Q3326">
        <f t="shared" si="154"/>
        <v>15</v>
      </c>
      <c r="R3326">
        <f t="shared" si="155"/>
        <v>2015</v>
      </c>
    </row>
    <row r="3327" spans="1:18" ht="28.8" x14ac:dyDescent="0.3">
      <c r="A3327">
        <v>3966</v>
      </c>
      <c r="B3327" s="3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 s="12">
        <v>41844.124305555553</v>
      </c>
      <c r="J3327" s="12">
        <v>41801.711550925924</v>
      </c>
      <c r="K3327" t="b">
        <v>0</v>
      </c>
      <c r="L3327">
        <v>2</v>
      </c>
      <c r="M3327" t="b">
        <v>0</v>
      </c>
      <c r="N3327" t="s">
        <v>8281</v>
      </c>
      <c r="O3327" t="s">
        <v>8284</v>
      </c>
      <c r="P3327">
        <f t="shared" si="153"/>
        <v>1</v>
      </c>
      <c r="Q3327">
        <f t="shared" si="154"/>
        <v>22.5</v>
      </c>
      <c r="R3327">
        <f t="shared" si="155"/>
        <v>2014</v>
      </c>
    </row>
    <row r="3328" spans="1:18" ht="28.8" hidden="1" x14ac:dyDescent="0.3">
      <c r="A3328">
        <v>1093</v>
      </c>
      <c r="B3328" s="3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 s="12">
        <v>42411.973807870367</v>
      </c>
      <c r="J3328" s="12">
        <v>42396.973807870367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>
        <f t="shared" si="153"/>
        <v>14</v>
      </c>
      <c r="Q3328">
        <f t="shared" si="154"/>
        <v>10.56</v>
      </c>
      <c r="R3328">
        <f t="shared" si="155"/>
        <v>2016</v>
      </c>
    </row>
    <row r="3329" spans="1:18" ht="28.8" hidden="1" x14ac:dyDescent="0.3">
      <c r="A3329">
        <v>1182</v>
      </c>
      <c r="B3329" s="3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 s="12">
        <v>42747.695833333331</v>
      </c>
      <c r="J3329" s="12">
        <v>42728.827407407407</v>
      </c>
      <c r="K3329" t="b">
        <v>0</v>
      </c>
      <c r="L3329">
        <v>4</v>
      </c>
      <c r="M3329" t="b">
        <v>0</v>
      </c>
      <c r="N3329" t="s">
        <v>8277</v>
      </c>
      <c r="O3329" t="s">
        <v>8303</v>
      </c>
      <c r="P3329">
        <f t="shared" si="153"/>
        <v>4</v>
      </c>
      <c r="Q3329">
        <f t="shared" si="154"/>
        <v>10.5</v>
      </c>
      <c r="R3329">
        <f t="shared" si="155"/>
        <v>2016</v>
      </c>
    </row>
    <row r="3330" spans="1:18" ht="28.8" hidden="1" x14ac:dyDescent="0.3">
      <c r="A3330">
        <v>1905</v>
      </c>
      <c r="B3330" s="3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 s="12">
        <v>41889.925856481481</v>
      </c>
      <c r="J3330" s="12">
        <v>41859.925856481481</v>
      </c>
      <c r="K3330" t="b">
        <v>0</v>
      </c>
      <c r="L3330">
        <v>4</v>
      </c>
      <c r="M3330" t="b">
        <v>0</v>
      </c>
      <c r="N3330" t="s">
        <v>8266</v>
      </c>
      <c r="O3330" t="s">
        <v>8276</v>
      </c>
      <c r="P3330">
        <f t="shared" ref="P3330:P3393" si="156">ROUND(E3330/D3330*100,0)</f>
        <v>0</v>
      </c>
      <c r="Q3330">
        <f t="shared" ref="Q3330:Q3393" si="157">IFERROR(ROUND(E3330/L3330,2),0)</f>
        <v>10.5</v>
      </c>
      <c r="R3330">
        <f t="shared" si="155"/>
        <v>2014</v>
      </c>
    </row>
    <row r="3331" spans="1:18" hidden="1" x14ac:dyDescent="0.3">
      <c r="A3331">
        <v>1101</v>
      </c>
      <c r="B3331" s="3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 s="12">
        <v>42565.758333333331</v>
      </c>
      <c r="J3331" s="12">
        <v>42538.77243055556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>
        <f t="shared" si="156"/>
        <v>0</v>
      </c>
      <c r="Q3331">
        <f t="shared" si="157"/>
        <v>6.83</v>
      </c>
      <c r="R3331">
        <f t="shared" ref="R3331:R3394" si="158">YEAR(J3331)</f>
        <v>2016</v>
      </c>
    </row>
    <row r="3332" spans="1:18" ht="28.8" hidden="1" x14ac:dyDescent="0.3">
      <c r="A3332">
        <v>3106</v>
      </c>
      <c r="B3332" s="3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 s="12">
        <v>42263.916666666672</v>
      </c>
      <c r="J3332" s="12">
        <v>42241.429120370376</v>
      </c>
      <c r="K3332" t="b">
        <v>0</v>
      </c>
      <c r="L3332">
        <v>4</v>
      </c>
      <c r="M3332" t="b">
        <v>0</v>
      </c>
      <c r="N3332" t="s">
        <v>8281</v>
      </c>
      <c r="O3332" t="s">
        <v>8282</v>
      </c>
      <c r="P3332">
        <f t="shared" si="156"/>
        <v>4</v>
      </c>
      <c r="Q3332">
        <f t="shared" si="157"/>
        <v>10.25</v>
      </c>
      <c r="R3332">
        <f t="shared" si="158"/>
        <v>2015</v>
      </c>
    </row>
    <row r="3333" spans="1:18" ht="28.8" x14ac:dyDescent="0.3">
      <c r="A3333">
        <v>4107</v>
      </c>
      <c r="B3333" s="3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 s="12">
        <v>41906.916678240741</v>
      </c>
      <c r="J3333" s="12">
        <v>41883.916678240741</v>
      </c>
      <c r="K3333" t="b">
        <v>0</v>
      </c>
      <c r="L3333">
        <v>4</v>
      </c>
      <c r="M3333" t="b">
        <v>0</v>
      </c>
      <c r="N3333" t="s">
        <v>8281</v>
      </c>
      <c r="O3333" t="s">
        <v>8284</v>
      </c>
      <c r="P3333">
        <f t="shared" si="156"/>
        <v>2</v>
      </c>
      <c r="Q3333">
        <f t="shared" si="157"/>
        <v>10.25</v>
      </c>
      <c r="R3333">
        <f t="shared" si="158"/>
        <v>2014</v>
      </c>
    </row>
    <row r="3334" spans="1:18" ht="28.8" hidden="1" x14ac:dyDescent="0.3">
      <c r="A3334">
        <v>148</v>
      </c>
      <c r="B3334" s="3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 s="12">
        <v>42427.281666666662</v>
      </c>
      <c r="J3334" s="12">
        <v>42397.281666666662</v>
      </c>
      <c r="K3334" t="b">
        <v>0</v>
      </c>
      <c r="L3334">
        <v>2</v>
      </c>
      <c r="M3334" t="b">
        <v>0</v>
      </c>
      <c r="N3334" t="s">
        <v>8279</v>
      </c>
      <c r="O3334" t="s">
        <v>8295</v>
      </c>
      <c r="P3334">
        <f t="shared" si="156"/>
        <v>0</v>
      </c>
      <c r="Q3334">
        <f t="shared" si="157"/>
        <v>20</v>
      </c>
      <c r="R3334">
        <f t="shared" si="158"/>
        <v>2016</v>
      </c>
    </row>
    <row r="3335" spans="1:18" ht="28.8" hidden="1" x14ac:dyDescent="0.3">
      <c r="A3335">
        <v>154</v>
      </c>
      <c r="B3335" s="3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 s="12">
        <v>42158.547395833331</v>
      </c>
      <c r="J3335" s="12">
        <v>42115.547395833331</v>
      </c>
      <c r="K3335" t="b">
        <v>0</v>
      </c>
      <c r="L3335">
        <v>3</v>
      </c>
      <c r="M3335" t="b">
        <v>0</v>
      </c>
      <c r="N3335" t="s">
        <v>8279</v>
      </c>
      <c r="O3335" t="s">
        <v>8295</v>
      </c>
      <c r="P3335">
        <f t="shared" si="156"/>
        <v>3</v>
      </c>
      <c r="Q3335">
        <f t="shared" si="157"/>
        <v>13.33</v>
      </c>
      <c r="R3335">
        <f t="shared" si="158"/>
        <v>2015</v>
      </c>
    </row>
    <row r="3336" spans="1:18" ht="28.8" hidden="1" x14ac:dyDescent="0.3">
      <c r="A3336">
        <v>937</v>
      </c>
      <c r="B3336" s="3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 s="12">
        <v>41581.839780092596</v>
      </c>
      <c r="J3336" s="12">
        <v>41551.798113425924</v>
      </c>
      <c r="K3336" t="b">
        <v>0</v>
      </c>
      <c r="L3336">
        <v>2</v>
      </c>
      <c r="M3336" t="b">
        <v>0</v>
      </c>
      <c r="N3336" t="s">
        <v>8285</v>
      </c>
      <c r="O3336" t="s">
        <v>8308</v>
      </c>
      <c r="P3336">
        <f t="shared" si="156"/>
        <v>1</v>
      </c>
      <c r="Q3336">
        <f t="shared" si="157"/>
        <v>20</v>
      </c>
      <c r="R3336">
        <f t="shared" si="158"/>
        <v>2013</v>
      </c>
    </row>
    <row r="3337" spans="1:18" ht="28.8" hidden="1" x14ac:dyDescent="0.3">
      <c r="A3337">
        <v>939</v>
      </c>
      <c r="B3337" s="3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 s="12">
        <v>41455.831944444442</v>
      </c>
      <c r="J3337" s="12">
        <v>41416.763171296298</v>
      </c>
      <c r="K3337" t="b">
        <v>0</v>
      </c>
      <c r="L3337">
        <v>2</v>
      </c>
      <c r="M3337" t="b">
        <v>0</v>
      </c>
      <c r="N3337" t="s">
        <v>8285</v>
      </c>
      <c r="O3337" t="s">
        <v>8308</v>
      </c>
      <c r="P3337">
        <f t="shared" si="156"/>
        <v>1</v>
      </c>
      <c r="Q3337">
        <f t="shared" si="157"/>
        <v>20</v>
      </c>
      <c r="R3337">
        <f t="shared" si="158"/>
        <v>2013</v>
      </c>
    </row>
    <row r="3338" spans="1:18" ht="28.8" hidden="1" x14ac:dyDescent="0.3">
      <c r="A3338">
        <v>1232</v>
      </c>
      <c r="B3338" s="3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 s="12">
        <v>41553.848032407412</v>
      </c>
      <c r="J3338" s="12">
        <v>41506.848032407412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>
        <f t="shared" si="156"/>
        <v>1</v>
      </c>
      <c r="Q3338">
        <f t="shared" si="157"/>
        <v>40</v>
      </c>
      <c r="R3338">
        <f t="shared" si="158"/>
        <v>2013</v>
      </c>
    </row>
    <row r="3339" spans="1:18" ht="28.8" hidden="1" x14ac:dyDescent="0.3">
      <c r="A3339">
        <v>1789</v>
      </c>
      <c r="B3339" s="3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 s="12">
        <v>42016.250034722223</v>
      </c>
      <c r="J3339" s="12">
        <v>41956.250034722223</v>
      </c>
      <c r="K3339" t="b">
        <v>1</v>
      </c>
      <c r="L3339">
        <v>4</v>
      </c>
      <c r="M3339" t="b">
        <v>0</v>
      </c>
      <c r="N3339" t="s">
        <v>8271</v>
      </c>
      <c r="O3339" t="s">
        <v>8272</v>
      </c>
      <c r="P3339">
        <f t="shared" si="156"/>
        <v>1</v>
      </c>
      <c r="Q3339">
        <f t="shared" si="157"/>
        <v>10</v>
      </c>
      <c r="R3339">
        <f t="shared" si="158"/>
        <v>2014</v>
      </c>
    </row>
    <row r="3340" spans="1:18" ht="28.8" hidden="1" x14ac:dyDescent="0.3">
      <c r="A3340">
        <v>1793</v>
      </c>
      <c r="B3340" s="3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 s="12">
        <v>41970.933333333334</v>
      </c>
      <c r="J3340" s="12">
        <v>41940.89166666667</v>
      </c>
      <c r="K3340" t="b">
        <v>1</v>
      </c>
      <c r="L3340">
        <v>2</v>
      </c>
      <c r="M3340" t="b">
        <v>0</v>
      </c>
      <c r="N3340" t="s">
        <v>8271</v>
      </c>
      <c r="O3340" t="s">
        <v>8272</v>
      </c>
      <c r="P3340">
        <f t="shared" si="156"/>
        <v>1</v>
      </c>
      <c r="Q3340">
        <f t="shared" si="157"/>
        <v>20</v>
      </c>
      <c r="R3340">
        <f t="shared" si="158"/>
        <v>2014</v>
      </c>
    </row>
    <row r="3341" spans="1:18" ht="28.8" hidden="1" x14ac:dyDescent="0.3">
      <c r="A3341">
        <v>1811</v>
      </c>
      <c r="B3341" s="3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 s="12">
        <v>41936.166666666664</v>
      </c>
      <c r="J3341" s="12">
        <v>41876.433680555558</v>
      </c>
      <c r="K3341" t="b">
        <v>0</v>
      </c>
      <c r="L3341">
        <v>26</v>
      </c>
      <c r="M3341" t="b">
        <v>0</v>
      </c>
      <c r="N3341" t="s">
        <v>8271</v>
      </c>
      <c r="O3341" t="s">
        <v>8272</v>
      </c>
      <c r="P3341">
        <f t="shared" si="156"/>
        <v>0</v>
      </c>
      <c r="Q3341">
        <f t="shared" si="157"/>
        <v>1.54</v>
      </c>
      <c r="R3341">
        <f t="shared" si="158"/>
        <v>2014</v>
      </c>
    </row>
    <row r="3342" spans="1:18" ht="28.8" hidden="1" x14ac:dyDescent="0.3">
      <c r="A3342">
        <v>2693</v>
      </c>
      <c r="B3342" s="3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 s="12">
        <v>41864.138495370367</v>
      </c>
      <c r="J3342" s="12">
        <v>41834.138495370367</v>
      </c>
      <c r="K3342" t="b">
        <v>0</v>
      </c>
      <c r="L3342">
        <v>3</v>
      </c>
      <c r="M3342" t="b">
        <v>0</v>
      </c>
      <c r="N3342" t="s">
        <v>8277</v>
      </c>
      <c r="O3342" t="s">
        <v>8303</v>
      </c>
      <c r="P3342">
        <f t="shared" si="156"/>
        <v>1</v>
      </c>
      <c r="Q3342">
        <f t="shared" si="157"/>
        <v>13.33</v>
      </c>
      <c r="R3342">
        <f t="shared" si="158"/>
        <v>2014</v>
      </c>
    </row>
    <row r="3343" spans="1:18" x14ac:dyDescent="0.3">
      <c r="A3343">
        <v>2864</v>
      </c>
      <c r="B3343" s="3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 s="12">
        <v>42202.554166666669</v>
      </c>
      <c r="J3343" s="12">
        <v>42172.613506944443</v>
      </c>
      <c r="K3343" t="b">
        <v>0</v>
      </c>
      <c r="L3343">
        <v>3</v>
      </c>
      <c r="M3343" t="b">
        <v>0</v>
      </c>
      <c r="N3343" t="s">
        <v>8281</v>
      </c>
      <c r="O3343" t="s">
        <v>8284</v>
      </c>
      <c r="P3343">
        <f t="shared" si="156"/>
        <v>2</v>
      </c>
      <c r="Q3343">
        <f t="shared" si="157"/>
        <v>13.33</v>
      </c>
      <c r="R3343">
        <f t="shared" si="158"/>
        <v>2015</v>
      </c>
    </row>
    <row r="3344" spans="1:18" ht="28.8" hidden="1" x14ac:dyDescent="0.3">
      <c r="A3344">
        <v>3053</v>
      </c>
      <c r="B3344" s="3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 s="12">
        <v>41914.165972222225</v>
      </c>
      <c r="J3344" s="12">
        <v>41862.761724537035</v>
      </c>
      <c r="K3344" t="b">
        <v>0</v>
      </c>
      <c r="L3344">
        <v>3</v>
      </c>
      <c r="M3344" t="b">
        <v>0</v>
      </c>
      <c r="N3344" t="s">
        <v>8281</v>
      </c>
      <c r="O3344" t="s">
        <v>8282</v>
      </c>
      <c r="P3344">
        <f t="shared" si="156"/>
        <v>0</v>
      </c>
      <c r="Q3344">
        <f t="shared" si="157"/>
        <v>13.33</v>
      </c>
      <c r="R3344">
        <f t="shared" si="158"/>
        <v>2014</v>
      </c>
    </row>
    <row r="3345" spans="1:18" hidden="1" x14ac:dyDescent="0.3">
      <c r="A3345">
        <v>3871</v>
      </c>
      <c r="B3345" s="3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 s="12">
        <v>42823.739004629635</v>
      </c>
      <c r="J3345" s="12">
        <v>42763.780671296292</v>
      </c>
      <c r="K3345" t="b">
        <v>0</v>
      </c>
      <c r="L3345">
        <v>3</v>
      </c>
      <c r="M3345" t="b">
        <v>0</v>
      </c>
      <c r="N3345" t="s">
        <v>8281</v>
      </c>
      <c r="O3345" t="s">
        <v>8293</v>
      </c>
      <c r="P3345">
        <f t="shared" si="156"/>
        <v>3</v>
      </c>
      <c r="Q3345">
        <f t="shared" si="157"/>
        <v>13.33</v>
      </c>
      <c r="R3345">
        <f t="shared" si="158"/>
        <v>2017</v>
      </c>
    </row>
    <row r="3346" spans="1:18" ht="28.8" x14ac:dyDescent="0.3">
      <c r="A3346">
        <v>4005</v>
      </c>
      <c r="B3346" s="3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 s="12">
        <v>41932.807696759257</v>
      </c>
      <c r="J3346" s="12">
        <v>41872.807696759257</v>
      </c>
      <c r="K3346" t="b">
        <v>0</v>
      </c>
      <c r="L3346">
        <v>2</v>
      </c>
      <c r="M3346" t="b">
        <v>0</v>
      </c>
      <c r="N3346" t="s">
        <v>8281</v>
      </c>
      <c r="O3346" t="s">
        <v>8284</v>
      </c>
      <c r="P3346">
        <f t="shared" si="156"/>
        <v>1</v>
      </c>
      <c r="Q3346">
        <f t="shared" si="157"/>
        <v>20</v>
      </c>
      <c r="R3346">
        <f t="shared" si="158"/>
        <v>2014</v>
      </c>
    </row>
    <row r="3347" spans="1:18" ht="28.8" hidden="1" x14ac:dyDescent="0.3">
      <c r="A3347">
        <v>2346</v>
      </c>
      <c r="B3347" s="3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 s="12">
        <v>42660.79896990741</v>
      </c>
      <c r="J3347" s="12">
        <v>42615.79896990741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>
        <f t="shared" si="156"/>
        <v>0</v>
      </c>
      <c r="Q3347">
        <f t="shared" si="157"/>
        <v>13</v>
      </c>
      <c r="R3347">
        <f t="shared" si="158"/>
        <v>2016</v>
      </c>
    </row>
    <row r="3348" spans="1:18" ht="28.8" x14ac:dyDescent="0.3">
      <c r="A3348">
        <v>2903</v>
      </c>
      <c r="B3348" s="3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 s="12">
        <v>42256.166874999995</v>
      </c>
      <c r="J3348" s="12">
        <v>42196.166874999995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>
        <f t="shared" si="156"/>
        <v>1</v>
      </c>
      <c r="Q3348">
        <f t="shared" si="157"/>
        <v>9.75</v>
      </c>
      <c r="R3348">
        <f t="shared" si="158"/>
        <v>2015</v>
      </c>
    </row>
    <row r="3349" spans="1:18" x14ac:dyDescent="0.3">
      <c r="A3349">
        <v>3850</v>
      </c>
      <c r="B3349" s="3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 s="12">
        <v>42005.124340277776</v>
      </c>
      <c r="J3349" s="12">
        <v>41975.124340277776</v>
      </c>
      <c r="K3349" t="b">
        <v>1</v>
      </c>
      <c r="L3349">
        <v>4</v>
      </c>
      <c r="M3349" t="b">
        <v>0</v>
      </c>
      <c r="N3349" t="s">
        <v>8281</v>
      </c>
      <c r="O3349" t="s">
        <v>8284</v>
      </c>
      <c r="P3349">
        <f t="shared" si="156"/>
        <v>4</v>
      </c>
      <c r="Q3349">
        <f t="shared" si="157"/>
        <v>9.5</v>
      </c>
      <c r="R3349">
        <f t="shared" si="158"/>
        <v>2014</v>
      </c>
    </row>
    <row r="3350" spans="1:18" ht="28.8" x14ac:dyDescent="0.3">
      <c r="A3350">
        <v>4073</v>
      </c>
      <c r="B3350" s="3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 s="12">
        <v>42133.166666666672</v>
      </c>
      <c r="J3350" s="12">
        <v>42078.34520833334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>
        <f t="shared" si="156"/>
        <v>1</v>
      </c>
      <c r="Q3350">
        <f t="shared" si="157"/>
        <v>18.5</v>
      </c>
      <c r="R3350">
        <f t="shared" si="158"/>
        <v>2015</v>
      </c>
    </row>
    <row r="3351" spans="1:18" ht="28.8" hidden="1" x14ac:dyDescent="0.3">
      <c r="A3351">
        <v>1873</v>
      </c>
      <c r="B3351" s="3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 s="12">
        <v>42193.697916666672</v>
      </c>
      <c r="J3351" s="12">
        <v>42164.615856481483</v>
      </c>
      <c r="K3351" t="b">
        <v>0</v>
      </c>
      <c r="L3351">
        <v>2</v>
      </c>
      <c r="M3351" t="b">
        <v>0</v>
      </c>
      <c r="N3351" t="s">
        <v>8274</v>
      </c>
      <c r="O3351" t="s">
        <v>8302</v>
      </c>
      <c r="P3351">
        <f t="shared" si="156"/>
        <v>0</v>
      </c>
      <c r="Q3351">
        <f t="shared" si="157"/>
        <v>18</v>
      </c>
      <c r="R3351">
        <f t="shared" si="158"/>
        <v>2015</v>
      </c>
    </row>
    <row r="3352" spans="1:18" ht="28.8" hidden="1" x14ac:dyDescent="0.3">
      <c r="A3352">
        <v>2647</v>
      </c>
      <c r="B3352" s="3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 s="12">
        <v>42230.261793981481</v>
      </c>
      <c r="J3352" s="12">
        <v>42200.261793981481</v>
      </c>
      <c r="K3352" t="b">
        <v>0</v>
      </c>
      <c r="L3352">
        <v>3</v>
      </c>
      <c r="M3352" t="b">
        <v>0</v>
      </c>
      <c r="N3352" t="s">
        <v>8266</v>
      </c>
      <c r="O3352" t="s">
        <v>8273</v>
      </c>
      <c r="P3352">
        <f t="shared" si="156"/>
        <v>1</v>
      </c>
      <c r="Q3352">
        <f t="shared" si="157"/>
        <v>12</v>
      </c>
      <c r="R3352">
        <f t="shared" si="158"/>
        <v>2015</v>
      </c>
    </row>
    <row r="3353" spans="1:18" ht="28.8" hidden="1" x14ac:dyDescent="0.3">
      <c r="A3353">
        <v>2683</v>
      </c>
      <c r="B3353" s="3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 s="12">
        <v>42064.75509259259</v>
      </c>
      <c r="J3353" s="12">
        <v>42034.75509259259</v>
      </c>
      <c r="K3353" t="b">
        <v>0</v>
      </c>
      <c r="L3353">
        <v>3</v>
      </c>
      <c r="M3353" t="b">
        <v>0</v>
      </c>
      <c r="N3353" t="s">
        <v>8277</v>
      </c>
      <c r="O3353" t="s">
        <v>8303</v>
      </c>
      <c r="P3353">
        <f t="shared" si="156"/>
        <v>0</v>
      </c>
      <c r="Q3353">
        <f t="shared" si="157"/>
        <v>12</v>
      </c>
      <c r="R3353">
        <f t="shared" si="158"/>
        <v>2015</v>
      </c>
    </row>
    <row r="3354" spans="1:18" ht="28.8" hidden="1" x14ac:dyDescent="0.3">
      <c r="A3354">
        <v>2761</v>
      </c>
      <c r="B3354" s="3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 s="12">
        <v>41277.063576388886</v>
      </c>
      <c r="J3354" s="12">
        <v>41247.063576388886</v>
      </c>
      <c r="K3354" t="b">
        <v>0</v>
      </c>
      <c r="L3354">
        <v>4</v>
      </c>
      <c r="M3354" t="b">
        <v>0</v>
      </c>
      <c r="N3354" t="s">
        <v>8269</v>
      </c>
      <c r="O3354" t="s">
        <v>8314</v>
      </c>
      <c r="P3354">
        <f t="shared" si="156"/>
        <v>1</v>
      </c>
      <c r="Q3354">
        <f t="shared" si="157"/>
        <v>9</v>
      </c>
      <c r="R3354">
        <f t="shared" si="158"/>
        <v>2012</v>
      </c>
    </row>
    <row r="3355" spans="1:18" ht="28.8" hidden="1" x14ac:dyDescent="0.3">
      <c r="A3355">
        <v>550</v>
      </c>
      <c r="B3355" s="3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 s="12">
        <v>42766.208333333328</v>
      </c>
      <c r="J3355" s="12">
        <v>42753.678761574076</v>
      </c>
      <c r="K3355" t="b">
        <v>0</v>
      </c>
      <c r="L3355">
        <v>4</v>
      </c>
      <c r="M3355" t="b">
        <v>0</v>
      </c>
      <c r="N3355" t="s">
        <v>8266</v>
      </c>
      <c r="O3355" t="s">
        <v>8300</v>
      </c>
      <c r="P3355">
        <f t="shared" si="156"/>
        <v>1</v>
      </c>
      <c r="Q3355">
        <f t="shared" si="157"/>
        <v>8.75</v>
      </c>
      <c r="R3355">
        <f t="shared" si="158"/>
        <v>2017</v>
      </c>
    </row>
    <row r="3356" spans="1:18" ht="28.8" hidden="1" x14ac:dyDescent="0.3">
      <c r="A3356">
        <v>1158</v>
      </c>
      <c r="B3356" s="3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 s="12">
        <v>41982.09175925926</v>
      </c>
      <c r="J3356" s="12">
        <v>41952.09175925926</v>
      </c>
      <c r="K3356" t="b">
        <v>0</v>
      </c>
      <c r="L3356">
        <v>3</v>
      </c>
      <c r="M3356" t="b">
        <v>0</v>
      </c>
      <c r="N3356" t="s">
        <v>8277</v>
      </c>
      <c r="O3356" t="s">
        <v>8303</v>
      </c>
      <c r="P3356">
        <f t="shared" si="156"/>
        <v>0</v>
      </c>
      <c r="Q3356">
        <f t="shared" si="157"/>
        <v>11.67</v>
      </c>
      <c r="R3356">
        <f t="shared" si="158"/>
        <v>2014</v>
      </c>
    </row>
    <row r="3357" spans="1:18" ht="28.8" hidden="1" x14ac:dyDescent="0.3">
      <c r="A3357">
        <v>1162</v>
      </c>
      <c r="B3357" s="3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 s="12">
        <v>41907.683611111112</v>
      </c>
      <c r="J3357" s="12">
        <v>41876.683611111112</v>
      </c>
      <c r="K3357" t="b">
        <v>0</v>
      </c>
      <c r="L3357">
        <v>2</v>
      </c>
      <c r="M3357" t="b">
        <v>0</v>
      </c>
      <c r="N3357" t="s">
        <v>8277</v>
      </c>
      <c r="O3357" t="s">
        <v>8303</v>
      </c>
      <c r="P3357">
        <f t="shared" si="156"/>
        <v>0</v>
      </c>
      <c r="Q3357">
        <f t="shared" si="157"/>
        <v>17.5</v>
      </c>
      <c r="R3357">
        <f t="shared" si="158"/>
        <v>2014</v>
      </c>
    </row>
    <row r="3358" spans="1:18" ht="28.8" hidden="1" x14ac:dyDescent="0.3">
      <c r="A3358">
        <v>1558</v>
      </c>
      <c r="B3358" s="3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 s="12">
        <v>42244.508333333331</v>
      </c>
      <c r="J3358" s="12">
        <v>42185.397673611107</v>
      </c>
      <c r="K3358" t="b">
        <v>0</v>
      </c>
      <c r="L3358">
        <v>3</v>
      </c>
      <c r="M3358" t="b">
        <v>0</v>
      </c>
      <c r="N3358" t="s">
        <v>8271</v>
      </c>
      <c r="O3358" t="s">
        <v>8313</v>
      </c>
      <c r="P3358">
        <f t="shared" si="156"/>
        <v>5</v>
      </c>
      <c r="Q3358">
        <f t="shared" si="157"/>
        <v>11.67</v>
      </c>
      <c r="R3358">
        <f t="shared" si="158"/>
        <v>2015</v>
      </c>
    </row>
    <row r="3359" spans="1:18" ht="28.8" hidden="1" x14ac:dyDescent="0.3">
      <c r="A3359">
        <v>1719</v>
      </c>
      <c r="B3359" s="3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 s="12">
        <v>41899.534618055557</v>
      </c>
      <c r="J3359" s="12">
        <v>41869.534618055557</v>
      </c>
      <c r="K3359" t="b">
        <v>0</v>
      </c>
      <c r="L3359">
        <v>3</v>
      </c>
      <c r="M3359" t="b">
        <v>0</v>
      </c>
      <c r="N3359" t="s">
        <v>8285</v>
      </c>
      <c r="O3359" t="s">
        <v>8288</v>
      </c>
      <c r="P3359">
        <f t="shared" si="156"/>
        <v>1</v>
      </c>
      <c r="Q3359">
        <f t="shared" si="157"/>
        <v>11.67</v>
      </c>
      <c r="R3359">
        <f t="shared" si="158"/>
        <v>2014</v>
      </c>
    </row>
    <row r="3360" spans="1:18" ht="28.8" hidden="1" x14ac:dyDescent="0.3">
      <c r="A3360">
        <v>1724</v>
      </c>
      <c r="B3360" s="3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 s="12">
        <v>41942.932430555556</v>
      </c>
      <c r="J3360" s="12">
        <v>41912.932430555556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>
        <f t="shared" si="156"/>
        <v>1</v>
      </c>
      <c r="Q3360">
        <f t="shared" si="157"/>
        <v>8.75</v>
      </c>
      <c r="R3360">
        <f t="shared" si="158"/>
        <v>2014</v>
      </c>
    </row>
    <row r="3361" spans="1:18" hidden="1" x14ac:dyDescent="0.3">
      <c r="A3361">
        <v>2691</v>
      </c>
      <c r="B3361" s="3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 s="12">
        <v>42134.724039351851</v>
      </c>
      <c r="J3361" s="12">
        <v>42089.724039351851</v>
      </c>
      <c r="K3361" t="b">
        <v>0</v>
      </c>
      <c r="L3361">
        <v>2</v>
      </c>
      <c r="M3361" t="b">
        <v>0</v>
      </c>
      <c r="N3361" t="s">
        <v>8277</v>
      </c>
      <c r="O3361" t="s">
        <v>8303</v>
      </c>
      <c r="P3361">
        <f t="shared" si="156"/>
        <v>0</v>
      </c>
      <c r="Q3361">
        <f t="shared" si="157"/>
        <v>17.5</v>
      </c>
      <c r="R3361">
        <f t="shared" si="158"/>
        <v>2015</v>
      </c>
    </row>
    <row r="3362" spans="1:18" hidden="1" x14ac:dyDescent="0.3">
      <c r="A3362">
        <v>2741</v>
      </c>
      <c r="B3362" s="3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 s="12">
        <v>41932.088194444441</v>
      </c>
      <c r="J3362" s="12">
        <v>41911.657430555555</v>
      </c>
      <c r="K3362" t="b">
        <v>0</v>
      </c>
      <c r="L3362">
        <v>4</v>
      </c>
      <c r="M3362" t="b">
        <v>0</v>
      </c>
      <c r="N3362" t="s">
        <v>8269</v>
      </c>
      <c r="O3362" t="s">
        <v>8314</v>
      </c>
      <c r="P3362">
        <f t="shared" si="156"/>
        <v>0</v>
      </c>
      <c r="Q3362">
        <f t="shared" si="157"/>
        <v>8.75</v>
      </c>
      <c r="R3362">
        <f t="shared" si="158"/>
        <v>2014</v>
      </c>
    </row>
    <row r="3363" spans="1:18" x14ac:dyDescent="0.3">
      <c r="A3363">
        <v>2859</v>
      </c>
      <c r="B3363" s="3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 s="12">
        <v>42293.362314814818</v>
      </c>
      <c r="J3363" s="12">
        <v>42233.362314814818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>
        <f t="shared" si="156"/>
        <v>2</v>
      </c>
      <c r="Q3363">
        <f t="shared" si="157"/>
        <v>35</v>
      </c>
      <c r="R3363">
        <f t="shared" si="158"/>
        <v>2015</v>
      </c>
    </row>
    <row r="3364" spans="1:18" hidden="1" x14ac:dyDescent="0.3">
      <c r="A3364">
        <v>3792</v>
      </c>
      <c r="B3364" s="3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 s="12">
        <v>42200.447013888886</v>
      </c>
      <c r="J3364" s="12">
        <v>42170.447013888886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>
        <f t="shared" si="156"/>
        <v>0</v>
      </c>
      <c r="Q3364">
        <f t="shared" si="157"/>
        <v>17.5</v>
      </c>
      <c r="R3364">
        <f t="shared" si="158"/>
        <v>2015</v>
      </c>
    </row>
    <row r="3365" spans="1:18" ht="28.8" hidden="1" x14ac:dyDescent="0.3">
      <c r="A3365">
        <v>3887</v>
      </c>
      <c r="B3365" s="3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 s="12">
        <v>42125.916666666672</v>
      </c>
      <c r="J3365" s="12">
        <v>42079.857974537037</v>
      </c>
      <c r="K3365" t="b">
        <v>0</v>
      </c>
      <c r="L3365">
        <v>2</v>
      </c>
      <c r="M3365" t="b">
        <v>0</v>
      </c>
      <c r="N3365" t="s">
        <v>8281</v>
      </c>
      <c r="O3365" t="s">
        <v>8293</v>
      </c>
      <c r="P3365">
        <f t="shared" si="156"/>
        <v>2</v>
      </c>
      <c r="Q3365">
        <f t="shared" si="157"/>
        <v>17.5</v>
      </c>
      <c r="R3365">
        <f t="shared" si="158"/>
        <v>2015</v>
      </c>
    </row>
    <row r="3366" spans="1:18" ht="28.8" x14ac:dyDescent="0.3">
      <c r="A3366">
        <v>4068</v>
      </c>
      <c r="B3366" s="3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 s="12">
        <v>42748.961805555555</v>
      </c>
      <c r="J3366" s="12">
        <v>42718.963599537034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>
        <f t="shared" si="156"/>
        <v>1</v>
      </c>
      <c r="Q3366">
        <f t="shared" si="157"/>
        <v>34.950000000000003</v>
      </c>
      <c r="R3366">
        <f t="shared" si="158"/>
        <v>2016</v>
      </c>
    </row>
    <row r="3367" spans="1:18" ht="28.8" hidden="1" x14ac:dyDescent="0.3">
      <c r="A3367">
        <v>1710</v>
      </c>
      <c r="B3367" s="3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 s="12">
        <v>42387.541666666672</v>
      </c>
      <c r="J3367" s="12">
        <v>42341.59129629629</v>
      </c>
      <c r="K3367" t="b">
        <v>0</v>
      </c>
      <c r="L3367">
        <v>1</v>
      </c>
      <c r="M3367" t="b">
        <v>0</v>
      </c>
      <c r="N3367" t="s">
        <v>8285</v>
      </c>
      <c r="O3367" t="s">
        <v>8288</v>
      </c>
      <c r="P3367">
        <f t="shared" si="156"/>
        <v>1</v>
      </c>
      <c r="Q3367">
        <f t="shared" si="157"/>
        <v>34</v>
      </c>
      <c r="R3367">
        <f t="shared" si="158"/>
        <v>2015</v>
      </c>
    </row>
    <row r="3368" spans="1:18" ht="28.8" hidden="1" x14ac:dyDescent="0.3">
      <c r="A3368">
        <v>2153</v>
      </c>
      <c r="B3368" s="3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 s="12">
        <v>42014.332638888889</v>
      </c>
      <c r="J3368" s="12">
        <v>41974.911087962959</v>
      </c>
      <c r="K3368" t="b">
        <v>0</v>
      </c>
      <c r="L3368">
        <v>4</v>
      </c>
      <c r="M3368" t="b">
        <v>0</v>
      </c>
      <c r="N3368" t="s">
        <v>8274</v>
      </c>
      <c r="O3368" t="s">
        <v>8292</v>
      </c>
      <c r="P3368">
        <f t="shared" si="156"/>
        <v>0</v>
      </c>
      <c r="Q3368">
        <f t="shared" si="157"/>
        <v>8.5</v>
      </c>
      <c r="R3368">
        <f t="shared" si="158"/>
        <v>2014</v>
      </c>
    </row>
    <row r="3369" spans="1:18" ht="28.8" hidden="1" x14ac:dyDescent="0.3">
      <c r="A3369">
        <v>2767</v>
      </c>
      <c r="B3369" s="3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 s="12">
        <v>42232.958912037036</v>
      </c>
      <c r="J3369" s="12">
        <v>42172.958912037036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>
        <f t="shared" si="156"/>
        <v>1</v>
      </c>
      <c r="Q3369">
        <f t="shared" si="157"/>
        <v>11.33</v>
      </c>
      <c r="R3369">
        <f t="shared" si="158"/>
        <v>2015</v>
      </c>
    </row>
    <row r="3370" spans="1:18" ht="28.8" hidden="1" x14ac:dyDescent="0.3">
      <c r="A3370">
        <v>773</v>
      </c>
      <c r="B3370" s="3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 s="12">
        <v>42134.959027777775</v>
      </c>
      <c r="J3370" s="12">
        <v>42100.735937499994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>
        <f t="shared" si="156"/>
        <v>1</v>
      </c>
      <c r="Q3370">
        <f t="shared" si="157"/>
        <v>16</v>
      </c>
      <c r="R3370">
        <f t="shared" si="158"/>
        <v>2015</v>
      </c>
    </row>
    <row r="3371" spans="1:18" x14ac:dyDescent="0.3">
      <c r="A3371">
        <v>3988</v>
      </c>
      <c r="B3371" s="3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 s="12">
        <v>42245.08116898148</v>
      </c>
      <c r="J3371" s="12">
        <v>42230.08116898148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>
        <f t="shared" si="156"/>
        <v>2</v>
      </c>
      <c r="Q3371">
        <f t="shared" si="157"/>
        <v>8</v>
      </c>
      <c r="R3371">
        <f t="shared" si="158"/>
        <v>2015</v>
      </c>
    </row>
    <row r="3372" spans="1:18" ht="28.8" x14ac:dyDescent="0.3">
      <c r="A3372">
        <v>4090</v>
      </c>
      <c r="B3372" s="3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 s="12">
        <v>42223.625</v>
      </c>
      <c r="J3372" s="12">
        <v>42209.67288194444</v>
      </c>
      <c r="K3372" t="b">
        <v>0</v>
      </c>
      <c r="L3372">
        <v>3</v>
      </c>
      <c r="M3372" t="b">
        <v>0</v>
      </c>
      <c r="N3372" t="s">
        <v>8281</v>
      </c>
      <c r="O3372" t="s">
        <v>8284</v>
      </c>
      <c r="P3372">
        <f t="shared" si="156"/>
        <v>3</v>
      </c>
      <c r="Q3372">
        <f t="shared" si="157"/>
        <v>10.67</v>
      </c>
      <c r="R3372">
        <f t="shared" si="158"/>
        <v>2015</v>
      </c>
    </row>
    <row r="3373" spans="1:18" ht="28.8" hidden="1" x14ac:dyDescent="0.3">
      <c r="A3373">
        <v>494</v>
      </c>
      <c r="B3373" s="3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 s="12">
        <v>41823.125</v>
      </c>
      <c r="J3373" s="12">
        <v>41799.830613425926</v>
      </c>
      <c r="K3373" t="b">
        <v>0</v>
      </c>
      <c r="L3373">
        <v>3</v>
      </c>
      <c r="M3373" t="b">
        <v>0</v>
      </c>
      <c r="N3373" t="s">
        <v>8279</v>
      </c>
      <c r="O3373" t="s">
        <v>8297</v>
      </c>
      <c r="P3373">
        <f t="shared" si="156"/>
        <v>0</v>
      </c>
      <c r="Q3373">
        <f t="shared" si="157"/>
        <v>10.33</v>
      </c>
      <c r="R3373">
        <f t="shared" si="158"/>
        <v>2014</v>
      </c>
    </row>
    <row r="3374" spans="1:18" ht="28.8" hidden="1" x14ac:dyDescent="0.3">
      <c r="A3374">
        <v>599</v>
      </c>
      <c r="B3374" s="3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 s="12">
        <v>42071.636111111111</v>
      </c>
      <c r="J3374" s="12">
        <v>42047.812523148154</v>
      </c>
      <c r="K3374" t="b">
        <v>0</v>
      </c>
      <c r="L3374">
        <v>2</v>
      </c>
      <c r="M3374" t="b">
        <v>0</v>
      </c>
      <c r="N3374" t="s">
        <v>8266</v>
      </c>
      <c r="O3374" t="s">
        <v>8300</v>
      </c>
      <c r="P3374">
        <f t="shared" si="156"/>
        <v>0</v>
      </c>
      <c r="Q3374">
        <f t="shared" si="157"/>
        <v>15.5</v>
      </c>
      <c r="R3374">
        <f t="shared" si="158"/>
        <v>2015</v>
      </c>
    </row>
    <row r="3375" spans="1:18" hidden="1" x14ac:dyDescent="0.3">
      <c r="A3375">
        <v>152</v>
      </c>
      <c r="B3375" s="3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 s="12">
        <v>41905.077546296299</v>
      </c>
      <c r="J3375" s="12">
        <v>41875.077546296299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>
        <f t="shared" si="156"/>
        <v>0</v>
      </c>
      <c r="Q3375">
        <f t="shared" si="157"/>
        <v>15</v>
      </c>
      <c r="R3375">
        <f t="shared" si="158"/>
        <v>2014</v>
      </c>
    </row>
    <row r="3376" spans="1:18" hidden="1" x14ac:dyDescent="0.3">
      <c r="A3376">
        <v>497</v>
      </c>
      <c r="B3376" s="3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 s="12">
        <v>41998.208333333328</v>
      </c>
      <c r="J3376" s="12">
        <v>41945.037789351853</v>
      </c>
      <c r="K3376" t="b">
        <v>0</v>
      </c>
      <c r="L3376">
        <v>3</v>
      </c>
      <c r="M3376" t="b">
        <v>0</v>
      </c>
      <c r="N3376" t="s">
        <v>8279</v>
      </c>
      <c r="O3376" t="s">
        <v>8297</v>
      </c>
      <c r="P3376">
        <f t="shared" si="156"/>
        <v>1</v>
      </c>
      <c r="Q3376">
        <f t="shared" si="157"/>
        <v>10</v>
      </c>
      <c r="R3376">
        <f t="shared" si="158"/>
        <v>2014</v>
      </c>
    </row>
    <row r="3377" spans="1:18" ht="28.8" hidden="1" x14ac:dyDescent="0.3">
      <c r="A3377">
        <v>881</v>
      </c>
      <c r="B3377" s="3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 s="12">
        <v>40922.25099537037</v>
      </c>
      <c r="J3377" s="12">
        <v>40877.25099537037</v>
      </c>
      <c r="K3377" t="b">
        <v>0</v>
      </c>
      <c r="L3377">
        <v>1</v>
      </c>
      <c r="M3377" t="b">
        <v>0</v>
      </c>
      <c r="N3377" t="s">
        <v>8285</v>
      </c>
      <c r="O3377" t="s">
        <v>8286</v>
      </c>
      <c r="P3377">
        <f t="shared" si="156"/>
        <v>1</v>
      </c>
      <c r="Q3377">
        <f t="shared" si="157"/>
        <v>30</v>
      </c>
      <c r="R3377">
        <f t="shared" si="158"/>
        <v>2011</v>
      </c>
    </row>
    <row r="3378" spans="1:18" ht="28.8" hidden="1" x14ac:dyDescent="0.3">
      <c r="A3378">
        <v>912</v>
      </c>
      <c r="B3378" s="3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 s="12">
        <v>41254.151006944441</v>
      </c>
      <c r="J3378" s="12">
        <v>41194.109340277777</v>
      </c>
      <c r="K3378" t="b">
        <v>0</v>
      </c>
      <c r="L3378">
        <v>2</v>
      </c>
      <c r="M3378" t="b">
        <v>0</v>
      </c>
      <c r="N3378" t="s">
        <v>8285</v>
      </c>
      <c r="O3378" t="s">
        <v>8308</v>
      </c>
      <c r="P3378">
        <f t="shared" si="156"/>
        <v>1</v>
      </c>
      <c r="Q3378">
        <f t="shared" si="157"/>
        <v>15</v>
      </c>
      <c r="R3378">
        <f t="shared" si="158"/>
        <v>2012</v>
      </c>
    </row>
    <row r="3379" spans="1:18" ht="28.8" hidden="1" x14ac:dyDescent="0.3">
      <c r="A3379">
        <v>917</v>
      </c>
      <c r="B3379" s="3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 s="12">
        <v>41834.104166666664</v>
      </c>
      <c r="J3379" s="12">
        <v>41802.94363425926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>
        <f t="shared" si="156"/>
        <v>1</v>
      </c>
      <c r="Q3379">
        <f t="shared" si="157"/>
        <v>30</v>
      </c>
      <c r="R3379">
        <f t="shared" si="158"/>
        <v>2014</v>
      </c>
    </row>
    <row r="3380" spans="1:18" ht="28.8" hidden="1" x14ac:dyDescent="0.3">
      <c r="A3380">
        <v>1173</v>
      </c>
      <c r="B3380" s="3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 s="12">
        <v>42219.185844907406</v>
      </c>
      <c r="J3380" s="12">
        <v>42184.185844907406</v>
      </c>
      <c r="K3380" t="b">
        <v>0</v>
      </c>
      <c r="L3380">
        <v>1</v>
      </c>
      <c r="M3380" t="b">
        <v>0</v>
      </c>
      <c r="N3380" t="s">
        <v>8277</v>
      </c>
      <c r="O3380" t="s">
        <v>8303</v>
      </c>
      <c r="P3380">
        <f t="shared" si="156"/>
        <v>0</v>
      </c>
      <c r="Q3380">
        <f t="shared" si="157"/>
        <v>30</v>
      </c>
      <c r="R3380">
        <f t="shared" si="158"/>
        <v>2015</v>
      </c>
    </row>
    <row r="3381" spans="1:18" ht="28.8" hidden="1" x14ac:dyDescent="0.3">
      <c r="A3381">
        <v>1492</v>
      </c>
      <c r="B3381" s="3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 s="12">
        <v>40712.884791666671</v>
      </c>
      <c r="J3381" s="12">
        <v>40682.884791666671</v>
      </c>
      <c r="K3381" t="b">
        <v>0</v>
      </c>
      <c r="L3381">
        <v>2</v>
      </c>
      <c r="M3381" t="b">
        <v>0</v>
      </c>
      <c r="N3381" t="s">
        <v>8269</v>
      </c>
      <c r="O3381" t="s">
        <v>8310</v>
      </c>
      <c r="P3381">
        <f t="shared" si="156"/>
        <v>1</v>
      </c>
      <c r="Q3381">
        <f t="shared" si="157"/>
        <v>15</v>
      </c>
      <c r="R3381">
        <f t="shared" si="158"/>
        <v>2011</v>
      </c>
    </row>
    <row r="3382" spans="1:18" ht="28.8" hidden="1" x14ac:dyDescent="0.3">
      <c r="A3382">
        <v>1755</v>
      </c>
      <c r="B3382" s="3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 s="12">
        <v>42282.788900462961</v>
      </c>
      <c r="J3382" s="12">
        <v>42252.788900462961</v>
      </c>
      <c r="K3382" t="b">
        <v>0</v>
      </c>
      <c r="L3382">
        <v>4</v>
      </c>
      <c r="M3382" t="b">
        <v>1</v>
      </c>
      <c r="N3382" t="s">
        <v>8271</v>
      </c>
      <c r="O3382" t="s">
        <v>8272</v>
      </c>
      <c r="P3382">
        <f t="shared" si="156"/>
        <v>120</v>
      </c>
      <c r="Q3382">
        <f t="shared" si="157"/>
        <v>7.5</v>
      </c>
      <c r="R3382">
        <f t="shared" si="158"/>
        <v>2015</v>
      </c>
    </row>
    <row r="3383" spans="1:18" ht="28.8" hidden="1" x14ac:dyDescent="0.3">
      <c r="A3383">
        <v>2389</v>
      </c>
      <c r="B3383" s="3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 s="12">
        <v>42210.915972222225</v>
      </c>
      <c r="J3383" s="12">
        <v>42179.653379629628</v>
      </c>
      <c r="K3383" t="b">
        <v>0</v>
      </c>
      <c r="L3383">
        <v>1</v>
      </c>
      <c r="M3383" t="b">
        <v>0</v>
      </c>
      <c r="N3383" t="s">
        <v>8266</v>
      </c>
      <c r="O3383" t="s">
        <v>8300</v>
      </c>
      <c r="P3383">
        <f t="shared" si="156"/>
        <v>0</v>
      </c>
      <c r="Q3383">
        <f t="shared" si="157"/>
        <v>30</v>
      </c>
      <c r="R3383">
        <f t="shared" si="158"/>
        <v>2015</v>
      </c>
    </row>
    <row r="3384" spans="1:18" hidden="1" x14ac:dyDescent="0.3">
      <c r="A3384">
        <v>2408</v>
      </c>
      <c r="B3384" s="3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 s="12">
        <v>41949.182372685187</v>
      </c>
      <c r="J3384" s="12">
        <v>41919.140706018516</v>
      </c>
      <c r="K3384" t="b">
        <v>0</v>
      </c>
      <c r="L3384">
        <v>2</v>
      </c>
      <c r="M3384" t="b">
        <v>0</v>
      </c>
      <c r="N3384" t="s">
        <v>8277</v>
      </c>
      <c r="O3384" t="s">
        <v>8303</v>
      </c>
      <c r="P3384">
        <f t="shared" si="156"/>
        <v>0</v>
      </c>
      <c r="Q3384">
        <f t="shared" si="157"/>
        <v>15</v>
      </c>
      <c r="R3384">
        <f t="shared" si="158"/>
        <v>2014</v>
      </c>
    </row>
    <row r="3385" spans="1:18" ht="28.8" hidden="1" x14ac:dyDescent="0.3">
      <c r="A3385">
        <v>2506</v>
      </c>
      <c r="B3385" s="3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 s="12">
        <v>42280.875</v>
      </c>
      <c r="J3385" s="12">
        <v>42258.297094907408</v>
      </c>
      <c r="K3385" t="b">
        <v>0</v>
      </c>
      <c r="L3385">
        <v>2</v>
      </c>
      <c r="M3385" t="b">
        <v>0</v>
      </c>
      <c r="N3385" t="s">
        <v>8277</v>
      </c>
      <c r="O3385" t="s">
        <v>8315</v>
      </c>
      <c r="P3385">
        <f t="shared" si="156"/>
        <v>1</v>
      </c>
      <c r="Q3385">
        <f t="shared" si="157"/>
        <v>15</v>
      </c>
      <c r="R3385">
        <f t="shared" si="158"/>
        <v>2015</v>
      </c>
    </row>
    <row r="3386" spans="1:18" ht="28.8" x14ac:dyDescent="0.3">
      <c r="A3386">
        <v>2844</v>
      </c>
      <c r="B3386" s="3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 s="12">
        <v>42739.546064814815</v>
      </c>
      <c r="J3386" s="12">
        <v>42709.546064814815</v>
      </c>
      <c r="K3386" t="b">
        <v>0</v>
      </c>
      <c r="L3386">
        <v>1</v>
      </c>
      <c r="M3386" t="b">
        <v>0</v>
      </c>
      <c r="N3386" t="s">
        <v>8281</v>
      </c>
      <c r="O3386" t="s">
        <v>8284</v>
      </c>
      <c r="P3386">
        <f t="shared" si="156"/>
        <v>5</v>
      </c>
      <c r="Q3386">
        <f t="shared" si="157"/>
        <v>30</v>
      </c>
      <c r="R3386">
        <f t="shared" si="158"/>
        <v>2016</v>
      </c>
    </row>
    <row r="3387" spans="1:18" ht="28.8" hidden="1" x14ac:dyDescent="0.3">
      <c r="A3387">
        <v>3647</v>
      </c>
      <c r="B3387" s="3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 s="12">
        <v>42643.749155092592</v>
      </c>
      <c r="J3387" s="12">
        <v>42598.749155092592</v>
      </c>
      <c r="K3387" t="b">
        <v>0</v>
      </c>
      <c r="L3387">
        <v>2</v>
      </c>
      <c r="M3387" t="b">
        <v>0</v>
      </c>
      <c r="N3387" t="s">
        <v>8281</v>
      </c>
      <c r="O3387" t="s">
        <v>8293</v>
      </c>
      <c r="P3387">
        <f t="shared" si="156"/>
        <v>6</v>
      </c>
      <c r="Q3387">
        <f t="shared" si="157"/>
        <v>15</v>
      </c>
      <c r="R3387">
        <f t="shared" si="158"/>
        <v>2016</v>
      </c>
    </row>
    <row r="3388" spans="1:18" ht="28.8" hidden="1" x14ac:dyDescent="0.3">
      <c r="A3388">
        <v>1121</v>
      </c>
      <c r="B3388" s="3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 s="12">
        <v>42442.892546296294</v>
      </c>
      <c r="J3388" s="12">
        <v>42412.934212962966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>
        <f t="shared" si="156"/>
        <v>0</v>
      </c>
      <c r="Q3388">
        <f t="shared" si="157"/>
        <v>5.8</v>
      </c>
      <c r="R3388">
        <f t="shared" si="158"/>
        <v>2016</v>
      </c>
    </row>
    <row r="3389" spans="1:18" ht="28.8" hidden="1" x14ac:dyDescent="0.3">
      <c r="A3389">
        <v>2536</v>
      </c>
      <c r="B3389" s="3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 s="12">
        <v>41485.106087962966</v>
      </c>
      <c r="J3389" s="12">
        <v>41464.106087962966</v>
      </c>
      <c r="K3389" t="b">
        <v>0</v>
      </c>
      <c r="L3389">
        <v>4</v>
      </c>
      <c r="M3389" t="b">
        <v>1</v>
      </c>
      <c r="N3389" t="s">
        <v>8285</v>
      </c>
      <c r="O3389" t="s">
        <v>8299</v>
      </c>
      <c r="P3389">
        <f t="shared" si="156"/>
        <v>116</v>
      </c>
      <c r="Q3389">
        <f t="shared" si="157"/>
        <v>7.25</v>
      </c>
      <c r="R3389">
        <f t="shared" si="158"/>
        <v>2013</v>
      </c>
    </row>
    <row r="3390" spans="1:18" ht="28.8" x14ac:dyDescent="0.3">
      <c r="A3390">
        <v>2879</v>
      </c>
      <c r="B3390" s="3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 s="12">
        <v>42389.725243055553</v>
      </c>
      <c r="J3390" s="12">
        <v>42359.725243055553</v>
      </c>
      <c r="K3390" t="b">
        <v>0</v>
      </c>
      <c r="L3390">
        <v>1</v>
      </c>
      <c r="M3390" t="b">
        <v>0</v>
      </c>
      <c r="N3390" t="s">
        <v>8281</v>
      </c>
      <c r="O3390" t="s">
        <v>8284</v>
      </c>
      <c r="P3390">
        <f t="shared" si="156"/>
        <v>0</v>
      </c>
      <c r="Q3390">
        <f t="shared" si="157"/>
        <v>29</v>
      </c>
      <c r="R3390">
        <f t="shared" si="158"/>
        <v>2015</v>
      </c>
    </row>
    <row r="3391" spans="1:18" ht="28.8" x14ac:dyDescent="0.3">
      <c r="A3391">
        <v>4019</v>
      </c>
      <c r="B3391" s="3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 s="12">
        <v>42475.686111111107</v>
      </c>
      <c r="J3391" s="12">
        <v>42417.675879629634</v>
      </c>
      <c r="K3391" t="b">
        <v>0</v>
      </c>
      <c r="L3391">
        <v>4</v>
      </c>
      <c r="M3391" t="b">
        <v>0</v>
      </c>
      <c r="N3391" t="s">
        <v>8281</v>
      </c>
      <c r="O3391" t="s">
        <v>8284</v>
      </c>
      <c r="P3391">
        <f t="shared" si="156"/>
        <v>1</v>
      </c>
      <c r="Q3391">
        <f t="shared" si="157"/>
        <v>7.25</v>
      </c>
      <c r="R3391">
        <f t="shared" si="158"/>
        <v>2016</v>
      </c>
    </row>
    <row r="3392" spans="1:18" ht="28.8" hidden="1" x14ac:dyDescent="0.3">
      <c r="A3392">
        <v>1312</v>
      </c>
      <c r="B3392" s="3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 s="12">
        <v>42112.702800925923</v>
      </c>
      <c r="J3392" s="12">
        <v>42082.702800925923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>
        <f t="shared" si="156"/>
        <v>1</v>
      </c>
      <c r="Q3392">
        <f t="shared" si="157"/>
        <v>28</v>
      </c>
      <c r="R3392">
        <f t="shared" si="158"/>
        <v>2015</v>
      </c>
    </row>
    <row r="3393" spans="1:18" ht="28.8" hidden="1" x14ac:dyDescent="0.3">
      <c r="A3393">
        <v>1579</v>
      </c>
      <c r="B3393" s="3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 s="12">
        <v>41514.996423611112</v>
      </c>
      <c r="J3393" s="12">
        <v>41481.996423611112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>
        <f t="shared" si="156"/>
        <v>1</v>
      </c>
      <c r="Q3393">
        <f t="shared" si="157"/>
        <v>14</v>
      </c>
      <c r="R3393">
        <f t="shared" si="158"/>
        <v>2013</v>
      </c>
    </row>
    <row r="3394" spans="1:18" x14ac:dyDescent="0.3">
      <c r="A3394">
        <v>4065</v>
      </c>
      <c r="B3394" s="3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 s="12">
        <v>41863.951516203706</v>
      </c>
      <c r="J3394" s="12">
        <v>41833.951516203706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>
        <f t="shared" ref="P3394:P3457" si="159">ROUND(E3394/D3394*100,0)</f>
        <v>1</v>
      </c>
      <c r="Q3394">
        <f t="shared" ref="Q3394:Q3457" si="160">IFERROR(ROUND(E3394/L3394,2),0)</f>
        <v>6.75</v>
      </c>
      <c r="R3394">
        <f t="shared" si="158"/>
        <v>2014</v>
      </c>
    </row>
    <row r="3395" spans="1:18" ht="28.8" hidden="1" x14ac:dyDescent="0.3">
      <c r="A3395">
        <v>2698</v>
      </c>
      <c r="B3395" s="3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 s="12">
        <v>41817.898240740738</v>
      </c>
      <c r="J3395" s="12">
        <v>41787.898240740738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>
        <f t="shared" si="159"/>
        <v>0</v>
      </c>
      <c r="Q3395">
        <f t="shared" si="160"/>
        <v>13.01</v>
      </c>
      <c r="R3395">
        <f t="shared" ref="R3395:R3458" si="161">YEAR(J3395)</f>
        <v>2014</v>
      </c>
    </row>
    <row r="3396" spans="1:18" ht="28.8" hidden="1" x14ac:dyDescent="0.3">
      <c r="A3396">
        <v>453</v>
      </c>
      <c r="B3396" s="3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 s="12">
        <v>42054.824988425928</v>
      </c>
      <c r="J3396" s="12">
        <v>42038.824988425928</v>
      </c>
      <c r="K3396" t="b">
        <v>0</v>
      </c>
      <c r="L3396">
        <v>2</v>
      </c>
      <c r="M3396" t="b">
        <v>0</v>
      </c>
      <c r="N3396" t="s">
        <v>8279</v>
      </c>
      <c r="O3396" t="s">
        <v>8297</v>
      </c>
      <c r="P3396">
        <f t="shared" si="159"/>
        <v>0</v>
      </c>
      <c r="Q3396">
        <f t="shared" si="160"/>
        <v>13</v>
      </c>
      <c r="R3396">
        <f t="shared" si="161"/>
        <v>2015</v>
      </c>
    </row>
    <row r="3397" spans="1:18" hidden="1" x14ac:dyDescent="0.3">
      <c r="A3397">
        <v>594</v>
      </c>
      <c r="B3397" s="3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 s="12">
        <v>42476.780162037037</v>
      </c>
      <c r="J3397" s="12">
        <v>42446.780162037037</v>
      </c>
      <c r="K3397" t="b">
        <v>0</v>
      </c>
      <c r="L3397">
        <v>2</v>
      </c>
      <c r="M3397" t="b">
        <v>0</v>
      </c>
      <c r="N3397" t="s">
        <v>8266</v>
      </c>
      <c r="O3397" t="s">
        <v>8300</v>
      </c>
      <c r="P3397">
        <f t="shared" si="159"/>
        <v>0</v>
      </c>
      <c r="Q3397">
        <f t="shared" si="160"/>
        <v>13</v>
      </c>
      <c r="R3397">
        <f t="shared" si="161"/>
        <v>2016</v>
      </c>
    </row>
    <row r="3398" spans="1:18" ht="28.8" hidden="1" x14ac:dyDescent="0.3">
      <c r="A3398">
        <v>990</v>
      </c>
      <c r="B3398" s="3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 s="12">
        <v>41885.784305555557</v>
      </c>
      <c r="J3398" s="12">
        <v>41855.784305555557</v>
      </c>
      <c r="K3398" t="b">
        <v>0</v>
      </c>
      <c r="L3398">
        <v>2</v>
      </c>
      <c r="M3398" t="b">
        <v>0</v>
      </c>
      <c r="N3398" t="s">
        <v>8266</v>
      </c>
      <c r="O3398" t="s">
        <v>8268</v>
      </c>
      <c r="P3398">
        <f t="shared" si="159"/>
        <v>0</v>
      </c>
      <c r="Q3398">
        <f t="shared" si="160"/>
        <v>13</v>
      </c>
      <c r="R3398">
        <f t="shared" si="161"/>
        <v>2014</v>
      </c>
    </row>
    <row r="3399" spans="1:18" ht="28.8" hidden="1" x14ac:dyDescent="0.3">
      <c r="A3399">
        <v>1422</v>
      </c>
      <c r="B3399" s="3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 s="12">
        <v>42634.239629629628</v>
      </c>
      <c r="J3399" s="12">
        <v>42604.239629629628</v>
      </c>
      <c r="K3399" t="b">
        <v>0</v>
      </c>
      <c r="L3399">
        <v>2</v>
      </c>
      <c r="M3399" t="b">
        <v>0</v>
      </c>
      <c r="N3399" t="s">
        <v>8269</v>
      </c>
      <c r="O3399" t="s">
        <v>8306</v>
      </c>
      <c r="P3399">
        <f t="shared" si="159"/>
        <v>0</v>
      </c>
      <c r="Q3399">
        <f t="shared" si="160"/>
        <v>13</v>
      </c>
      <c r="R3399">
        <f t="shared" si="161"/>
        <v>2016</v>
      </c>
    </row>
    <row r="3400" spans="1:18" ht="28.8" hidden="1" x14ac:dyDescent="0.3">
      <c r="A3400">
        <v>1874</v>
      </c>
      <c r="B3400" s="3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 s="12">
        <v>42549.969131944439</v>
      </c>
      <c r="J3400" s="12">
        <v>42529.969131944439</v>
      </c>
      <c r="K3400" t="b">
        <v>0</v>
      </c>
      <c r="L3400">
        <v>2</v>
      </c>
      <c r="M3400" t="b">
        <v>0</v>
      </c>
      <c r="N3400" t="s">
        <v>8274</v>
      </c>
      <c r="O3400" t="s">
        <v>8302</v>
      </c>
      <c r="P3400">
        <f t="shared" si="159"/>
        <v>0</v>
      </c>
      <c r="Q3400">
        <f t="shared" si="160"/>
        <v>13</v>
      </c>
      <c r="R3400">
        <f t="shared" si="161"/>
        <v>2016</v>
      </c>
    </row>
    <row r="3401" spans="1:18" ht="43.2" hidden="1" x14ac:dyDescent="0.3">
      <c r="A3401">
        <v>2159</v>
      </c>
      <c r="B3401" s="3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 s="12">
        <v>40740.731180555551</v>
      </c>
      <c r="J3401" s="12">
        <v>40710.731180555551</v>
      </c>
      <c r="K3401" t="b">
        <v>0</v>
      </c>
      <c r="L3401">
        <v>2</v>
      </c>
      <c r="M3401" t="b">
        <v>0</v>
      </c>
      <c r="N3401" t="s">
        <v>8274</v>
      </c>
      <c r="O3401" t="s">
        <v>8292</v>
      </c>
      <c r="P3401">
        <f t="shared" si="159"/>
        <v>1</v>
      </c>
      <c r="Q3401">
        <f t="shared" si="160"/>
        <v>13</v>
      </c>
      <c r="R3401">
        <f t="shared" si="161"/>
        <v>2011</v>
      </c>
    </row>
    <row r="3402" spans="1:18" ht="28.8" hidden="1" x14ac:dyDescent="0.3">
      <c r="A3402">
        <v>2434</v>
      </c>
      <c r="B3402" s="3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 s="12">
        <v>42220.18604166666</v>
      </c>
      <c r="J3402" s="12">
        <v>42180.18604166666</v>
      </c>
      <c r="K3402" t="b">
        <v>0</v>
      </c>
      <c r="L3402">
        <v>2</v>
      </c>
      <c r="M3402" t="b">
        <v>0</v>
      </c>
      <c r="N3402" t="s">
        <v>8277</v>
      </c>
      <c r="O3402" t="s">
        <v>8303</v>
      </c>
      <c r="P3402">
        <f t="shared" si="159"/>
        <v>0</v>
      </c>
      <c r="Q3402">
        <f t="shared" si="160"/>
        <v>13</v>
      </c>
      <c r="R3402">
        <f t="shared" si="161"/>
        <v>2015</v>
      </c>
    </row>
    <row r="3403" spans="1:18" ht="28.8" hidden="1" x14ac:dyDescent="0.3">
      <c r="A3403">
        <v>2591</v>
      </c>
      <c r="B3403" s="3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 s="12">
        <v>42442.864861111113</v>
      </c>
      <c r="J3403" s="12">
        <v>42382.906527777777</v>
      </c>
      <c r="K3403" t="b">
        <v>0</v>
      </c>
      <c r="L3403">
        <v>2</v>
      </c>
      <c r="M3403" t="b">
        <v>0</v>
      </c>
      <c r="N3403" t="s">
        <v>8277</v>
      </c>
      <c r="O3403" t="s">
        <v>8303</v>
      </c>
      <c r="P3403">
        <f t="shared" si="159"/>
        <v>2</v>
      </c>
      <c r="Q3403">
        <f t="shared" si="160"/>
        <v>13</v>
      </c>
      <c r="R3403">
        <f t="shared" si="161"/>
        <v>2016</v>
      </c>
    </row>
    <row r="3404" spans="1:18" hidden="1" x14ac:dyDescent="0.3">
      <c r="A3404">
        <v>3108</v>
      </c>
      <c r="B3404" s="3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 s="12">
        <v>42122.638819444444</v>
      </c>
      <c r="J3404" s="12">
        <v>42062.680486111116</v>
      </c>
      <c r="K3404" t="b">
        <v>0</v>
      </c>
      <c r="L3404">
        <v>2</v>
      </c>
      <c r="M3404" t="b">
        <v>0</v>
      </c>
      <c r="N3404" t="s">
        <v>8281</v>
      </c>
      <c r="O3404" t="s">
        <v>8282</v>
      </c>
      <c r="P3404">
        <f t="shared" si="159"/>
        <v>0</v>
      </c>
      <c r="Q3404">
        <f t="shared" si="160"/>
        <v>13</v>
      </c>
      <c r="R3404">
        <f t="shared" si="161"/>
        <v>2015</v>
      </c>
    </row>
    <row r="3405" spans="1:18" ht="28.8" hidden="1" x14ac:dyDescent="0.3">
      <c r="A3405">
        <v>3124</v>
      </c>
      <c r="B3405" s="3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 s="12">
        <v>42037.780104166668</v>
      </c>
      <c r="J3405" s="12">
        <v>41977.780104166668</v>
      </c>
      <c r="K3405" t="b">
        <v>0</v>
      </c>
      <c r="L3405">
        <v>4</v>
      </c>
      <c r="M3405" t="b">
        <v>0</v>
      </c>
      <c r="N3405" t="s">
        <v>8281</v>
      </c>
      <c r="O3405" t="s">
        <v>8282</v>
      </c>
      <c r="P3405">
        <f t="shared" si="159"/>
        <v>0</v>
      </c>
      <c r="Q3405">
        <f t="shared" si="160"/>
        <v>6.5</v>
      </c>
      <c r="R3405">
        <f t="shared" si="161"/>
        <v>2014</v>
      </c>
    </row>
    <row r="3406" spans="1:18" x14ac:dyDescent="0.3">
      <c r="A3406">
        <v>3853</v>
      </c>
      <c r="B3406" s="3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 s="12">
        <v>41883.84002314815</v>
      </c>
      <c r="J3406" s="12">
        <v>41848.84002314815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>
        <f t="shared" si="159"/>
        <v>0</v>
      </c>
      <c r="Q3406">
        <f t="shared" si="160"/>
        <v>13</v>
      </c>
      <c r="R3406">
        <f t="shared" si="161"/>
        <v>2014</v>
      </c>
    </row>
    <row r="3407" spans="1:18" ht="28.8" x14ac:dyDescent="0.3">
      <c r="A3407">
        <v>4013</v>
      </c>
      <c r="B3407" s="3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 s="12">
        <v>42051.301192129627</v>
      </c>
      <c r="J3407" s="12">
        <v>42021.301192129627</v>
      </c>
      <c r="K3407" t="b">
        <v>0</v>
      </c>
      <c r="L3407">
        <v>2</v>
      </c>
      <c r="M3407" t="b">
        <v>0</v>
      </c>
      <c r="N3407" t="s">
        <v>8281</v>
      </c>
      <c r="O3407" t="s">
        <v>8284</v>
      </c>
      <c r="P3407">
        <f t="shared" si="159"/>
        <v>1</v>
      </c>
      <c r="Q3407">
        <f t="shared" si="160"/>
        <v>13</v>
      </c>
      <c r="R3407">
        <f t="shared" si="161"/>
        <v>2015</v>
      </c>
    </row>
    <row r="3408" spans="1:18" ht="28.8" hidden="1" x14ac:dyDescent="0.3">
      <c r="A3408">
        <v>459</v>
      </c>
      <c r="B3408" s="3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 s="12">
        <v>40860.682025462964</v>
      </c>
      <c r="J3408" s="12">
        <v>40800.6403587963</v>
      </c>
      <c r="K3408" t="b">
        <v>0</v>
      </c>
      <c r="L3408">
        <v>1</v>
      </c>
      <c r="M3408" t="b">
        <v>0</v>
      </c>
      <c r="N3408" t="s">
        <v>8279</v>
      </c>
      <c r="O3408" t="s">
        <v>8297</v>
      </c>
      <c r="P3408">
        <f t="shared" si="159"/>
        <v>0</v>
      </c>
      <c r="Q3408">
        <f t="shared" si="160"/>
        <v>25</v>
      </c>
      <c r="R3408">
        <f t="shared" si="161"/>
        <v>2011</v>
      </c>
    </row>
    <row r="3409" spans="1:18" hidden="1" x14ac:dyDescent="0.3">
      <c r="A3409">
        <v>460</v>
      </c>
      <c r="B3409" s="3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 s="12">
        <v>41791.166666666664</v>
      </c>
      <c r="J3409" s="12">
        <v>41759.542534722219</v>
      </c>
      <c r="K3409" t="b">
        <v>0</v>
      </c>
      <c r="L3409">
        <v>2</v>
      </c>
      <c r="M3409" t="b">
        <v>0</v>
      </c>
      <c r="N3409" t="s">
        <v>8279</v>
      </c>
      <c r="O3409" t="s">
        <v>8297</v>
      </c>
      <c r="P3409">
        <f t="shared" si="159"/>
        <v>0</v>
      </c>
      <c r="Q3409">
        <f t="shared" si="160"/>
        <v>12.5</v>
      </c>
      <c r="R3409">
        <f t="shared" si="161"/>
        <v>2014</v>
      </c>
    </row>
    <row r="3410" spans="1:18" ht="28.8" hidden="1" x14ac:dyDescent="0.3">
      <c r="A3410">
        <v>541</v>
      </c>
      <c r="B3410" s="3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 s="12">
        <v>42306.046689814815</v>
      </c>
      <c r="J3410" s="12">
        <v>42276.046689814815</v>
      </c>
      <c r="K3410" t="b">
        <v>0</v>
      </c>
      <c r="L3410">
        <v>1</v>
      </c>
      <c r="M3410" t="b">
        <v>0</v>
      </c>
      <c r="N3410" t="s">
        <v>8266</v>
      </c>
      <c r="O3410" t="s">
        <v>8300</v>
      </c>
      <c r="P3410">
        <f t="shared" si="159"/>
        <v>1</v>
      </c>
      <c r="Q3410">
        <f t="shared" si="160"/>
        <v>25</v>
      </c>
      <c r="R3410">
        <f t="shared" si="161"/>
        <v>2015</v>
      </c>
    </row>
    <row r="3411" spans="1:18" ht="28.8" hidden="1" x14ac:dyDescent="0.3">
      <c r="A3411">
        <v>938</v>
      </c>
      <c r="B3411" s="3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 s="12">
        <v>41154.479722222226</v>
      </c>
      <c r="J3411" s="12">
        <v>41124.479722222226</v>
      </c>
      <c r="K3411" t="b">
        <v>0</v>
      </c>
      <c r="L3411">
        <v>1</v>
      </c>
      <c r="M3411" t="b">
        <v>0</v>
      </c>
      <c r="N3411" t="s">
        <v>8285</v>
      </c>
      <c r="O3411" t="s">
        <v>8308</v>
      </c>
      <c r="P3411">
        <f t="shared" si="159"/>
        <v>0</v>
      </c>
      <c r="Q3411">
        <f t="shared" si="160"/>
        <v>25</v>
      </c>
      <c r="R3411">
        <f t="shared" si="161"/>
        <v>2012</v>
      </c>
    </row>
    <row r="3412" spans="1:18" ht="28.8" hidden="1" x14ac:dyDescent="0.3">
      <c r="A3412">
        <v>1091</v>
      </c>
      <c r="B3412" s="3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 s="12">
        <v>42470.778611111105</v>
      </c>
      <c r="J3412" s="12">
        <v>42440.820277777777</v>
      </c>
      <c r="K3412" t="b">
        <v>0</v>
      </c>
      <c r="L3412">
        <v>2</v>
      </c>
      <c r="M3412" t="b">
        <v>0</v>
      </c>
      <c r="N3412" t="s">
        <v>8274</v>
      </c>
      <c r="O3412" t="s">
        <v>8292</v>
      </c>
      <c r="P3412">
        <f t="shared" si="159"/>
        <v>13</v>
      </c>
      <c r="Q3412">
        <f t="shared" si="160"/>
        <v>12.5</v>
      </c>
      <c r="R3412">
        <f t="shared" si="161"/>
        <v>2016</v>
      </c>
    </row>
    <row r="3413" spans="1:18" ht="28.8" hidden="1" x14ac:dyDescent="0.3">
      <c r="A3413">
        <v>1099</v>
      </c>
      <c r="B3413" s="3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 s="12">
        <v>42137.836435185185</v>
      </c>
      <c r="J3413" s="12">
        <v>42107.836435185185</v>
      </c>
      <c r="K3413" t="b">
        <v>0</v>
      </c>
      <c r="L3413">
        <v>1</v>
      </c>
      <c r="M3413" t="b">
        <v>0</v>
      </c>
      <c r="N3413" t="s">
        <v>8274</v>
      </c>
      <c r="O3413" t="s">
        <v>8292</v>
      </c>
      <c r="P3413">
        <f t="shared" si="159"/>
        <v>1</v>
      </c>
      <c r="Q3413">
        <f t="shared" si="160"/>
        <v>25</v>
      </c>
      <c r="R3413">
        <f t="shared" si="161"/>
        <v>2015</v>
      </c>
    </row>
    <row r="3414" spans="1:18" hidden="1" x14ac:dyDescent="0.3">
      <c r="A3414">
        <v>1171</v>
      </c>
      <c r="B3414" s="3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 s="12">
        <v>41956.846377314811</v>
      </c>
      <c r="J3414" s="12">
        <v>41938.804710648146</v>
      </c>
      <c r="K3414" t="b">
        <v>0</v>
      </c>
      <c r="L3414">
        <v>1</v>
      </c>
      <c r="M3414" t="b">
        <v>0</v>
      </c>
      <c r="N3414" t="s">
        <v>8277</v>
      </c>
      <c r="O3414" t="s">
        <v>8303</v>
      </c>
      <c r="P3414">
        <f t="shared" si="159"/>
        <v>0</v>
      </c>
      <c r="Q3414">
        <f t="shared" si="160"/>
        <v>25</v>
      </c>
      <c r="R3414">
        <f t="shared" si="161"/>
        <v>2014</v>
      </c>
    </row>
    <row r="3415" spans="1:18" ht="28.8" hidden="1" x14ac:dyDescent="0.3">
      <c r="A3415">
        <v>1229</v>
      </c>
      <c r="B3415" s="3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 s="12">
        <v>41015.666666666664</v>
      </c>
      <c r="J3415" s="12">
        <v>40985.459803240738</v>
      </c>
      <c r="K3415" t="b">
        <v>0</v>
      </c>
      <c r="L3415">
        <v>1</v>
      </c>
      <c r="M3415" t="b">
        <v>0</v>
      </c>
      <c r="N3415" t="s">
        <v>8285</v>
      </c>
      <c r="O3415" t="s">
        <v>8312</v>
      </c>
      <c r="P3415">
        <f t="shared" si="159"/>
        <v>1</v>
      </c>
      <c r="Q3415">
        <f t="shared" si="160"/>
        <v>25</v>
      </c>
      <c r="R3415">
        <f t="shared" si="161"/>
        <v>2012</v>
      </c>
    </row>
    <row r="3416" spans="1:18" ht="28.8" hidden="1" x14ac:dyDescent="0.3">
      <c r="A3416">
        <v>1819</v>
      </c>
      <c r="B3416" s="3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 s="12">
        <v>41850.752268518518</v>
      </c>
      <c r="J3416" s="12">
        <v>41820.752268518518</v>
      </c>
      <c r="K3416" t="b">
        <v>0</v>
      </c>
      <c r="L3416">
        <v>4</v>
      </c>
      <c r="M3416" t="b">
        <v>0</v>
      </c>
      <c r="N3416" t="s">
        <v>8271</v>
      </c>
      <c r="O3416" t="s">
        <v>8272</v>
      </c>
      <c r="P3416">
        <f t="shared" si="159"/>
        <v>2</v>
      </c>
      <c r="Q3416">
        <f t="shared" si="160"/>
        <v>6.25</v>
      </c>
      <c r="R3416">
        <f t="shared" si="161"/>
        <v>2014</v>
      </c>
    </row>
    <row r="3417" spans="1:18" hidden="1" x14ac:dyDescent="0.3">
      <c r="A3417">
        <v>1988</v>
      </c>
      <c r="B3417" s="3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 s="12">
        <v>42236.763217592597</v>
      </c>
      <c r="J3417" s="12">
        <v>42206.763217592597</v>
      </c>
      <c r="K3417" t="b">
        <v>0</v>
      </c>
      <c r="L3417">
        <v>1</v>
      </c>
      <c r="M3417" t="b">
        <v>0</v>
      </c>
      <c r="N3417" t="s">
        <v>8271</v>
      </c>
      <c r="O3417" t="s">
        <v>8311</v>
      </c>
      <c r="P3417">
        <f t="shared" si="159"/>
        <v>0</v>
      </c>
      <c r="Q3417">
        <f t="shared" si="160"/>
        <v>25</v>
      </c>
      <c r="R3417">
        <f t="shared" si="161"/>
        <v>2015</v>
      </c>
    </row>
    <row r="3418" spans="1:18" ht="28.8" hidden="1" x14ac:dyDescent="0.3">
      <c r="A3418">
        <v>2128</v>
      </c>
      <c r="B3418" s="3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 s="12">
        <v>41903.772789351853</v>
      </c>
      <c r="J3418" s="12">
        <v>41843.772789351853</v>
      </c>
      <c r="K3418" t="b">
        <v>0</v>
      </c>
      <c r="L3418">
        <v>1</v>
      </c>
      <c r="M3418" t="b">
        <v>0</v>
      </c>
      <c r="N3418" t="s">
        <v>8274</v>
      </c>
      <c r="O3418" t="s">
        <v>8292</v>
      </c>
      <c r="P3418">
        <f t="shared" si="159"/>
        <v>0</v>
      </c>
      <c r="Q3418">
        <f t="shared" si="160"/>
        <v>25</v>
      </c>
      <c r="R3418">
        <f t="shared" si="161"/>
        <v>2014</v>
      </c>
    </row>
    <row r="3419" spans="1:18" ht="28.8" hidden="1" x14ac:dyDescent="0.3">
      <c r="A3419">
        <v>2131</v>
      </c>
      <c r="B3419" s="3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 s="12">
        <v>42197.207071759258</v>
      </c>
      <c r="J3419" s="12">
        <v>42167.207071759258</v>
      </c>
      <c r="K3419" t="b">
        <v>0</v>
      </c>
      <c r="L3419">
        <v>3</v>
      </c>
      <c r="M3419" t="b">
        <v>0</v>
      </c>
      <c r="N3419" t="s">
        <v>8274</v>
      </c>
      <c r="O3419" t="s">
        <v>8292</v>
      </c>
      <c r="P3419">
        <f t="shared" si="159"/>
        <v>5</v>
      </c>
      <c r="Q3419">
        <f t="shared" si="160"/>
        <v>8.33</v>
      </c>
      <c r="R3419">
        <f t="shared" si="161"/>
        <v>2015</v>
      </c>
    </row>
    <row r="3420" spans="1:18" ht="28.8" hidden="1" x14ac:dyDescent="0.3">
      <c r="A3420">
        <v>2354</v>
      </c>
      <c r="B3420" s="3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 s="12">
        <v>42014.722916666666</v>
      </c>
      <c r="J3420" s="12">
        <v>41954.722916666666</v>
      </c>
      <c r="K3420" t="b">
        <v>0</v>
      </c>
      <c r="L3420">
        <v>1</v>
      </c>
      <c r="M3420" t="b">
        <v>0</v>
      </c>
      <c r="N3420" t="s">
        <v>8266</v>
      </c>
      <c r="O3420" t="s">
        <v>8300</v>
      </c>
      <c r="P3420">
        <f t="shared" si="159"/>
        <v>0</v>
      </c>
      <c r="Q3420">
        <f t="shared" si="160"/>
        <v>25</v>
      </c>
      <c r="R3420">
        <f t="shared" si="161"/>
        <v>2014</v>
      </c>
    </row>
    <row r="3421" spans="1:18" ht="28.8" hidden="1" x14ac:dyDescent="0.3">
      <c r="A3421">
        <v>2391</v>
      </c>
      <c r="B3421" s="3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 s="12">
        <v>42094.752824074079</v>
      </c>
      <c r="J3421" s="12">
        <v>42064.794490740736</v>
      </c>
      <c r="K3421" t="b">
        <v>0</v>
      </c>
      <c r="L3421">
        <v>1</v>
      </c>
      <c r="M3421" t="b">
        <v>0</v>
      </c>
      <c r="N3421" t="s">
        <v>8266</v>
      </c>
      <c r="O3421" t="s">
        <v>8300</v>
      </c>
      <c r="P3421">
        <f t="shared" si="159"/>
        <v>0</v>
      </c>
      <c r="Q3421">
        <f t="shared" si="160"/>
        <v>25</v>
      </c>
      <c r="R3421">
        <f t="shared" si="161"/>
        <v>2015</v>
      </c>
    </row>
    <row r="3422" spans="1:18" ht="28.8" hidden="1" x14ac:dyDescent="0.3">
      <c r="A3422">
        <v>2413</v>
      </c>
      <c r="B3422" s="3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 s="12">
        <v>41790.979166666664</v>
      </c>
      <c r="J3422" s="12">
        <v>41760.10974537037</v>
      </c>
      <c r="K3422" t="b">
        <v>0</v>
      </c>
      <c r="L3422">
        <v>3</v>
      </c>
      <c r="M3422" t="b">
        <v>0</v>
      </c>
      <c r="N3422" t="s">
        <v>8277</v>
      </c>
      <c r="O3422" t="s">
        <v>8303</v>
      </c>
      <c r="P3422">
        <f t="shared" si="159"/>
        <v>1</v>
      </c>
      <c r="Q3422">
        <f t="shared" si="160"/>
        <v>8.33</v>
      </c>
      <c r="R3422">
        <f t="shared" si="161"/>
        <v>2014</v>
      </c>
    </row>
    <row r="3423" spans="1:18" ht="43.2" hidden="1" x14ac:dyDescent="0.3">
      <c r="A3423">
        <v>2692</v>
      </c>
      <c r="B3423" s="3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 s="12">
        <v>42088.292361111111</v>
      </c>
      <c r="J3423" s="12">
        <v>42058.334027777775</v>
      </c>
      <c r="K3423" t="b">
        <v>0</v>
      </c>
      <c r="L3423">
        <v>1</v>
      </c>
      <c r="M3423" t="b">
        <v>0</v>
      </c>
      <c r="N3423" t="s">
        <v>8277</v>
      </c>
      <c r="O3423" t="s">
        <v>8303</v>
      </c>
      <c r="P3423">
        <f t="shared" si="159"/>
        <v>1</v>
      </c>
      <c r="Q3423">
        <f t="shared" si="160"/>
        <v>25</v>
      </c>
      <c r="R3423">
        <f t="shared" si="161"/>
        <v>2015</v>
      </c>
    </row>
    <row r="3424" spans="1:18" ht="28.8" hidden="1" x14ac:dyDescent="0.3">
      <c r="A3424">
        <v>2762</v>
      </c>
      <c r="B3424" s="3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 s="12">
        <v>40986.995312500003</v>
      </c>
      <c r="J3424" s="12">
        <v>40927.036979166667</v>
      </c>
      <c r="K3424" t="b">
        <v>0</v>
      </c>
      <c r="L3424">
        <v>1</v>
      </c>
      <c r="M3424" t="b">
        <v>0</v>
      </c>
      <c r="N3424" t="s">
        <v>8269</v>
      </c>
      <c r="O3424" t="s">
        <v>8314</v>
      </c>
      <c r="P3424">
        <f t="shared" si="159"/>
        <v>1</v>
      </c>
      <c r="Q3424">
        <f t="shared" si="160"/>
        <v>25</v>
      </c>
      <c r="R3424">
        <f t="shared" si="161"/>
        <v>2012</v>
      </c>
    </row>
    <row r="3425" spans="1:18" x14ac:dyDescent="0.3">
      <c r="A3425">
        <v>2893</v>
      </c>
      <c r="B3425" s="3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 s="12">
        <v>42013.083333333328</v>
      </c>
      <c r="J3425" s="12">
        <v>41953.773090277777</v>
      </c>
      <c r="K3425" t="b">
        <v>0</v>
      </c>
      <c r="L3425">
        <v>2</v>
      </c>
      <c r="M3425" t="b">
        <v>0</v>
      </c>
      <c r="N3425" t="s">
        <v>8281</v>
      </c>
      <c r="O3425" t="s">
        <v>8284</v>
      </c>
      <c r="P3425">
        <f t="shared" si="159"/>
        <v>1</v>
      </c>
      <c r="Q3425">
        <f t="shared" si="160"/>
        <v>12.5</v>
      </c>
      <c r="R3425">
        <f t="shared" si="161"/>
        <v>2014</v>
      </c>
    </row>
    <row r="3426" spans="1:18" ht="28.8" x14ac:dyDescent="0.3">
      <c r="A3426">
        <v>2902</v>
      </c>
      <c r="B3426" s="3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 s="12">
        <v>42240.439768518518</v>
      </c>
      <c r="J3426" s="12">
        <v>42210.439768518518</v>
      </c>
      <c r="K3426" t="b">
        <v>0</v>
      </c>
      <c r="L3426">
        <v>1</v>
      </c>
      <c r="M3426" t="b">
        <v>0</v>
      </c>
      <c r="N3426" t="s">
        <v>8281</v>
      </c>
      <c r="O3426" t="s">
        <v>8284</v>
      </c>
      <c r="P3426">
        <f t="shared" si="159"/>
        <v>0</v>
      </c>
      <c r="Q3426">
        <f t="shared" si="160"/>
        <v>25</v>
      </c>
      <c r="R3426">
        <f t="shared" si="161"/>
        <v>2015</v>
      </c>
    </row>
    <row r="3427" spans="1:18" ht="28.8" hidden="1" x14ac:dyDescent="0.3">
      <c r="A3427">
        <v>2949</v>
      </c>
      <c r="B3427" s="3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 s="12">
        <v>42327.864780092597</v>
      </c>
      <c r="J3427" s="12">
        <v>42297.823113425926</v>
      </c>
      <c r="K3427" t="b">
        <v>0</v>
      </c>
      <c r="L3427">
        <v>2</v>
      </c>
      <c r="M3427" t="b">
        <v>0</v>
      </c>
      <c r="N3427" t="s">
        <v>8281</v>
      </c>
      <c r="O3427" t="s">
        <v>8282</v>
      </c>
      <c r="P3427">
        <f t="shared" si="159"/>
        <v>3</v>
      </c>
      <c r="Q3427">
        <f t="shared" si="160"/>
        <v>12.5</v>
      </c>
      <c r="R3427">
        <f t="shared" si="161"/>
        <v>2015</v>
      </c>
    </row>
    <row r="3428" spans="1:18" ht="28.8" hidden="1" x14ac:dyDescent="0.3">
      <c r="A3428">
        <v>3094</v>
      </c>
      <c r="B3428" s="3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 s="12">
        <v>42267.795787037037</v>
      </c>
      <c r="J3428" s="12">
        <v>42207.795787037037</v>
      </c>
      <c r="K3428" t="b">
        <v>0</v>
      </c>
      <c r="L3428">
        <v>1</v>
      </c>
      <c r="M3428" t="b">
        <v>0</v>
      </c>
      <c r="N3428" t="s">
        <v>8281</v>
      </c>
      <c r="O3428" t="s">
        <v>8282</v>
      </c>
      <c r="P3428">
        <f t="shared" si="159"/>
        <v>0</v>
      </c>
      <c r="Q3428">
        <f t="shared" si="160"/>
        <v>25</v>
      </c>
      <c r="R3428">
        <f t="shared" si="161"/>
        <v>2015</v>
      </c>
    </row>
    <row r="3429" spans="1:18" ht="28.8" hidden="1" x14ac:dyDescent="0.3">
      <c r="A3429">
        <v>3201</v>
      </c>
      <c r="B3429" s="3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 s="12">
        <v>41882.767094907409</v>
      </c>
      <c r="J3429" s="12">
        <v>41861.767094907409</v>
      </c>
      <c r="K3429" t="b">
        <v>0</v>
      </c>
      <c r="L3429">
        <v>2</v>
      </c>
      <c r="M3429" t="b">
        <v>0</v>
      </c>
      <c r="N3429" t="s">
        <v>8281</v>
      </c>
      <c r="O3429" t="s">
        <v>8293</v>
      </c>
      <c r="P3429">
        <f t="shared" si="159"/>
        <v>1</v>
      </c>
      <c r="Q3429">
        <f t="shared" si="160"/>
        <v>12.5</v>
      </c>
      <c r="R3429">
        <f t="shared" si="161"/>
        <v>2014</v>
      </c>
    </row>
    <row r="3430" spans="1:18" x14ac:dyDescent="0.3">
      <c r="A3430">
        <v>3747</v>
      </c>
      <c r="B3430" s="3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 s="12">
        <v>42190.957638888889</v>
      </c>
      <c r="J3430" s="12">
        <v>42164.299722222218</v>
      </c>
      <c r="K3430" t="b">
        <v>0</v>
      </c>
      <c r="L3430">
        <v>1</v>
      </c>
      <c r="M3430" t="b">
        <v>0</v>
      </c>
      <c r="N3430" t="s">
        <v>8281</v>
      </c>
      <c r="O3430" t="s">
        <v>8284</v>
      </c>
      <c r="P3430">
        <f t="shared" si="159"/>
        <v>1</v>
      </c>
      <c r="Q3430">
        <f t="shared" si="160"/>
        <v>25</v>
      </c>
      <c r="R3430">
        <f t="shared" si="161"/>
        <v>2015</v>
      </c>
    </row>
    <row r="3431" spans="1:18" ht="28.8" x14ac:dyDescent="0.3">
      <c r="A3431">
        <v>3855</v>
      </c>
      <c r="B3431" s="3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 s="12">
        <v>42089.929062499999</v>
      </c>
      <c r="J3431" s="12">
        <v>42059.970729166671</v>
      </c>
      <c r="K3431" t="b">
        <v>0</v>
      </c>
      <c r="L3431">
        <v>1</v>
      </c>
      <c r="M3431" t="b">
        <v>0</v>
      </c>
      <c r="N3431" t="s">
        <v>8281</v>
      </c>
      <c r="O3431" t="s">
        <v>8284</v>
      </c>
      <c r="P3431">
        <f t="shared" si="159"/>
        <v>3</v>
      </c>
      <c r="Q3431">
        <f t="shared" si="160"/>
        <v>25</v>
      </c>
      <c r="R3431">
        <f t="shared" si="161"/>
        <v>2015</v>
      </c>
    </row>
    <row r="3432" spans="1:18" hidden="1" x14ac:dyDescent="0.3">
      <c r="A3432">
        <v>3881</v>
      </c>
      <c r="B3432" s="3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 s="12">
        <v>42786.018506944441</v>
      </c>
      <c r="J3432" s="12">
        <v>42756.018506944441</v>
      </c>
      <c r="K3432" t="b">
        <v>0</v>
      </c>
      <c r="L3432">
        <v>1</v>
      </c>
      <c r="M3432" t="b">
        <v>0</v>
      </c>
      <c r="N3432" t="s">
        <v>8281</v>
      </c>
      <c r="O3432" t="s">
        <v>8293</v>
      </c>
      <c r="P3432">
        <f t="shared" si="159"/>
        <v>5</v>
      </c>
      <c r="Q3432">
        <f t="shared" si="160"/>
        <v>25</v>
      </c>
      <c r="R3432">
        <f t="shared" si="161"/>
        <v>2017</v>
      </c>
    </row>
    <row r="3433" spans="1:18" ht="28.8" x14ac:dyDescent="0.3">
      <c r="A3433">
        <v>3901</v>
      </c>
      <c r="B3433" s="3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 s="12">
        <v>42357.826377314821</v>
      </c>
      <c r="J3433" s="12">
        <v>42317.826377314821</v>
      </c>
      <c r="K3433" t="b">
        <v>0</v>
      </c>
      <c r="L3433">
        <v>1</v>
      </c>
      <c r="M3433" t="b">
        <v>0</v>
      </c>
      <c r="N3433" t="s">
        <v>8281</v>
      </c>
      <c r="O3433" t="s">
        <v>8284</v>
      </c>
      <c r="P3433">
        <f t="shared" si="159"/>
        <v>1</v>
      </c>
      <c r="Q3433">
        <f t="shared" si="160"/>
        <v>25</v>
      </c>
      <c r="R3433">
        <f t="shared" si="161"/>
        <v>2015</v>
      </c>
    </row>
    <row r="3434" spans="1:18" ht="28.8" x14ac:dyDescent="0.3">
      <c r="A3434">
        <v>3927</v>
      </c>
      <c r="B3434" s="3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 s="12">
        <v>41860.267407407409</v>
      </c>
      <c r="J3434" s="12">
        <v>41830.267407407409</v>
      </c>
      <c r="K3434" t="b">
        <v>0</v>
      </c>
      <c r="L3434">
        <v>2</v>
      </c>
      <c r="M3434" t="b">
        <v>0</v>
      </c>
      <c r="N3434" t="s">
        <v>8281</v>
      </c>
      <c r="O3434" t="s">
        <v>8284</v>
      </c>
      <c r="P3434">
        <f t="shared" si="159"/>
        <v>1</v>
      </c>
      <c r="Q3434">
        <f t="shared" si="160"/>
        <v>12.5</v>
      </c>
      <c r="R3434">
        <f t="shared" si="161"/>
        <v>2014</v>
      </c>
    </row>
    <row r="3435" spans="1:18" ht="28.8" x14ac:dyDescent="0.3">
      <c r="A3435">
        <v>3950</v>
      </c>
      <c r="B3435" s="3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 s="12">
        <v>42468.774305555555</v>
      </c>
      <c r="J3435" s="12">
        <v>42439.702314814815</v>
      </c>
      <c r="K3435" t="b">
        <v>0</v>
      </c>
      <c r="L3435">
        <v>1</v>
      </c>
      <c r="M3435" t="b">
        <v>0</v>
      </c>
      <c r="N3435" t="s">
        <v>8281</v>
      </c>
      <c r="O3435" t="s">
        <v>8284</v>
      </c>
      <c r="P3435">
        <f t="shared" si="159"/>
        <v>1</v>
      </c>
      <c r="Q3435">
        <f t="shared" si="160"/>
        <v>25</v>
      </c>
      <c r="R3435">
        <f t="shared" si="161"/>
        <v>2016</v>
      </c>
    </row>
    <row r="3436" spans="1:18" ht="28.8" x14ac:dyDescent="0.3">
      <c r="A3436">
        <v>3952</v>
      </c>
      <c r="B3436" s="3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 s="12">
        <v>42303.790393518517</v>
      </c>
      <c r="J3436" s="12">
        <v>42243.790393518517</v>
      </c>
      <c r="K3436" t="b">
        <v>0</v>
      </c>
      <c r="L3436">
        <v>1</v>
      </c>
      <c r="M3436" t="b">
        <v>0</v>
      </c>
      <c r="N3436" t="s">
        <v>8281</v>
      </c>
      <c r="O3436" t="s">
        <v>8284</v>
      </c>
      <c r="P3436">
        <f t="shared" si="159"/>
        <v>0</v>
      </c>
      <c r="Q3436">
        <f t="shared" si="160"/>
        <v>25</v>
      </c>
      <c r="R3436">
        <f t="shared" si="161"/>
        <v>2015</v>
      </c>
    </row>
    <row r="3437" spans="1:18" ht="28.8" x14ac:dyDescent="0.3">
      <c r="A3437">
        <v>4066</v>
      </c>
      <c r="B3437" s="3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 s="12">
        <v>42509.039212962962</v>
      </c>
      <c r="J3437" s="12">
        <v>42479.039212962962</v>
      </c>
      <c r="K3437" t="b">
        <v>0</v>
      </c>
      <c r="L3437">
        <v>1</v>
      </c>
      <c r="M3437" t="b">
        <v>0</v>
      </c>
      <c r="N3437" t="s">
        <v>8281</v>
      </c>
      <c r="O3437" t="s">
        <v>8284</v>
      </c>
      <c r="P3437">
        <f t="shared" si="159"/>
        <v>0</v>
      </c>
      <c r="Q3437">
        <f t="shared" si="160"/>
        <v>25</v>
      </c>
      <c r="R3437">
        <f t="shared" si="161"/>
        <v>2016</v>
      </c>
    </row>
    <row r="3438" spans="1:18" ht="28.8" hidden="1" x14ac:dyDescent="0.3">
      <c r="A3438">
        <v>430</v>
      </c>
      <c r="B3438" s="3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 s="12">
        <v>41528.107256944444</v>
      </c>
      <c r="J3438" s="12">
        <v>41513.107256944444</v>
      </c>
      <c r="K3438" t="b">
        <v>0</v>
      </c>
      <c r="L3438">
        <v>5</v>
      </c>
      <c r="M3438" t="b">
        <v>0</v>
      </c>
      <c r="N3438" t="s">
        <v>8279</v>
      </c>
      <c r="O3438" t="s">
        <v>8297</v>
      </c>
      <c r="P3438">
        <f t="shared" si="159"/>
        <v>2</v>
      </c>
      <c r="Q3438">
        <f t="shared" si="160"/>
        <v>4.8</v>
      </c>
      <c r="R3438">
        <f t="shared" si="161"/>
        <v>2013</v>
      </c>
    </row>
    <row r="3439" spans="1:18" ht="28.8" hidden="1" x14ac:dyDescent="0.3">
      <c r="A3439">
        <v>2948</v>
      </c>
      <c r="B3439" s="3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 s="12">
        <v>42157.649224537032</v>
      </c>
      <c r="J3439" s="12">
        <v>42097.649224537032</v>
      </c>
      <c r="K3439" t="b">
        <v>0</v>
      </c>
      <c r="L3439">
        <v>9</v>
      </c>
      <c r="M3439" t="b">
        <v>0</v>
      </c>
      <c r="N3439" t="s">
        <v>8281</v>
      </c>
      <c r="O3439" t="s">
        <v>8282</v>
      </c>
      <c r="P3439">
        <f t="shared" si="159"/>
        <v>0</v>
      </c>
      <c r="Q3439">
        <f t="shared" si="160"/>
        <v>2.67</v>
      </c>
      <c r="R3439">
        <f t="shared" si="161"/>
        <v>2015</v>
      </c>
    </row>
    <row r="3440" spans="1:18" ht="28.8" x14ac:dyDescent="0.3">
      <c r="A3440">
        <v>2895</v>
      </c>
      <c r="B3440" s="3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 s="12">
        <v>41812.875</v>
      </c>
      <c r="J3440" s="12">
        <v>41811.555462962962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>
        <f t="shared" si="159"/>
        <v>5</v>
      </c>
      <c r="Q3440">
        <f t="shared" si="160"/>
        <v>5.75</v>
      </c>
      <c r="R3440">
        <f t="shared" si="161"/>
        <v>2014</v>
      </c>
    </row>
    <row r="3441" spans="1:18" ht="28.8" x14ac:dyDescent="0.3">
      <c r="A3441">
        <v>4002</v>
      </c>
      <c r="B3441" s="3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 s="12">
        <v>41909.043530092589</v>
      </c>
      <c r="J3441" s="12">
        <v>41879.043530092589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>
        <f t="shared" si="159"/>
        <v>2</v>
      </c>
      <c r="Q3441">
        <f t="shared" si="160"/>
        <v>5.75</v>
      </c>
      <c r="R3441">
        <f t="shared" si="161"/>
        <v>2014</v>
      </c>
    </row>
    <row r="3442" spans="1:18" hidden="1" x14ac:dyDescent="0.3">
      <c r="A3442">
        <v>1736</v>
      </c>
      <c r="B3442" s="3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 s="12">
        <v>42316.90315972222</v>
      </c>
      <c r="J3442" s="12">
        <v>42286.861493055556</v>
      </c>
      <c r="K3442" t="b">
        <v>0</v>
      </c>
      <c r="L3442">
        <v>1</v>
      </c>
      <c r="M3442" t="b">
        <v>0</v>
      </c>
      <c r="N3442" t="s">
        <v>8285</v>
      </c>
      <c r="O3442" t="s">
        <v>8288</v>
      </c>
      <c r="P3442">
        <f t="shared" si="159"/>
        <v>1</v>
      </c>
      <c r="Q3442">
        <f t="shared" si="160"/>
        <v>22</v>
      </c>
      <c r="R3442">
        <f t="shared" si="161"/>
        <v>2015</v>
      </c>
    </row>
    <row r="3443" spans="1:18" ht="43.2" hidden="1" x14ac:dyDescent="0.3">
      <c r="A3443">
        <v>3074</v>
      </c>
      <c r="B3443" s="3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 s="12">
        <v>42439.571284722217</v>
      </c>
      <c r="J3443" s="12">
        <v>42409.571284722217</v>
      </c>
      <c r="K3443" t="b">
        <v>0</v>
      </c>
      <c r="L3443">
        <v>3</v>
      </c>
      <c r="M3443" t="b">
        <v>0</v>
      </c>
      <c r="N3443" t="s">
        <v>8281</v>
      </c>
      <c r="O3443" t="s">
        <v>8282</v>
      </c>
      <c r="P3443">
        <f t="shared" si="159"/>
        <v>0</v>
      </c>
      <c r="Q3443">
        <f t="shared" si="160"/>
        <v>7.33</v>
      </c>
      <c r="R3443">
        <f t="shared" si="161"/>
        <v>2016</v>
      </c>
    </row>
    <row r="3444" spans="1:18" ht="28.8" hidden="1" x14ac:dyDescent="0.3">
      <c r="A3444">
        <v>777</v>
      </c>
      <c r="B3444" s="3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 s="12">
        <v>41486.981215277774</v>
      </c>
      <c r="J3444" s="12">
        <v>41456.981215277774</v>
      </c>
      <c r="K3444" t="b">
        <v>0</v>
      </c>
      <c r="L3444">
        <v>3</v>
      </c>
      <c r="M3444" t="b">
        <v>0</v>
      </c>
      <c r="N3444" t="s">
        <v>8269</v>
      </c>
      <c r="O3444" t="s">
        <v>8310</v>
      </c>
      <c r="P3444">
        <f t="shared" si="159"/>
        <v>1</v>
      </c>
      <c r="Q3444">
        <f t="shared" si="160"/>
        <v>7</v>
      </c>
      <c r="R3444">
        <f t="shared" si="161"/>
        <v>2013</v>
      </c>
    </row>
    <row r="3445" spans="1:18" ht="28.8" hidden="1" x14ac:dyDescent="0.3">
      <c r="A3445">
        <v>900</v>
      </c>
      <c r="B3445" s="3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 s="12">
        <v>42459.807893518519</v>
      </c>
      <c r="J3445" s="12">
        <v>42429.84956018519</v>
      </c>
      <c r="K3445" t="b">
        <v>0</v>
      </c>
      <c r="L3445">
        <v>2</v>
      </c>
      <c r="M3445" t="b">
        <v>0</v>
      </c>
      <c r="N3445" t="s">
        <v>8285</v>
      </c>
      <c r="O3445" t="s">
        <v>8308</v>
      </c>
      <c r="P3445">
        <f t="shared" si="159"/>
        <v>0</v>
      </c>
      <c r="Q3445">
        <f t="shared" si="160"/>
        <v>10.5</v>
      </c>
      <c r="R3445">
        <f t="shared" si="161"/>
        <v>2016</v>
      </c>
    </row>
    <row r="3446" spans="1:18" ht="28.8" hidden="1" x14ac:dyDescent="0.3">
      <c r="A3446">
        <v>1092</v>
      </c>
      <c r="B3446" s="3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 s="12">
        <v>41280.025902777779</v>
      </c>
      <c r="J3446" s="12">
        <v>41250.025902777779</v>
      </c>
      <c r="K3446" t="b">
        <v>0</v>
      </c>
      <c r="L3446">
        <v>7</v>
      </c>
      <c r="M3446" t="b">
        <v>0</v>
      </c>
      <c r="N3446" t="s">
        <v>8274</v>
      </c>
      <c r="O3446" t="s">
        <v>8292</v>
      </c>
      <c r="P3446">
        <f t="shared" si="159"/>
        <v>1</v>
      </c>
      <c r="Q3446">
        <f t="shared" si="160"/>
        <v>3</v>
      </c>
      <c r="R3446">
        <f t="shared" si="161"/>
        <v>2012</v>
      </c>
    </row>
    <row r="3447" spans="1:18" ht="28.8" hidden="1" x14ac:dyDescent="0.3">
      <c r="A3447">
        <v>1129</v>
      </c>
      <c r="B3447" s="3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 s="12">
        <v>42526.264965277776</v>
      </c>
      <c r="J3447" s="12">
        <v>42496.264965277776</v>
      </c>
      <c r="K3447" t="b">
        <v>0</v>
      </c>
      <c r="L3447">
        <v>2</v>
      </c>
      <c r="M3447" t="b">
        <v>0</v>
      </c>
      <c r="N3447" t="s">
        <v>8274</v>
      </c>
      <c r="O3447" t="s">
        <v>8302</v>
      </c>
      <c r="P3447">
        <f t="shared" si="159"/>
        <v>0</v>
      </c>
      <c r="Q3447">
        <f t="shared" si="160"/>
        <v>10.5</v>
      </c>
      <c r="R3447">
        <f t="shared" si="161"/>
        <v>2016</v>
      </c>
    </row>
    <row r="3448" spans="1:18" ht="28.8" hidden="1" x14ac:dyDescent="0.3">
      <c r="A3448">
        <v>2430</v>
      </c>
      <c r="B3448" s="3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 s="12">
        <v>42412.130833333329</v>
      </c>
      <c r="J3448" s="12">
        <v>42382.130833333329</v>
      </c>
      <c r="K3448" t="b">
        <v>0</v>
      </c>
      <c r="L3448">
        <v>2</v>
      </c>
      <c r="M3448" t="b">
        <v>0</v>
      </c>
      <c r="N3448" t="s">
        <v>8277</v>
      </c>
      <c r="O3448" t="s">
        <v>8303</v>
      </c>
      <c r="P3448">
        <f t="shared" si="159"/>
        <v>1</v>
      </c>
      <c r="Q3448">
        <f t="shared" si="160"/>
        <v>10.5</v>
      </c>
      <c r="R3448">
        <f t="shared" si="161"/>
        <v>2016</v>
      </c>
    </row>
    <row r="3449" spans="1:18" ht="28.8" x14ac:dyDescent="0.3">
      <c r="A3449">
        <v>2890</v>
      </c>
      <c r="B3449" s="3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 s="12">
        <v>41860.125</v>
      </c>
      <c r="J3449" s="12">
        <v>41831.742962962962</v>
      </c>
      <c r="K3449" t="b">
        <v>0</v>
      </c>
      <c r="L3449">
        <v>3</v>
      </c>
      <c r="M3449" t="b">
        <v>0</v>
      </c>
      <c r="N3449" t="s">
        <v>8281</v>
      </c>
      <c r="O3449" t="s">
        <v>8284</v>
      </c>
      <c r="P3449">
        <f t="shared" si="159"/>
        <v>1</v>
      </c>
      <c r="Q3449">
        <f t="shared" si="160"/>
        <v>7</v>
      </c>
      <c r="R3449">
        <f t="shared" si="161"/>
        <v>2014</v>
      </c>
    </row>
    <row r="3450" spans="1:18" ht="28.8" x14ac:dyDescent="0.3">
      <c r="A3450">
        <v>3961</v>
      </c>
      <c r="B3450" s="3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 s="12">
        <v>41767.891319444447</v>
      </c>
      <c r="J3450" s="12">
        <v>41745.891319444447</v>
      </c>
      <c r="K3450" t="b">
        <v>0</v>
      </c>
      <c r="L3450">
        <v>2</v>
      </c>
      <c r="M3450" t="b">
        <v>0</v>
      </c>
      <c r="N3450" t="s">
        <v>8281</v>
      </c>
      <c r="O3450" t="s">
        <v>8284</v>
      </c>
      <c r="P3450">
        <f t="shared" si="159"/>
        <v>0</v>
      </c>
      <c r="Q3450">
        <f t="shared" si="160"/>
        <v>10.5</v>
      </c>
      <c r="R3450">
        <f t="shared" si="161"/>
        <v>2014</v>
      </c>
    </row>
    <row r="3451" spans="1:18" x14ac:dyDescent="0.3">
      <c r="A3451">
        <v>4041</v>
      </c>
      <c r="B3451" s="3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 s="12">
        <v>42619.474004629628</v>
      </c>
      <c r="J3451" s="12">
        <v>42559.474004629628</v>
      </c>
      <c r="K3451" t="b">
        <v>0</v>
      </c>
      <c r="L3451">
        <v>2</v>
      </c>
      <c r="M3451" t="b">
        <v>0</v>
      </c>
      <c r="N3451" t="s">
        <v>8281</v>
      </c>
      <c r="O3451" t="s">
        <v>8284</v>
      </c>
      <c r="P3451">
        <f t="shared" si="159"/>
        <v>0</v>
      </c>
      <c r="Q3451">
        <f t="shared" si="160"/>
        <v>10.5</v>
      </c>
      <c r="R3451">
        <f t="shared" si="161"/>
        <v>2016</v>
      </c>
    </row>
    <row r="3452" spans="1:18" ht="28.8" x14ac:dyDescent="0.3">
      <c r="A3452">
        <v>4042</v>
      </c>
      <c r="B3452" s="3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 s="12">
        <v>42024.802777777775</v>
      </c>
      <c r="J3452" s="12">
        <v>41995.084074074075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>
        <f t="shared" si="159"/>
        <v>0</v>
      </c>
      <c r="Q3452">
        <f t="shared" si="160"/>
        <v>7</v>
      </c>
      <c r="R3452">
        <f t="shared" si="161"/>
        <v>2014</v>
      </c>
    </row>
    <row r="3453" spans="1:18" hidden="1" x14ac:dyDescent="0.3">
      <c r="A3453">
        <v>213</v>
      </c>
      <c r="B3453" s="3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 s="12">
        <v>42232.587974537033</v>
      </c>
      <c r="J3453" s="12">
        <v>42202.594293981485</v>
      </c>
      <c r="K3453" t="b">
        <v>0</v>
      </c>
      <c r="L3453">
        <v>1</v>
      </c>
      <c r="M3453" t="b">
        <v>0</v>
      </c>
      <c r="N3453" t="s">
        <v>8279</v>
      </c>
      <c r="O3453" t="s">
        <v>8283</v>
      </c>
      <c r="P3453">
        <f t="shared" si="159"/>
        <v>0</v>
      </c>
      <c r="Q3453">
        <f t="shared" si="160"/>
        <v>20</v>
      </c>
      <c r="R3453">
        <f t="shared" si="161"/>
        <v>2015</v>
      </c>
    </row>
    <row r="3454" spans="1:18" ht="28.8" hidden="1" x14ac:dyDescent="0.3">
      <c r="A3454">
        <v>569</v>
      </c>
      <c r="B3454" s="3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 s="12">
        <v>42370.847361111111</v>
      </c>
      <c r="J3454" s="12">
        <v>42340.847361111111</v>
      </c>
      <c r="K3454" t="b">
        <v>0</v>
      </c>
      <c r="L3454">
        <v>1</v>
      </c>
      <c r="M3454" t="b">
        <v>0</v>
      </c>
      <c r="N3454" t="s">
        <v>8266</v>
      </c>
      <c r="O3454" t="s">
        <v>8300</v>
      </c>
      <c r="P3454">
        <f t="shared" si="159"/>
        <v>1</v>
      </c>
      <c r="Q3454">
        <f t="shared" si="160"/>
        <v>20</v>
      </c>
      <c r="R3454">
        <f t="shared" si="161"/>
        <v>2015</v>
      </c>
    </row>
    <row r="3455" spans="1:18" ht="28.8" hidden="1" x14ac:dyDescent="0.3">
      <c r="A3455">
        <v>597</v>
      </c>
      <c r="B3455" s="3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 s="12">
        <v>42582.666666666672</v>
      </c>
      <c r="J3455" s="12">
        <v>42545.705266203702</v>
      </c>
      <c r="K3455" t="b">
        <v>0</v>
      </c>
      <c r="L3455">
        <v>2</v>
      </c>
      <c r="M3455" t="b">
        <v>0</v>
      </c>
      <c r="N3455" t="s">
        <v>8266</v>
      </c>
      <c r="O3455" t="s">
        <v>8300</v>
      </c>
      <c r="P3455">
        <f t="shared" si="159"/>
        <v>0</v>
      </c>
      <c r="Q3455">
        <f t="shared" si="160"/>
        <v>10</v>
      </c>
      <c r="R3455">
        <f t="shared" si="161"/>
        <v>2016</v>
      </c>
    </row>
    <row r="3456" spans="1:18" ht="28.8" hidden="1" x14ac:dyDescent="0.3">
      <c r="A3456">
        <v>884</v>
      </c>
      <c r="B3456" s="3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 s="12">
        <v>41041.104861111111</v>
      </c>
      <c r="J3456" s="12">
        <v>40981.802615740737</v>
      </c>
      <c r="K3456" t="b">
        <v>0</v>
      </c>
      <c r="L3456">
        <v>2</v>
      </c>
      <c r="M3456" t="b">
        <v>0</v>
      </c>
      <c r="N3456" t="s">
        <v>8285</v>
      </c>
      <c r="O3456" t="s">
        <v>8286</v>
      </c>
      <c r="P3456">
        <f t="shared" si="159"/>
        <v>1</v>
      </c>
      <c r="Q3456">
        <f t="shared" si="160"/>
        <v>10</v>
      </c>
      <c r="R3456">
        <f t="shared" si="161"/>
        <v>2012</v>
      </c>
    </row>
    <row r="3457" spans="1:18" ht="28.8" hidden="1" x14ac:dyDescent="0.3">
      <c r="A3457">
        <v>1133</v>
      </c>
      <c r="B3457" s="3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 s="12">
        <v>41851.407187500001</v>
      </c>
      <c r="J3457" s="12">
        <v>41821.407187500001</v>
      </c>
      <c r="K3457" t="b">
        <v>0</v>
      </c>
      <c r="L3457">
        <v>1</v>
      </c>
      <c r="M3457" t="b">
        <v>0</v>
      </c>
      <c r="N3457" t="s">
        <v>8274</v>
      </c>
      <c r="O3457" t="s">
        <v>8302</v>
      </c>
      <c r="P3457">
        <f t="shared" si="159"/>
        <v>1</v>
      </c>
      <c r="Q3457">
        <f t="shared" si="160"/>
        <v>20</v>
      </c>
      <c r="R3457">
        <f t="shared" si="161"/>
        <v>2014</v>
      </c>
    </row>
    <row r="3458" spans="1:18" ht="28.8" hidden="1" x14ac:dyDescent="0.3">
      <c r="A3458">
        <v>1542</v>
      </c>
      <c r="B3458" s="3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 s="12">
        <v>42185.996527777781</v>
      </c>
      <c r="J3458" s="12">
        <v>42170.996527777781</v>
      </c>
      <c r="K3458" t="b">
        <v>0</v>
      </c>
      <c r="L3458">
        <v>1</v>
      </c>
      <c r="M3458" t="b">
        <v>0</v>
      </c>
      <c r="N3458" t="s">
        <v>8271</v>
      </c>
      <c r="O3458" t="s">
        <v>8313</v>
      </c>
      <c r="P3458">
        <f t="shared" ref="P3458:P3521" si="162">ROUND(E3458/D3458*100,0)</f>
        <v>4</v>
      </c>
      <c r="Q3458">
        <f t="shared" ref="Q3458:Q3521" si="163">IFERROR(ROUND(E3458/L3458,2),0)</f>
        <v>20</v>
      </c>
      <c r="R3458">
        <f t="shared" si="161"/>
        <v>2015</v>
      </c>
    </row>
    <row r="3459" spans="1:18" hidden="1" x14ac:dyDescent="0.3">
      <c r="A3459">
        <v>1738</v>
      </c>
      <c r="B3459" s="3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 s="12">
        <v>41914.874328703707</v>
      </c>
      <c r="J3459" s="12">
        <v>41884.874328703707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>
        <f t="shared" si="162"/>
        <v>0</v>
      </c>
      <c r="Q3459">
        <f t="shared" si="163"/>
        <v>20</v>
      </c>
      <c r="R3459">
        <f t="shared" ref="R3459:R3522" si="164">YEAR(J3459)</f>
        <v>2014</v>
      </c>
    </row>
    <row r="3460" spans="1:18" ht="28.8" x14ac:dyDescent="0.3">
      <c r="A3460">
        <v>2863</v>
      </c>
      <c r="B3460" s="3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 s="12">
        <v>41891.675034722226</v>
      </c>
      <c r="J3460" s="12">
        <v>41831.675034722226</v>
      </c>
      <c r="K3460" t="b">
        <v>0</v>
      </c>
      <c r="L3460">
        <v>1</v>
      </c>
      <c r="M3460" t="b">
        <v>0</v>
      </c>
      <c r="N3460" t="s">
        <v>8281</v>
      </c>
      <c r="O3460" t="s">
        <v>8284</v>
      </c>
      <c r="P3460">
        <f t="shared" si="162"/>
        <v>0</v>
      </c>
      <c r="Q3460">
        <f t="shared" si="163"/>
        <v>20</v>
      </c>
      <c r="R3460">
        <f t="shared" si="164"/>
        <v>2014</v>
      </c>
    </row>
    <row r="3461" spans="1:18" ht="28.8" x14ac:dyDescent="0.3">
      <c r="A3461">
        <v>2909</v>
      </c>
      <c r="B3461" s="3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 s="12">
        <v>41968.823611111111</v>
      </c>
      <c r="J3461" s="12">
        <v>41929.266215277778</v>
      </c>
      <c r="K3461" t="b">
        <v>0</v>
      </c>
      <c r="L3461">
        <v>1</v>
      </c>
      <c r="M3461" t="b">
        <v>0</v>
      </c>
      <c r="N3461" t="s">
        <v>8281</v>
      </c>
      <c r="O3461" t="s">
        <v>8284</v>
      </c>
      <c r="P3461">
        <f t="shared" si="162"/>
        <v>0</v>
      </c>
      <c r="Q3461">
        <f t="shared" si="163"/>
        <v>20</v>
      </c>
      <c r="R3461">
        <f t="shared" si="164"/>
        <v>2014</v>
      </c>
    </row>
    <row r="3462" spans="1:18" x14ac:dyDescent="0.3">
      <c r="A3462">
        <v>3735</v>
      </c>
      <c r="B3462" s="3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 s="12">
        <v>42152.693159722221</v>
      </c>
      <c r="J3462" s="12">
        <v>42122.693159722221</v>
      </c>
      <c r="K3462" t="b">
        <v>0</v>
      </c>
      <c r="L3462">
        <v>2</v>
      </c>
      <c r="M3462" t="b">
        <v>0</v>
      </c>
      <c r="N3462" t="s">
        <v>8281</v>
      </c>
      <c r="O3462" t="s">
        <v>8284</v>
      </c>
      <c r="P3462">
        <f t="shared" si="162"/>
        <v>13</v>
      </c>
      <c r="Q3462">
        <f t="shared" si="163"/>
        <v>10</v>
      </c>
      <c r="R3462">
        <f t="shared" si="164"/>
        <v>2015</v>
      </c>
    </row>
    <row r="3463" spans="1:18" ht="28.8" x14ac:dyDescent="0.3">
      <c r="A3463">
        <v>3852</v>
      </c>
      <c r="B3463" s="3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 s="12">
        <v>42090.149027777778</v>
      </c>
      <c r="J3463" s="12">
        <v>42065.190694444449</v>
      </c>
      <c r="K3463" t="b">
        <v>0</v>
      </c>
      <c r="L3463">
        <v>2</v>
      </c>
      <c r="M3463" t="b">
        <v>0</v>
      </c>
      <c r="N3463" t="s">
        <v>8281</v>
      </c>
      <c r="O3463" t="s">
        <v>8284</v>
      </c>
      <c r="P3463">
        <f t="shared" si="162"/>
        <v>0</v>
      </c>
      <c r="Q3463">
        <f t="shared" si="163"/>
        <v>10</v>
      </c>
      <c r="R3463">
        <f t="shared" si="164"/>
        <v>2015</v>
      </c>
    </row>
    <row r="3464" spans="1:18" ht="28.8" x14ac:dyDescent="0.3">
      <c r="A3464">
        <v>4092</v>
      </c>
      <c r="B3464" s="3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 s="12">
        <v>42099.153321759266</v>
      </c>
      <c r="J3464" s="12">
        <v>42039.194988425923</v>
      </c>
      <c r="K3464" t="b">
        <v>0</v>
      </c>
      <c r="L3464">
        <v>1</v>
      </c>
      <c r="M3464" t="b">
        <v>0</v>
      </c>
      <c r="N3464" t="s">
        <v>8281</v>
      </c>
      <c r="O3464" t="s">
        <v>8284</v>
      </c>
      <c r="P3464">
        <f t="shared" si="162"/>
        <v>0</v>
      </c>
      <c r="Q3464">
        <f t="shared" si="163"/>
        <v>20</v>
      </c>
      <c r="R3464">
        <f t="shared" si="164"/>
        <v>2015</v>
      </c>
    </row>
    <row r="3465" spans="1:18" ht="28.8" hidden="1" x14ac:dyDescent="0.3">
      <c r="A3465">
        <v>2660</v>
      </c>
      <c r="B3465" s="3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 s="12">
        <v>42332.754837962959</v>
      </c>
      <c r="J3465" s="12">
        <v>42272.713171296295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>
        <f t="shared" si="162"/>
        <v>0</v>
      </c>
      <c r="Q3465">
        <f t="shared" si="163"/>
        <v>3.8</v>
      </c>
      <c r="R3465">
        <f t="shared" si="164"/>
        <v>2015</v>
      </c>
    </row>
    <row r="3466" spans="1:18" ht="28.8" x14ac:dyDescent="0.3">
      <c r="A3466">
        <v>4011</v>
      </c>
      <c r="B3466" s="3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 s="12">
        <v>42032.54488425926</v>
      </c>
      <c r="J3466" s="12">
        <v>42002.54488425926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>
        <f t="shared" si="162"/>
        <v>8</v>
      </c>
      <c r="Q3466">
        <f t="shared" si="163"/>
        <v>4.75</v>
      </c>
      <c r="R3466">
        <f t="shared" si="164"/>
        <v>2014</v>
      </c>
    </row>
    <row r="3467" spans="1:18" hidden="1" x14ac:dyDescent="0.3">
      <c r="A3467">
        <v>638</v>
      </c>
      <c r="B3467" s="3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 s="12">
        <v>42819.55164351852</v>
      </c>
      <c r="J3467" s="12">
        <v>42759.593310185184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>
        <f t="shared" si="162"/>
        <v>0</v>
      </c>
      <c r="Q3467">
        <f t="shared" si="163"/>
        <v>3</v>
      </c>
      <c r="R3467">
        <f t="shared" si="164"/>
        <v>2017</v>
      </c>
    </row>
    <row r="3468" spans="1:18" ht="28.8" hidden="1" x14ac:dyDescent="0.3">
      <c r="A3468">
        <v>1686</v>
      </c>
      <c r="B3468" s="3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 s="12">
        <v>42852.802303240736</v>
      </c>
      <c r="J3468" s="12">
        <v>42792.843969907408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>
        <f t="shared" si="162"/>
        <v>0</v>
      </c>
      <c r="Q3468">
        <f t="shared" si="163"/>
        <v>18</v>
      </c>
      <c r="R3468">
        <f t="shared" si="164"/>
        <v>2017</v>
      </c>
    </row>
    <row r="3469" spans="1:18" ht="28.8" hidden="1" x14ac:dyDescent="0.3">
      <c r="A3469">
        <v>192</v>
      </c>
      <c r="B3469" s="3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 s="12">
        <v>41929.792037037041</v>
      </c>
      <c r="J3469" s="12">
        <v>41899.792037037041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>
        <f t="shared" si="162"/>
        <v>0</v>
      </c>
      <c r="Q3469">
        <f t="shared" si="163"/>
        <v>5.67</v>
      </c>
      <c r="R3469">
        <f t="shared" si="164"/>
        <v>2014</v>
      </c>
    </row>
    <row r="3470" spans="1:18" ht="28.8" hidden="1" x14ac:dyDescent="0.3">
      <c r="A3470">
        <v>1169</v>
      </c>
      <c r="B3470" s="3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 s="12">
        <v>42057.353738425925</v>
      </c>
      <c r="J3470" s="12">
        <v>42027.353738425925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>
        <f t="shared" si="162"/>
        <v>0</v>
      </c>
      <c r="Q3470">
        <f t="shared" si="163"/>
        <v>5.67</v>
      </c>
      <c r="R3470">
        <f t="shared" si="164"/>
        <v>2015</v>
      </c>
    </row>
    <row r="3471" spans="1:18" ht="28.8" hidden="1" x14ac:dyDescent="0.3">
      <c r="A3471">
        <v>2133</v>
      </c>
      <c r="B3471" s="3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 s="12">
        <v>40657.290972222225</v>
      </c>
      <c r="J3471" s="12">
        <v>40619.097210648149</v>
      </c>
      <c r="K3471" t="b">
        <v>0</v>
      </c>
      <c r="L3471">
        <v>3</v>
      </c>
      <c r="M3471" t="b">
        <v>0</v>
      </c>
      <c r="N3471" t="s">
        <v>8274</v>
      </c>
      <c r="O3471" t="s">
        <v>8292</v>
      </c>
      <c r="P3471">
        <f t="shared" si="162"/>
        <v>2</v>
      </c>
      <c r="Q3471">
        <f t="shared" si="163"/>
        <v>5.33</v>
      </c>
      <c r="R3471">
        <f t="shared" si="164"/>
        <v>2011</v>
      </c>
    </row>
    <row r="3472" spans="1:18" ht="28.8" x14ac:dyDescent="0.3">
      <c r="A3472">
        <v>4049</v>
      </c>
      <c r="B3472" s="3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 s="12">
        <v>42199.958506944444</v>
      </c>
      <c r="J3472" s="12">
        <v>42169.958506944444</v>
      </c>
      <c r="K3472" t="b">
        <v>0</v>
      </c>
      <c r="L3472">
        <v>1</v>
      </c>
      <c r="M3472" t="b">
        <v>0</v>
      </c>
      <c r="N3472" t="s">
        <v>8281</v>
      </c>
      <c r="O3472" t="s">
        <v>8284</v>
      </c>
      <c r="P3472">
        <f t="shared" si="162"/>
        <v>0</v>
      </c>
      <c r="Q3472">
        <f t="shared" si="163"/>
        <v>16</v>
      </c>
      <c r="R3472">
        <f t="shared" si="164"/>
        <v>2015</v>
      </c>
    </row>
    <row r="3473" spans="1:18" ht="28.8" hidden="1" x14ac:dyDescent="0.3">
      <c r="A3473">
        <v>674</v>
      </c>
      <c r="B3473" s="3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 s="12">
        <v>41863.116053240738</v>
      </c>
      <c r="J3473" s="12">
        <v>41803.116053240738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>
        <f t="shared" si="162"/>
        <v>0</v>
      </c>
      <c r="Q3473">
        <f t="shared" si="163"/>
        <v>7.5</v>
      </c>
      <c r="R3473">
        <f t="shared" si="164"/>
        <v>2014</v>
      </c>
    </row>
    <row r="3474" spans="1:18" ht="28.8" hidden="1" x14ac:dyDescent="0.3">
      <c r="A3474">
        <v>1053</v>
      </c>
      <c r="B3474" s="3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 s="12">
        <v>42800.172824074078</v>
      </c>
      <c r="J3474" s="12">
        <v>42775.172824074078</v>
      </c>
      <c r="K3474" t="b">
        <v>0</v>
      </c>
      <c r="L3474">
        <v>1</v>
      </c>
      <c r="M3474" t="b">
        <v>0</v>
      </c>
      <c r="N3474" t="s">
        <v>8304</v>
      </c>
      <c r="O3474" t="s">
        <v>8305</v>
      </c>
      <c r="P3474">
        <f t="shared" si="162"/>
        <v>1</v>
      </c>
      <c r="Q3474">
        <f t="shared" si="163"/>
        <v>15</v>
      </c>
      <c r="R3474">
        <f t="shared" si="164"/>
        <v>2017</v>
      </c>
    </row>
    <row r="3475" spans="1:18" hidden="1" x14ac:dyDescent="0.3">
      <c r="A3475">
        <v>1086</v>
      </c>
      <c r="B3475" s="3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 s="12">
        <v>41875.866793981484</v>
      </c>
      <c r="J3475" s="12">
        <v>41845.866793981484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>
        <f t="shared" si="162"/>
        <v>0</v>
      </c>
      <c r="Q3475">
        <f t="shared" si="163"/>
        <v>7.5</v>
      </c>
      <c r="R3475">
        <f t="shared" si="164"/>
        <v>2014</v>
      </c>
    </row>
    <row r="3476" spans="1:18" hidden="1" x14ac:dyDescent="0.3">
      <c r="A3476">
        <v>1406</v>
      </c>
      <c r="B3476" s="3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 s="12">
        <v>42350.416666666672</v>
      </c>
      <c r="J3476" s="12">
        <v>42297.432951388888</v>
      </c>
      <c r="K3476" t="b">
        <v>0</v>
      </c>
      <c r="L3476">
        <v>3</v>
      </c>
      <c r="M3476" t="b">
        <v>0</v>
      </c>
      <c r="N3476" t="s">
        <v>8269</v>
      </c>
      <c r="O3476" t="s">
        <v>8306</v>
      </c>
      <c r="P3476">
        <f t="shared" si="162"/>
        <v>0</v>
      </c>
      <c r="Q3476">
        <f t="shared" si="163"/>
        <v>5</v>
      </c>
      <c r="R3476">
        <f t="shared" si="164"/>
        <v>2015</v>
      </c>
    </row>
    <row r="3477" spans="1:18" ht="28.8" hidden="1" x14ac:dyDescent="0.3">
      <c r="A3477">
        <v>1407</v>
      </c>
      <c r="B3477" s="3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 s="12">
        <v>41863.536782407406</v>
      </c>
      <c r="J3477" s="12">
        <v>41838.536782407406</v>
      </c>
      <c r="K3477" t="b">
        <v>0</v>
      </c>
      <c r="L3477">
        <v>2</v>
      </c>
      <c r="M3477" t="b">
        <v>0</v>
      </c>
      <c r="N3477" t="s">
        <v>8269</v>
      </c>
      <c r="O3477" t="s">
        <v>8306</v>
      </c>
      <c r="P3477">
        <f t="shared" si="162"/>
        <v>1</v>
      </c>
      <c r="Q3477">
        <f t="shared" si="163"/>
        <v>7.5</v>
      </c>
      <c r="R3477">
        <f t="shared" si="164"/>
        <v>2014</v>
      </c>
    </row>
    <row r="3478" spans="1:18" hidden="1" x14ac:dyDescent="0.3">
      <c r="A3478">
        <v>1435</v>
      </c>
      <c r="B3478" s="3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 s="12">
        <v>42288.780324074076</v>
      </c>
      <c r="J3478" s="12">
        <v>42258.780324074076</v>
      </c>
      <c r="K3478" t="b">
        <v>0</v>
      </c>
      <c r="L3478">
        <v>2</v>
      </c>
      <c r="M3478" t="b">
        <v>0</v>
      </c>
      <c r="N3478" t="s">
        <v>8269</v>
      </c>
      <c r="O3478" t="s">
        <v>8306</v>
      </c>
      <c r="P3478">
        <f t="shared" si="162"/>
        <v>0</v>
      </c>
      <c r="Q3478">
        <f t="shared" si="163"/>
        <v>7.5</v>
      </c>
      <c r="R3478">
        <f t="shared" si="164"/>
        <v>2015</v>
      </c>
    </row>
    <row r="3479" spans="1:18" ht="28.8" hidden="1" x14ac:dyDescent="0.3">
      <c r="A3479">
        <v>1454</v>
      </c>
      <c r="B3479" s="3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 s="12">
        <v>42484.915972222225</v>
      </c>
      <c r="J3479" s="12">
        <v>42463.866666666669</v>
      </c>
      <c r="K3479" t="b">
        <v>0</v>
      </c>
      <c r="L3479">
        <v>1</v>
      </c>
      <c r="M3479" t="b">
        <v>0</v>
      </c>
      <c r="N3479" t="s">
        <v>8269</v>
      </c>
      <c r="O3479" t="s">
        <v>8306</v>
      </c>
      <c r="P3479">
        <f t="shared" si="162"/>
        <v>1</v>
      </c>
      <c r="Q3479">
        <f t="shared" si="163"/>
        <v>15</v>
      </c>
      <c r="R3479">
        <f t="shared" si="164"/>
        <v>2016</v>
      </c>
    </row>
    <row r="3480" spans="1:18" ht="28.8" hidden="1" x14ac:dyDescent="0.3">
      <c r="A3480">
        <v>1583</v>
      </c>
      <c r="B3480" s="3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 s="12">
        <v>41907.904988425929</v>
      </c>
      <c r="J3480" s="12">
        <v>41877.904988425929</v>
      </c>
      <c r="K3480" t="b">
        <v>0</v>
      </c>
      <c r="L3480">
        <v>1</v>
      </c>
      <c r="M3480" t="b">
        <v>0</v>
      </c>
      <c r="N3480" t="s">
        <v>8271</v>
      </c>
      <c r="O3480" t="s">
        <v>8309</v>
      </c>
      <c r="P3480">
        <f t="shared" si="162"/>
        <v>0</v>
      </c>
      <c r="Q3480">
        <f t="shared" si="163"/>
        <v>15</v>
      </c>
      <c r="R3480">
        <f t="shared" si="164"/>
        <v>2014</v>
      </c>
    </row>
    <row r="3481" spans="1:18" hidden="1" x14ac:dyDescent="0.3">
      <c r="A3481">
        <v>1810</v>
      </c>
      <c r="B3481" s="3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 s="12">
        <v>41872.91002314815</v>
      </c>
      <c r="J3481" s="12">
        <v>41860.91002314815</v>
      </c>
      <c r="K3481" t="b">
        <v>0</v>
      </c>
      <c r="L3481">
        <v>2</v>
      </c>
      <c r="M3481" t="b">
        <v>0</v>
      </c>
      <c r="N3481" t="s">
        <v>8271</v>
      </c>
      <c r="O3481" t="s">
        <v>8272</v>
      </c>
      <c r="P3481">
        <f t="shared" si="162"/>
        <v>3</v>
      </c>
      <c r="Q3481">
        <f t="shared" si="163"/>
        <v>7.5</v>
      </c>
      <c r="R3481">
        <f t="shared" si="164"/>
        <v>2014</v>
      </c>
    </row>
    <row r="3482" spans="1:18" ht="28.8" hidden="1" x14ac:dyDescent="0.3">
      <c r="A3482">
        <v>2347</v>
      </c>
      <c r="B3482" s="3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 s="12">
        <v>42607.607361111113</v>
      </c>
      <c r="J3482" s="12">
        <v>42577.607361111113</v>
      </c>
      <c r="K3482" t="b">
        <v>0</v>
      </c>
      <c r="L3482">
        <v>1</v>
      </c>
      <c r="M3482" t="b">
        <v>0</v>
      </c>
      <c r="N3482" t="s">
        <v>8266</v>
      </c>
      <c r="O3482" t="s">
        <v>8300</v>
      </c>
      <c r="P3482">
        <f t="shared" si="162"/>
        <v>2</v>
      </c>
      <c r="Q3482">
        <f t="shared" si="163"/>
        <v>15</v>
      </c>
      <c r="R3482">
        <f t="shared" si="164"/>
        <v>2016</v>
      </c>
    </row>
    <row r="3483" spans="1:18" ht="28.8" hidden="1" x14ac:dyDescent="0.3">
      <c r="A3483">
        <v>2641</v>
      </c>
      <c r="B3483" s="3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 s="12">
        <v>41897.839583333334</v>
      </c>
      <c r="J3483" s="12">
        <v>41880.827118055553</v>
      </c>
      <c r="K3483" t="b">
        <v>0</v>
      </c>
      <c r="L3483">
        <v>1</v>
      </c>
      <c r="M3483" t="b">
        <v>0</v>
      </c>
      <c r="N3483" t="s">
        <v>8266</v>
      </c>
      <c r="O3483" t="s">
        <v>8273</v>
      </c>
      <c r="P3483">
        <f t="shared" si="162"/>
        <v>1</v>
      </c>
      <c r="Q3483">
        <f t="shared" si="163"/>
        <v>15</v>
      </c>
      <c r="R3483">
        <f t="shared" si="164"/>
        <v>2014</v>
      </c>
    </row>
    <row r="3484" spans="1:18" ht="43.2" hidden="1" x14ac:dyDescent="0.3">
      <c r="A3484">
        <v>3642</v>
      </c>
      <c r="B3484" s="3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 s="12">
        <v>42338.708333333328</v>
      </c>
      <c r="J3484" s="12">
        <v>42297.816284722227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>
        <f t="shared" si="162"/>
        <v>2</v>
      </c>
      <c r="Q3484">
        <f t="shared" si="163"/>
        <v>7.5</v>
      </c>
      <c r="R3484">
        <f t="shared" si="164"/>
        <v>2015</v>
      </c>
    </row>
    <row r="3485" spans="1:18" ht="28.8" x14ac:dyDescent="0.3">
      <c r="A3485">
        <v>3925</v>
      </c>
      <c r="B3485" s="3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 s="12">
        <v>41850.870821759258</v>
      </c>
      <c r="J3485" s="12">
        <v>41820.870821759258</v>
      </c>
      <c r="K3485" t="b">
        <v>0</v>
      </c>
      <c r="L3485">
        <v>3</v>
      </c>
      <c r="M3485" t="b">
        <v>0</v>
      </c>
      <c r="N3485" t="s">
        <v>8281</v>
      </c>
      <c r="O3485" t="s">
        <v>8284</v>
      </c>
      <c r="P3485">
        <f t="shared" si="162"/>
        <v>10</v>
      </c>
      <c r="Q3485">
        <f t="shared" si="163"/>
        <v>5</v>
      </c>
      <c r="R3485">
        <f t="shared" si="164"/>
        <v>2014</v>
      </c>
    </row>
    <row r="3486" spans="1:18" x14ac:dyDescent="0.3">
      <c r="A3486">
        <v>3926</v>
      </c>
      <c r="B3486" s="3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 s="12">
        <v>42000.085046296299</v>
      </c>
      <c r="J3486" s="12">
        <v>41970.085046296299</v>
      </c>
      <c r="K3486" t="b">
        <v>0</v>
      </c>
      <c r="L3486">
        <v>1</v>
      </c>
      <c r="M3486" t="b">
        <v>0</v>
      </c>
      <c r="N3486" t="s">
        <v>8281</v>
      </c>
      <c r="O3486" t="s">
        <v>8284</v>
      </c>
      <c r="P3486">
        <f t="shared" si="162"/>
        <v>0</v>
      </c>
      <c r="Q3486">
        <f t="shared" si="163"/>
        <v>15</v>
      </c>
      <c r="R3486">
        <f t="shared" si="164"/>
        <v>2014</v>
      </c>
    </row>
    <row r="3487" spans="1:18" ht="28.8" hidden="1" x14ac:dyDescent="0.3">
      <c r="A3487">
        <v>420</v>
      </c>
      <c r="B3487" s="3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 s="12">
        <v>41712.194803240738</v>
      </c>
      <c r="J3487" s="12">
        <v>41682.23646990741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>
        <f t="shared" si="162"/>
        <v>0</v>
      </c>
      <c r="Q3487">
        <f t="shared" si="163"/>
        <v>4.83</v>
      </c>
      <c r="R3487">
        <f t="shared" si="164"/>
        <v>2014</v>
      </c>
    </row>
    <row r="3488" spans="1:18" hidden="1" x14ac:dyDescent="0.3">
      <c r="A3488">
        <v>578</v>
      </c>
      <c r="B3488" s="3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 s="12">
        <v>42254.578622685185</v>
      </c>
      <c r="J3488" s="12">
        <v>42230.578622685185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>
        <f t="shared" si="162"/>
        <v>0</v>
      </c>
      <c r="Q3488">
        <f t="shared" si="163"/>
        <v>2</v>
      </c>
      <c r="R3488">
        <f t="shared" si="164"/>
        <v>2015</v>
      </c>
    </row>
    <row r="3489" spans="1:18" ht="28.8" hidden="1" x14ac:dyDescent="0.3">
      <c r="A3489">
        <v>31</v>
      </c>
      <c r="B3489" s="3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 s="12">
        <v>42394.79206018518</v>
      </c>
      <c r="J3489" s="12">
        <v>42376.79206018518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>
        <f t="shared" si="162"/>
        <v>100</v>
      </c>
      <c r="Q3489">
        <f t="shared" si="163"/>
        <v>13</v>
      </c>
      <c r="R3489">
        <f t="shared" si="164"/>
        <v>2016</v>
      </c>
    </row>
    <row r="3490" spans="1:18" x14ac:dyDescent="0.3">
      <c r="A3490">
        <v>3600</v>
      </c>
      <c r="B3490" s="3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 s="12">
        <v>42656.849120370374</v>
      </c>
      <c r="J3490" s="12">
        <v>42628.849120370374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>
        <f t="shared" si="162"/>
        <v>130</v>
      </c>
      <c r="Q3490">
        <f t="shared" si="163"/>
        <v>3.25</v>
      </c>
      <c r="R3490">
        <f t="shared" si="164"/>
        <v>2016</v>
      </c>
    </row>
    <row r="3491" spans="1:18" ht="28.8" hidden="1" x14ac:dyDescent="0.3">
      <c r="A3491">
        <v>560</v>
      </c>
      <c r="B3491" s="3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 s="12">
        <v>41990.771354166667</v>
      </c>
      <c r="J3491" s="12">
        <v>41960.771354166667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>
        <f t="shared" si="162"/>
        <v>0</v>
      </c>
      <c r="Q3491">
        <f t="shared" si="163"/>
        <v>4</v>
      </c>
      <c r="R3491">
        <f t="shared" si="164"/>
        <v>2014</v>
      </c>
    </row>
    <row r="3492" spans="1:18" ht="28.8" hidden="1" x14ac:dyDescent="0.3">
      <c r="A3492">
        <v>1081</v>
      </c>
      <c r="B3492" s="3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 s="12">
        <v>42032.926990740743</v>
      </c>
      <c r="J3492" s="12">
        <v>42002.926990740743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>
        <f t="shared" si="162"/>
        <v>0</v>
      </c>
      <c r="Q3492">
        <f t="shared" si="163"/>
        <v>3</v>
      </c>
      <c r="R3492">
        <f t="shared" si="164"/>
        <v>2014</v>
      </c>
    </row>
    <row r="3493" spans="1:18" ht="28.8" hidden="1" x14ac:dyDescent="0.3">
      <c r="A3493">
        <v>1902</v>
      </c>
      <c r="B3493" s="3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 s="12">
        <v>42067.789895833332</v>
      </c>
      <c r="J3493" s="12">
        <v>42037.789895833332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>
        <f t="shared" si="162"/>
        <v>1</v>
      </c>
      <c r="Q3493">
        <f t="shared" si="163"/>
        <v>4</v>
      </c>
      <c r="R3493">
        <f t="shared" si="164"/>
        <v>2015</v>
      </c>
    </row>
    <row r="3494" spans="1:18" ht="28.8" hidden="1" x14ac:dyDescent="0.3">
      <c r="A3494">
        <v>167</v>
      </c>
      <c r="B3494" s="3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 s="12">
        <v>42220.927488425921</v>
      </c>
      <c r="J3494" s="12">
        <v>42160.927488425921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>
        <f t="shared" si="162"/>
        <v>0</v>
      </c>
      <c r="Q3494">
        <f t="shared" si="163"/>
        <v>5.5</v>
      </c>
      <c r="R3494">
        <f t="shared" si="164"/>
        <v>2015</v>
      </c>
    </row>
    <row r="3495" spans="1:18" ht="28.8" hidden="1" x14ac:dyDescent="0.3">
      <c r="A3495">
        <v>512</v>
      </c>
      <c r="B3495" s="3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 s="12">
        <v>42694.783877314811</v>
      </c>
      <c r="J3495" s="12">
        <v>42649.742210648154</v>
      </c>
      <c r="K3495" t="b">
        <v>0</v>
      </c>
      <c r="L3495">
        <v>2</v>
      </c>
      <c r="M3495" t="b">
        <v>0</v>
      </c>
      <c r="N3495" t="s">
        <v>8279</v>
      </c>
      <c r="O3495" t="s">
        <v>8297</v>
      </c>
      <c r="P3495">
        <f t="shared" si="162"/>
        <v>0</v>
      </c>
      <c r="Q3495">
        <f t="shared" si="163"/>
        <v>5.5</v>
      </c>
      <c r="R3495">
        <f t="shared" si="164"/>
        <v>2016</v>
      </c>
    </row>
    <row r="3496" spans="1:18" ht="28.8" hidden="1" x14ac:dyDescent="0.3">
      <c r="A3496">
        <v>981</v>
      </c>
      <c r="B3496" s="3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 s="12">
        <v>41860.947013888886</v>
      </c>
      <c r="J3496" s="12">
        <v>41830.947013888886</v>
      </c>
      <c r="K3496" t="b">
        <v>0</v>
      </c>
      <c r="L3496">
        <v>4</v>
      </c>
      <c r="M3496" t="b">
        <v>0</v>
      </c>
      <c r="N3496" t="s">
        <v>8266</v>
      </c>
      <c r="O3496" t="s">
        <v>8268</v>
      </c>
      <c r="P3496">
        <f t="shared" si="162"/>
        <v>0</v>
      </c>
      <c r="Q3496">
        <f t="shared" si="163"/>
        <v>2.75</v>
      </c>
      <c r="R3496">
        <f t="shared" si="164"/>
        <v>2014</v>
      </c>
    </row>
    <row r="3497" spans="1:18" ht="28.8" hidden="1" x14ac:dyDescent="0.3">
      <c r="A3497">
        <v>1123</v>
      </c>
      <c r="B3497" s="3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 s="12">
        <v>41748.5237037037</v>
      </c>
      <c r="J3497" s="12">
        <v>41718.5237037037</v>
      </c>
      <c r="K3497" t="b">
        <v>0</v>
      </c>
      <c r="L3497">
        <v>3</v>
      </c>
      <c r="M3497" t="b">
        <v>0</v>
      </c>
      <c r="N3497" t="s">
        <v>8274</v>
      </c>
      <c r="O3497" t="s">
        <v>8292</v>
      </c>
      <c r="P3497">
        <f t="shared" si="162"/>
        <v>0</v>
      </c>
      <c r="Q3497">
        <f t="shared" si="163"/>
        <v>3.67</v>
      </c>
      <c r="R3497">
        <f t="shared" si="164"/>
        <v>2014</v>
      </c>
    </row>
    <row r="3498" spans="1:18" ht="28.8" hidden="1" x14ac:dyDescent="0.3">
      <c r="A3498">
        <v>1130</v>
      </c>
      <c r="B3498" s="3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 s="12">
        <v>41969.038194444445</v>
      </c>
      <c r="J3498" s="12">
        <v>41908.996527777781</v>
      </c>
      <c r="K3498" t="b">
        <v>0</v>
      </c>
      <c r="L3498">
        <v>3</v>
      </c>
      <c r="M3498" t="b">
        <v>0</v>
      </c>
      <c r="N3498" t="s">
        <v>8274</v>
      </c>
      <c r="O3498" t="s">
        <v>8302</v>
      </c>
      <c r="P3498">
        <f t="shared" si="162"/>
        <v>0</v>
      </c>
      <c r="Q3498">
        <f t="shared" si="163"/>
        <v>3.67</v>
      </c>
      <c r="R3498">
        <f t="shared" si="164"/>
        <v>2014</v>
      </c>
    </row>
    <row r="3499" spans="1:18" ht="28.8" hidden="1" x14ac:dyDescent="0.3">
      <c r="A3499">
        <v>1715</v>
      </c>
      <c r="B3499" s="3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 s="12">
        <v>42094.140277777777</v>
      </c>
      <c r="J3499" s="12">
        <v>42064.217418981483</v>
      </c>
      <c r="K3499" t="b">
        <v>0</v>
      </c>
      <c r="L3499">
        <v>2</v>
      </c>
      <c r="M3499" t="b">
        <v>0</v>
      </c>
      <c r="N3499" t="s">
        <v>8285</v>
      </c>
      <c r="O3499" t="s">
        <v>8288</v>
      </c>
      <c r="P3499">
        <f t="shared" si="162"/>
        <v>0</v>
      </c>
      <c r="Q3499">
        <f t="shared" si="163"/>
        <v>5.5</v>
      </c>
      <c r="R3499">
        <f t="shared" si="164"/>
        <v>2015</v>
      </c>
    </row>
    <row r="3500" spans="1:18" hidden="1" x14ac:dyDescent="0.3">
      <c r="A3500">
        <v>3103</v>
      </c>
      <c r="B3500" s="3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 s="12">
        <v>42167.156319444446</v>
      </c>
      <c r="J3500" s="12">
        <v>42107.156319444446</v>
      </c>
      <c r="K3500" t="b">
        <v>0</v>
      </c>
      <c r="L3500">
        <v>2</v>
      </c>
      <c r="M3500" t="b">
        <v>0</v>
      </c>
      <c r="N3500" t="s">
        <v>8281</v>
      </c>
      <c r="O3500" t="s">
        <v>8282</v>
      </c>
      <c r="P3500">
        <f t="shared" si="162"/>
        <v>0</v>
      </c>
      <c r="Q3500">
        <f t="shared" si="163"/>
        <v>5.5</v>
      </c>
      <c r="R3500">
        <f t="shared" si="164"/>
        <v>2015</v>
      </c>
    </row>
    <row r="3501" spans="1:18" ht="28.8" x14ac:dyDescent="0.3">
      <c r="A3501">
        <v>3866</v>
      </c>
      <c r="B3501" s="3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 s="12">
        <v>42452.145138888889</v>
      </c>
      <c r="J3501" s="12">
        <v>42402.947002314817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>
        <f t="shared" si="162"/>
        <v>1</v>
      </c>
      <c r="Q3501">
        <f t="shared" si="163"/>
        <v>5.5</v>
      </c>
      <c r="R3501">
        <f t="shared" si="164"/>
        <v>2016</v>
      </c>
    </row>
    <row r="3502" spans="1:18" ht="28.8" x14ac:dyDescent="0.3">
      <c r="A3502">
        <v>3940</v>
      </c>
      <c r="B3502" s="3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 s="12">
        <v>42006.492488425924</v>
      </c>
      <c r="J3502" s="12">
        <v>41961.492488425924</v>
      </c>
      <c r="K3502" t="b">
        <v>0</v>
      </c>
      <c r="L3502">
        <v>2</v>
      </c>
      <c r="M3502" t="b">
        <v>0</v>
      </c>
      <c r="N3502" t="s">
        <v>8281</v>
      </c>
      <c r="O3502" t="s">
        <v>8284</v>
      </c>
      <c r="P3502">
        <f t="shared" si="162"/>
        <v>0</v>
      </c>
      <c r="Q3502">
        <f t="shared" si="163"/>
        <v>5.5</v>
      </c>
      <c r="R3502">
        <f t="shared" si="164"/>
        <v>2014</v>
      </c>
    </row>
    <row r="3503" spans="1:18" ht="28.8" x14ac:dyDescent="0.3">
      <c r="A3503">
        <v>3970</v>
      </c>
      <c r="B3503" s="3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 s="12">
        <v>42477.863553240735</v>
      </c>
      <c r="J3503" s="12">
        <v>42447.863553240735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>
        <f t="shared" si="162"/>
        <v>0</v>
      </c>
      <c r="Q3503">
        <f t="shared" si="163"/>
        <v>5.5</v>
      </c>
      <c r="R3503">
        <f t="shared" si="164"/>
        <v>2016</v>
      </c>
    </row>
    <row r="3504" spans="1:18" ht="28.8" hidden="1" x14ac:dyDescent="0.3">
      <c r="A3504">
        <v>120</v>
      </c>
      <c r="B3504" s="3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 s="12">
        <v>42646.049849537041</v>
      </c>
      <c r="J3504" s="12">
        <v>42616.049849537041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>
        <f t="shared" si="162"/>
        <v>0</v>
      </c>
      <c r="Q3504">
        <f t="shared" si="163"/>
        <v>10</v>
      </c>
      <c r="R3504">
        <f t="shared" si="164"/>
        <v>2016</v>
      </c>
    </row>
    <row r="3505" spans="1:18" ht="28.8" hidden="1" x14ac:dyDescent="0.3">
      <c r="A3505">
        <v>142</v>
      </c>
      <c r="B3505" s="3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 s="12">
        <v>41959.934930555552</v>
      </c>
      <c r="J3505" s="12">
        <v>41938.893263888887</v>
      </c>
      <c r="K3505" t="b">
        <v>0</v>
      </c>
      <c r="L3505">
        <v>1</v>
      </c>
      <c r="M3505" t="b">
        <v>0</v>
      </c>
      <c r="N3505" t="s">
        <v>8279</v>
      </c>
      <c r="O3505" t="s">
        <v>8295</v>
      </c>
      <c r="P3505">
        <f t="shared" si="162"/>
        <v>0</v>
      </c>
      <c r="Q3505">
        <f t="shared" si="163"/>
        <v>10</v>
      </c>
      <c r="R3505">
        <f t="shared" si="164"/>
        <v>2014</v>
      </c>
    </row>
    <row r="3506" spans="1:18" ht="28.8" hidden="1" x14ac:dyDescent="0.3">
      <c r="A3506">
        <v>159</v>
      </c>
      <c r="B3506" s="3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 s="12">
        <v>42554.434548611112</v>
      </c>
      <c r="J3506" s="12">
        <v>42514.434548611112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>
        <f t="shared" si="162"/>
        <v>0</v>
      </c>
      <c r="Q3506">
        <f t="shared" si="163"/>
        <v>10</v>
      </c>
      <c r="R3506">
        <f t="shared" si="164"/>
        <v>2016</v>
      </c>
    </row>
    <row r="3507" spans="1:18" ht="28.8" hidden="1" x14ac:dyDescent="0.3">
      <c r="A3507">
        <v>215</v>
      </c>
      <c r="B3507" s="3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 s="12">
        <v>42417.999305555553</v>
      </c>
      <c r="J3507" s="12">
        <v>42375.230115740742</v>
      </c>
      <c r="K3507" t="b">
        <v>0</v>
      </c>
      <c r="L3507">
        <v>1</v>
      </c>
      <c r="M3507" t="b">
        <v>0</v>
      </c>
      <c r="N3507" t="s">
        <v>8279</v>
      </c>
      <c r="O3507" t="s">
        <v>8283</v>
      </c>
      <c r="P3507">
        <f t="shared" si="162"/>
        <v>0</v>
      </c>
      <c r="Q3507">
        <f t="shared" si="163"/>
        <v>10</v>
      </c>
      <c r="R3507">
        <f t="shared" si="164"/>
        <v>2016</v>
      </c>
    </row>
    <row r="3508" spans="1:18" ht="28.8" hidden="1" x14ac:dyDescent="0.3">
      <c r="A3508">
        <v>443</v>
      </c>
      <c r="B3508" s="3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 s="12">
        <v>41680.015057870369</v>
      </c>
      <c r="J3508" s="12">
        <v>41650.015057870369</v>
      </c>
      <c r="K3508" t="b">
        <v>0</v>
      </c>
      <c r="L3508">
        <v>2</v>
      </c>
      <c r="M3508" t="b">
        <v>0</v>
      </c>
      <c r="N3508" t="s">
        <v>8279</v>
      </c>
      <c r="O3508" t="s">
        <v>8297</v>
      </c>
      <c r="P3508">
        <f t="shared" si="162"/>
        <v>0</v>
      </c>
      <c r="Q3508">
        <f t="shared" si="163"/>
        <v>5</v>
      </c>
      <c r="R3508">
        <f t="shared" si="164"/>
        <v>2014</v>
      </c>
    </row>
    <row r="3509" spans="1:18" ht="28.8" hidden="1" x14ac:dyDescent="0.3">
      <c r="A3509">
        <v>482</v>
      </c>
      <c r="B3509" s="3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 s="12">
        <v>42474.606944444444</v>
      </c>
      <c r="J3509" s="12">
        <v>42447.896875000006</v>
      </c>
      <c r="K3509" t="b">
        <v>0</v>
      </c>
      <c r="L3509">
        <v>1</v>
      </c>
      <c r="M3509" t="b">
        <v>0</v>
      </c>
      <c r="N3509" t="s">
        <v>8279</v>
      </c>
      <c r="O3509" t="s">
        <v>8297</v>
      </c>
      <c r="P3509">
        <f t="shared" si="162"/>
        <v>0</v>
      </c>
      <c r="Q3509">
        <f t="shared" si="163"/>
        <v>10</v>
      </c>
      <c r="R3509">
        <f t="shared" si="164"/>
        <v>2016</v>
      </c>
    </row>
    <row r="3510" spans="1:18" ht="28.8" hidden="1" x14ac:dyDescent="0.3">
      <c r="A3510">
        <v>509</v>
      </c>
      <c r="B3510" s="3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 s="12">
        <v>42183.631597222222</v>
      </c>
      <c r="J3510" s="12">
        <v>42153.631597222222</v>
      </c>
      <c r="K3510" t="b">
        <v>0</v>
      </c>
      <c r="L3510">
        <v>1</v>
      </c>
      <c r="M3510" t="b">
        <v>0</v>
      </c>
      <c r="N3510" t="s">
        <v>8279</v>
      </c>
      <c r="O3510" t="s">
        <v>8297</v>
      </c>
      <c r="P3510">
        <f t="shared" si="162"/>
        <v>0</v>
      </c>
      <c r="Q3510">
        <f t="shared" si="163"/>
        <v>10</v>
      </c>
      <c r="R3510">
        <f t="shared" si="164"/>
        <v>2015</v>
      </c>
    </row>
    <row r="3511" spans="1:18" ht="28.8" hidden="1" x14ac:dyDescent="0.3">
      <c r="A3511">
        <v>577</v>
      </c>
      <c r="B3511" s="3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 s="12">
        <v>42510.589143518519</v>
      </c>
      <c r="J3511" s="12">
        <v>42450.589143518519</v>
      </c>
      <c r="K3511" t="b">
        <v>0</v>
      </c>
      <c r="L3511">
        <v>1</v>
      </c>
      <c r="M3511" t="b">
        <v>0</v>
      </c>
      <c r="N3511" t="s">
        <v>8266</v>
      </c>
      <c r="O3511" t="s">
        <v>8300</v>
      </c>
      <c r="P3511">
        <f t="shared" si="162"/>
        <v>0</v>
      </c>
      <c r="Q3511">
        <f t="shared" si="163"/>
        <v>10</v>
      </c>
      <c r="R3511">
        <f t="shared" si="164"/>
        <v>2016</v>
      </c>
    </row>
    <row r="3512" spans="1:18" ht="28.8" hidden="1" x14ac:dyDescent="0.3">
      <c r="A3512">
        <v>584</v>
      </c>
      <c r="B3512" s="3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 s="12">
        <v>42079.674953703703</v>
      </c>
      <c r="J3512" s="12">
        <v>42049.716620370367</v>
      </c>
      <c r="K3512" t="b">
        <v>0</v>
      </c>
      <c r="L3512">
        <v>2</v>
      </c>
      <c r="M3512" t="b">
        <v>0</v>
      </c>
      <c r="N3512" t="s">
        <v>8266</v>
      </c>
      <c r="O3512" t="s">
        <v>8300</v>
      </c>
      <c r="P3512">
        <f t="shared" si="162"/>
        <v>1</v>
      </c>
      <c r="Q3512">
        <f t="shared" si="163"/>
        <v>5</v>
      </c>
      <c r="R3512">
        <f t="shared" si="164"/>
        <v>2015</v>
      </c>
    </row>
    <row r="3513" spans="1:18" ht="28.8" hidden="1" x14ac:dyDescent="0.3">
      <c r="A3513">
        <v>606</v>
      </c>
      <c r="B3513" s="3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 s="12">
        <v>42148.625</v>
      </c>
      <c r="J3513" s="12">
        <v>42102.650567129633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>
        <f t="shared" si="162"/>
        <v>0</v>
      </c>
      <c r="Q3513">
        <f t="shared" si="163"/>
        <v>10</v>
      </c>
      <c r="R3513">
        <f t="shared" si="164"/>
        <v>2015</v>
      </c>
    </row>
    <row r="3514" spans="1:18" ht="28.8" hidden="1" x14ac:dyDescent="0.3">
      <c r="A3514">
        <v>630</v>
      </c>
      <c r="B3514" s="3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 s="12">
        <v>42253.215277777781</v>
      </c>
      <c r="J3514" s="12">
        <v>42223.619456018518</v>
      </c>
      <c r="K3514" t="b">
        <v>0</v>
      </c>
      <c r="L3514">
        <v>1</v>
      </c>
      <c r="M3514" t="b">
        <v>0</v>
      </c>
      <c r="N3514" t="s">
        <v>8266</v>
      </c>
      <c r="O3514" t="s">
        <v>8300</v>
      </c>
      <c r="P3514">
        <f t="shared" si="162"/>
        <v>0</v>
      </c>
      <c r="Q3514">
        <f t="shared" si="163"/>
        <v>10</v>
      </c>
      <c r="R3514">
        <f t="shared" si="164"/>
        <v>2015</v>
      </c>
    </row>
    <row r="3515" spans="1:18" ht="28.8" hidden="1" x14ac:dyDescent="0.3">
      <c r="A3515">
        <v>771</v>
      </c>
      <c r="B3515" s="3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 s="12">
        <v>42399.824097222227</v>
      </c>
      <c r="J3515" s="12">
        <v>42349.824097222227</v>
      </c>
      <c r="K3515" t="b">
        <v>0</v>
      </c>
      <c r="L3515">
        <v>1</v>
      </c>
      <c r="M3515" t="b">
        <v>0</v>
      </c>
      <c r="N3515" t="s">
        <v>8269</v>
      </c>
      <c r="O3515" t="s">
        <v>8310</v>
      </c>
      <c r="P3515">
        <f t="shared" si="162"/>
        <v>0</v>
      </c>
      <c r="Q3515">
        <f t="shared" si="163"/>
        <v>10</v>
      </c>
      <c r="R3515">
        <f t="shared" si="164"/>
        <v>2015</v>
      </c>
    </row>
    <row r="3516" spans="1:18" hidden="1" x14ac:dyDescent="0.3">
      <c r="A3516">
        <v>847</v>
      </c>
      <c r="B3516" s="3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 s="12">
        <v>42195.79833333334</v>
      </c>
      <c r="J3516" s="12">
        <v>42165.79833333334</v>
      </c>
      <c r="K3516" t="b">
        <v>0</v>
      </c>
      <c r="L3516">
        <v>1</v>
      </c>
      <c r="M3516" t="b">
        <v>1</v>
      </c>
      <c r="N3516" t="s">
        <v>8285</v>
      </c>
      <c r="O3516" t="s">
        <v>8294</v>
      </c>
      <c r="P3516">
        <f t="shared" si="162"/>
        <v>100</v>
      </c>
      <c r="Q3516">
        <f t="shared" si="163"/>
        <v>10</v>
      </c>
      <c r="R3516">
        <f t="shared" si="164"/>
        <v>2015</v>
      </c>
    </row>
    <row r="3517" spans="1:18" ht="28.8" hidden="1" x14ac:dyDescent="0.3">
      <c r="A3517">
        <v>1042</v>
      </c>
      <c r="B3517" s="3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 s="12">
        <v>41894.416666666664</v>
      </c>
      <c r="J3517" s="12">
        <v>41851.696157407408</v>
      </c>
      <c r="K3517" t="b">
        <v>0</v>
      </c>
      <c r="L3517">
        <v>1</v>
      </c>
      <c r="M3517" t="b">
        <v>0</v>
      </c>
      <c r="N3517" t="s">
        <v>8304</v>
      </c>
      <c r="O3517" t="s">
        <v>8305</v>
      </c>
      <c r="P3517">
        <f t="shared" si="162"/>
        <v>2</v>
      </c>
      <c r="Q3517">
        <f t="shared" si="163"/>
        <v>10</v>
      </c>
      <c r="R3517">
        <f t="shared" si="164"/>
        <v>2014</v>
      </c>
    </row>
    <row r="3518" spans="1:18" hidden="1" x14ac:dyDescent="0.3">
      <c r="A3518">
        <v>1073</v>
      </c>
      <c r="B3518" s="3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 s="12">
        <v>40832.964594907404</v>
      </c>
      <c r="J3518" s="12">
        <v>40802.964594907404</v>
      </c>
      <c r="K3518" t="b">
        <v>0</v>
      </c>
      <c r="L3518">
        <v>1</v>
      </c>
      <c r="M3518" t="b">
        <v>0</v>
      </c>
      <c r="N3518" t="s">
        <v>8274</v>
      </c>
      <c r="O3518" t="s">
        <v>8292</v>
      </c>
      <c r="P3518">
        <f t="shared" si="162"/>
        <v>1</v>
      </c>
      <c r="Q3518">
        <f t="shared" si="163"/>
        <v>10</v>
      </c>
      <c r="R3518">
        <f t="shared" si="164"/>
        <v>2011</v>
      </c>
    </row>
    <row r="3519" spans="1:18" ht="28.8" hidden="1" x14ac:dyDescent="0.3">
      <c r="A3519">
        <v>1114</v>
      </c>
      <c r="B3519" s="3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 s="12">
        <v>41556.345914351856</v>
      </c>
      <c r="J3519" s="12">
        <v>41526.345914351856</v>
      </c>
      <c r="K3519" t="b">
        <v>0</v>
      </c>
      <c r="L3519">
        <v>3</v>
      </c>
      <c r="M3519" t="b">
        <v>0</v>
      </c>
      <c r="N3519" t="s">
        <v>8274</v>
      </c>
      <c r="O3519" t="s">
        <v>8292</v>
      </c>
      <c r="P3519">
        <f t="shared" si="162"/>
        <v>0</v>
      </c>
      <c r="Q3519">
        <f t="shared" si="163"/>
        <v>3.33</v>
      </c>
      <c r="R3519">
        <f t="shared" si="164"/>
        <v>2013</v>
      </c>
    </row>
    <row r="3520" spans="1:18" ht="28.8" hidden="1" x14ac:dyDescent="0.3">
      <c r="A3520">
        <v>1126</v>
      </c>
      <c r="B3520" s="3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 s="12">
        <v>42565.327476851846</v>
      </c>
      <c r="J3520" s="12">
        <v>42535.327476851846</v>
      </c>
      <c r="K3520" t="b">
        <v>0</v>
      </c>
      <c r="L3520">
        <v>2</v>
      </c>
      <c r="M3520" t="b">
        <v>0</v>
      </c>
      <c r="N3520" t="s">
        <v>8274</v>
      </c>
      <c r="O3520" t="s">
        <v>8302</v>
      </c>
      <c r="P3520">
        <f t="shared" si="162"/>
        <v>1</v>
      </c>
      <c r="Q3520">
        <f t="shared" si="163"/>
        <v>5</v>
      </c>
      <c r="R3520">
        <f t="shared" si="164"/>
        <v>2016</v>
      </c>
    </row>
    <row r="3521" spans="1:18" ht="43.2" hidden="1" x14ac:dyDescent="0.3">
      <c r="A3521">
        <v>1176</v>
      </c>
      <c r="B3521" s="3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 s="12">
        <v>42800.541666666672</v>
      </c>
      <c r="J3521" s="12">
        <v>42746.019652777773</v>
      </c>
      <c r="K3521" t="b">
        <v>0</v>
      </c>
      <c r="L3521">
        <v>1</v>
      </c>
      <c r="M3521" t="b">
        <v>0</v>
      </c>
      <c r="N3521" t="s">
        <v>8277</v>
      </c>
      <c r="O3521" t="s">
        <v>8303</v>
      </c>
      <c r="P3521">
        <f t="shared" si="162"/>
        <v>0</v>
      </c>
      <c r="Q3521">
        <f t="shared" si="163"/>
        <v>10</v>
      </c>
      <c r="R3521">
        <f t="shared" si="164"/>
        <v>2017</v>
      </c>
    </row>
    <row r="3522" spans="1:18" ht="28.8" hidden="1" x14ac:dyDescent="0.3">
      <c r="A3522">
        <v>1543</v>
      </c>
      <c r="B3522" s="3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 s="12">
        <v>41965.551319444443</v>
      </c>
      <c r="J3522" s="12">
        <v>41935.509652777779</v>
      </c>
      <c r="K3522" t="b">
        <v>0</v>
      </c>
      <c r="L3522">
        <v>1</v>
      </c>
      <c r="M3522" t="b">
        <v>0</v>
      </c>
      <c r="N3522" t="s">
        <v>8271</v>
      </c>
      <c r="O3522" t="s">
        <v>8313</v>
      </c>
      <c r="P3522">
        <f t="shared" ref="P3522:P3585" si="165">ROUND(E3522/D3522*100,0)</f>
        <v>0</v>
      </c>
      <c r="Q3522">
        <f t="shared" ref="Q3522:Q3585" si="166">IFERROR(ROUND(E3522/L3522,2),0)</f>
        <v>10</v>
      </c>
      <c r="R3522">
        <f t="shared" si="164"/>
        <v>2014</v>
      </c>
    </row>
    <row r="3523" spans="1:18" ht="28.8" hidden="1" x14ac:dyDescent="0.3">
      <c r="A3523">
        <v>1564</v>
      </c>
      <c r="B3523" s="3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 s="12">
        <v>42152.836805555555</v>
      </c>
      <c r="J3523" s="12">
        <v>42121.367002314815</v>
      </c>
      <c r="K3523" t="b">
        <v>0</v>
      </c>
      <c r="L3523">
        <v>1</v>
      </c>
      <c r="M3523" t="b">
        <v>0</v>
      </c>
      <c r="N3523" t="s">
        <v>8269</v>
      </c>
      <c r="O3523" t="s">
        <v>8307</v>
      </c>
      <c r="P3523">
        <f t="shared" si="165"/>
        <v>0</v>
      </c>
      <c r="Q3523">
        <f t="shared" si="166"/>
        <v>10</v>
      </c>
      <c r="R3523">
        <f t="shared" ref="R3523:R3586" si="167">YEAR(J3523)</f>
        <v>2015</v>
      </c>
    </row>
    <row r="3524" spans="1:18" ht="28.8" hidden="1" x14ac:dyDescent="0.3">
      <c r="A3524">
        <v>1701</v>
      </c>
      <c r="B3524" s="3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 s="12">
        <v>42019.664409722223</v>
      </c>
      <c r="J3524" s="12">
        <v>41989.664409722223</v>
      </c>
      <c r="K3524" t="b">
        <v>0</v>
      </c>
      <c r="L3524">
        <v>2</v>
      </c>
      <c r="M3524" t="b">
        <v>0</v>
      </c>
      <c r="N3524" t="s">
        <v>8285</v>
      </c>
      <c r="O3524" t="s">
        <v>8288</v>
      </c>
      <c r="P3524">
        <f t="shared" si="165"/>
        <v>0</v>
      </c>
      <c r="Q3524">
        <f t="shared" si="166"/>
        <v>5</v>
      </c>
      <c r="R3524">
        <f t="shared" si="167"/>
        <v>2014</v>
      </c>
    </row>
    <row r="3525" spans="1:18" ht="28.8" hidden="1" x14ac:dyDescent="0.3">
      <c r="A3525">
        <v>1863</v>
      </c>
      <c r="B3525" s="3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 s="12">
        <v>41802.797280092593</v>
      </c>
      <c r="J3525" s="12">
        <v>41772.797280092593</v>
      </c>
      <c r="K3525" t="b">
        <v>0</v>
      </c>
      <c r="L3525">
        <v>2</v>
      </c>
      <c r="M3525" t="b">
        <v>0</v>
      </c>
      <c r="N3525" t="s">
        <v>8274</v>
      </c>
      <c r="O3525" t="s">
        <v>8302</v>
      </c>
      <c r="P3525">
        <f t="shared" si="165"/>
        <v>0</v>
      </c>
      <c r="Q3525">
        <f t="shared" si="166"/>
        <v>5</v>
      </c>
      <c r="R3525">
        <f t="shared" si="167"/>
        <v>2014</v>
      </c>
    </row>
    <row r="3526" spans="1:18" ht="28.8" hidden="1" x14ac:dyDescent="0.3">
      <c r="A3526">
        <v>1867</v>
      </c>
      <c r="B3526" s="3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 s="12">
        <v>42679.924907407403</v>
      </c>
      <c r="J3526" s="12">
        <v>42649.924907407403</v>
      </c>
      <c r="K3526" t="b">
        <v>0</v>
      </c>
      <c r="L3526">
        <v>1</v>
      </c>
      <c r="M3526" t="b">
        <v>0</v>
      </c>
      <c r="N3526" t="s">
        <v>8274</v>
      </c>
      <c r="O3526" t="s">
        <v>8302</v>
      </c>
      <c r="P3526">
        <f t="shared" si="165"/>
        <v>0</v>
      </c>
      <c r="Q3526">
        <f t="shared" si="166"/>
        <v>10</v>
      </c>
      <c r="R3526">
        <f t="shared" si="167"/>
        <v>2016</v>
      </c>
    </row>
    <row r="3527" spans="1:18" ht="28.8" hidden="1" x14ac:dyDescent="0.3">
      <c r="A3527">
        <v>1911</v>
      </c>
      <c r="B3527" s="3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 s="12">
        <v>41860.033958333333</v>
      </c>
      <c r="J3527" s="12">
        <v>41830.033958333333</v>
      </c>
      <c r="K3527" t="b">
        <v>0</v>
      </c>
      <c r="L3527">
        <v>1</v>
      </c>
      <c r="M3527" t="b">
        <v>0</v>
      </c>
      <c r="N3527" t="s">
        <v>8266</v>
      </c>
      <c r="O3527" t="s">
        <v>8276</v>
      </c>
      <c r="P3527">
        <f t="shared" si="165"/>
        <v>0</v>
      </c>
      <c r="Q3527">
        <f t="shared" si="166"/>
        <v>10</v>
      </c>
      <c r="R3527">
        <f t="shared" si="167"/>
        <v>2014</v>
      </c>
    </row>
    <row r="3528" spans="1:18" ht="28.8" hidden="1" x14ac:dyDescent="0.3">
      <c r="A3528">
        <v>2126</v>
      </c>
      <c r="B3528" s="3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 s="12">
        <v>41981.973229166666</v>
      </c>
      <c r="J3528" s="12">
        <v>41951.973229166666</v>
      </c>
      <c r="K3528" t="b">
        <v>0</v>
      </c>
      <c r="L3528">
        <v>2</v>
      </c>
      <c r="M3528" t="b">
        <v>0</v>
      </c>
      <c r="N3528" t="s">
        <v>8274</v>
      </c>
      <c r="O3528" t="s">
        <v>8292</v>
      </c>
      <c r="P3528">
        <f t="shared" si="165"/>
        <v>0</v>
      </c>
      <c r="Q3528">
        <f t="shared" si="166"/>
        <v>5</v>
      </c>
      <c r="R3528">
        <f t="shared" si="167"/>
        <v>2014</v>
      </c>
    </row>
    <row r="3529" spans="1:18" ht="28.8" hidden="1" x14ac:dyDescent="0.3">
      <c r="A3529">
        <v>2213</v>
      </c>
      <c r="B3529" s="3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 s="12">
        <v>42139.826145833329</v>
      </c>
      <c r="J3529" s="12">
        <v>42109.826145833329</v>
      </c>
      <c r="K3529" t="b">
        <v>0</v>
      </c>
      <c r="L3529">
        <v>1</v>
      </c>
      <c r="M3529" t="b">
        <v>1</v>
      </c>
      <c r="N3529" t="s">
        <v>8285</v>
      </c>
      <c r="O3529" t="s">
        <v>8287</v>
      </c>
      <c r="P3529">
        <f t="shared" si="165"/>
        <v>200</v>
      </c>
      <c r="Q3529">
        <f t="shared" si="166"/>
        <v>10</v>
      </c>
      <c r="R3529">
        <f t="shared" si="167"/>
        <v>2015</v>
      </c>
    </row>
    <row r="3530" spans="1:18" ht="28.8" hidden="1" x14ac:dyDescent="0.3">
      <c r="A3530">
        <v>2374</v>
      </c>
      <c r="B3530" s="3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 s="12">
        <v>42047.843287037031</v>
      </c>
      <c r="J3530" s="12">
        <v>42017.843287037031</v>
      </c>
      <c r="K3530" t="b">
        <v>0</v>
      </c>
      <c r="L3530">
        <v>1</v>
      </c>
      <c r="M3530" t="b">
        <v>0</v>
      </c>
      <c r="N3530" t="s">
        <v>8266</v>
      </c>
      <c r="O3530" t="s">
        <v>8300</v>
      </c>
      <c r="P3530">
        <f t="shared" si="165"/>
        <v>0</v>
      </c>
      <c r="Q3530">
        <f t="shared" si="166"/>
        <v>10</v>
      </c>
      <c r="R3530">
        <f t="shared" si="167"/>
        <v>2015</v>
      </c>
    </row>
    <row r="3531" spans="1:18" ht="28.8" hidden="1" x14ac:dyDescent="0.3">
      <c r="A3531">
        <v>2396</v>
      </c>
      <c r="B3531" s="3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 s="12">
        <v>42292.849050925928</v>
      </c>
      <c r="J3531" s="12">
        <v>42262.849050925928</v>
      </c>
      <c r="K3531" t="b">
        <v>0</v>
      </c>
      <c r="L3531">
        <v>1</v>
      </c>
      <c r="M3531" t="b">
        <v>0</v>
      </c>
      <c r="N3531" t="s">
        <v>8266</v>
      </c>
      <c r="O3531" t="s">
        <v>8300</v>
      </c>
      <c r="P3531">
        <f t="shared" si="165"/>
        <v>0</v>
      </c>
      <c r="Q3531">
        <f t="shared" si="166"/>
        <v>10</v>
      </c>
      <c r="R3531">
        <f t="shared" si="167"/>
        <v>2015</v>
      </c>
    </row>
    <row r="3532" spans="1:18" hidden="1" x14ac:dyDescent="0.3">
      <c r="A3532">
        <v>2440</v>
      </c>
      <c r="B3532" s="3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 s="12">
        <v>42413.899456018517</v>
      </c>
      <c r="J3532" s="12">
        <v>42383.899456018517</v>
      </c>
      <c r="K3532" t="b">
        <v>0</v>
      </c>
      <c r="L3532">
        <v>2</v>
      </c>
      <c r="M3532" t="b">
        <v>0</v>
      </c>
      <c r="N3532" t="s">
        <v>8277</v>
      </c>
      <c r="O3532" t="s">
        <v>8303</v>
      </c>
      <c r="P3532">
        <f t="shared" si="165"/>
        <v>0</v>
      </c>
      <c r="Q3532">
        <f t="shared" si="166"/>
        <v>5</v>
      </c>
      <c r="R3532">
        <f t="shared" si="167"/>
        <v>2016</v>
      </c>
    </row>
    <row r="3533" spans="1:18" ht="28.8" hidden="1" x14ac:dyDescent="0.3">
      <c r="A3533">
        <v>2685</v>
      </c>
      <c r="B3533" s="3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 s="12">
        <v>42121.654282407413</v>
      </c>
      <c r="J3533" s="12">
        <v>42061.69594907407</v>
      </c>
      <c r="K3533" t="b">
        <v>0</v>
      </c>
      <c r="L3533">
        <v>1</v>
      </c>
      <c r="M3533" t="b">
        <v>0</v>
      </c>
      <c r="N3533" t="s">
        <v>8277</v>
      </c>
      <c r="O3533" t="s">
        <v>8303</v>
      </c>
      <c r="P3533">
        <f t="shared" si="165"/>
        <v>0</v>
      </c>
      <c r="Q3533">
        <f t="shared" si="166"/>
        <v>10</v>
      </c>
      <c r="R3533">
        <f t="shared" si="167"/>
        <v>2015</v>
      </c>
    </row>
    <row r="3534" spans="1:18" hidden="1" x14ac:dyDescent="0.3">
      <c r="A3534">
        <v>2757</v>
      </c>
      <c r="B3534" s="3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 s="12">
        <v>42588.65662037037</v>
      </c>
      <c r="J3534" s="12">
        <v>42573.65662037037</v>
      </c>
      <c r="K3534" t="b">
        <v>0</v>
      </c>
      <c r="L3534">
        <v>2</v>
      </c>
      <c r="M3534" t="b">
        <v>0</v>
      </c>
      <c r="N3534" t="s">
        <v>8269</v>
      </c>
      <c r="O3534" t="s">
        <v>8314</v>
      </c>
      <c r="P3534">
        <f t="shared" si="165"/>
        <v>1</v>
      </c>
      <c r="Q3534">
        <f t="shared" si="166"/>
        <v>5</v>
      </c>
      <c r="R3534">
        <f t="shared" si="167"/>
        <v>2016</v>
      </c>
    </row>
    <row r="3535" spans="1:18" ht="28.8" hidden="1" x14ac:dyDescent="0.3">
      <c r="A3535">
        <v>2777</v>
      </c>
      <c r="B3535" s="3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 s="12">
        <v>42202.669027777782</v>
      </c>
      <c r="J3535" s="12">
        <v>42172.669027777782</v>
      </c>
      <c r="K3535" t="b">
        <v>0</v>
      </c>
      <c r="L3535">
        <v>1</v>
      </c>
      <c r="M3535" t="b">
        <v>0</v>
      </c>
      <c r="N3535" t="s">
        <v>8269</v>
      </c>
      <c r="O3535" t="s">
        <v>8314</v>
      </c>
      <c r="P3535">
        <f t="shared" si="165"/>
        <v>0</v>
      </c>
      <c r="Q3535">
        <f t="shared" si="166"/>
        <v>10</v>
      </c>
      <c r="R3535">
        <f t="shared" si="167"/>
        <v>2015</v>
      </c>
    </row>
    <row r="3536" spans="1:18" ht="28.8" x14ac:dyDescent="0.3">
      <c r="A3536">
        <v>2841</v>
      </c>
      <c r="B3536" s="3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 s="12">
        <v>42351.781215277777</v>
      </c>
      <c r="J3536" s="12">
        <v>42291.739548611105</v>
      </c>
      <c r="K3536" t="b">
        <v>0</v>
      </c>
      <c r="L3536">
        <v>1</v>
      </c>
      <c r="M3536" t="b">
        <v>0</v>
      </c>
      <c r="N3536" t="s">
        <v>8281</v>
      </c>
      <c r="O3536" t="s">
        <v>8284</v>
      </c>
      <c r="P3536">
        <f t="shared" si="165"/>
        <v>1</v>
      </c>
      <c r="Q3536">
        <f t="shared" si="166"/>
        <v>10</v>
      </c>
      <c r="R3536">
        <f t="shared" si="167"/>
        <v>2015</v>
      </c>
    </row>
    <row r="3537" spans="1:18" ht="28.8" x14ac:dyDescent="0.3">
      <c r="A3537">
        <v>2886</v>
      </c>
      <c r="B3537" s="3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 s="12">
        <v>42266.165972222225</v>
      </c>
      <c r="J3537" s="12">
        <v>42261.632916666669</v>
      </c>
      <c r="K3537" t="b">
        <v>0</v>
      </c>
      <c r="L3537">
        <v>1</v>
      </c>
      <c r="M3537" t="b">
        <v>0</v>
      </c>
      <c r="N3537" t="s">
        <v>8281</v>
      </c>
      <c r="O3537" t="s">
        <v>8284</v>
      </c>
      <c r="P3537">
        <f t="shared" si="165"/>
        <v>5</v>
      </c>
      <c r="Q3537">
        <f t="shared" si="166"/>
        <v>10</v>
      </c>
      <c r="R3537">
        <f t="shared" si="167"/>
        <v>2015</v>
      </c>
    </row>
    <row r="3538" spans="1:18" ht="28.8" hidden="1" x14ac:dyDescent="0.3">
      <c r="A3538">
        <v>3065</v>
      </c>
      <c r="B3538" s="3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 s="12">
        <v>41850.055231481485</v>
      </c>
      <c r="J3538" s="12">
        <v>41825.055231481485</v>
      </c>
      <c r="K3538" t="b">
        <v>0</v>
      </c>
      <c r="L3538">
        <v>2</v>
      </c>
      <c r="M3538" t="b">
        <v>0</v>
      </c>
      <c r="N3538" t="s">
        <v>8281</v>
      </c>
      <c r="O3538" t="s">
        <v>8282</v>
      </c>
      <c r="P3538">
        <f t="shared" si="165"/>
        <v>0</v>
      </c>
      <c r="Q3538">
        <f t="shared" si="166"/>
        <v>5</v>
      </c>
      <c r="R3538">
        <f t="shared" si="167"/>
        <v>2014</v>
      </c>
    </row>
    <row r="3539" spans="1:18" ht="28.8" hidden="1" x14ac:dyDescent="0.3">
      <c r="A3539">
        <v>3110</v>
      </c>
      <c r="B3539" s="3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 s="12">
        <v>42785.031469907408</v>
      </c>
      <c r="J3539" s="12">
        <v>42745.031469907408</v>
      </c>
      <c r="K3539" t="b">
        <v>0</v>
      </c>
      <c r="L3539">
        <v>1</v>
      </c>
      <c r="M3539" t="b">
        <v>0</v>
      </c>
      <c r="N3539" t="s">
        <v>8281</v>
      </c>
      <c r="O3539" t="s">
        <v>8282</v>
      </c>
      <c r="P3539">
        <f t="shared" si="165"/>
        <v>0</v>
      </c>
      <c r="Q3539">
        <f t="shared" si="166"/>
        <v>10</v>
      </c>
      <c r="R3539">
        <f t="shared" si="167"/>
        <v>2017</v>
      </c>
    </row>
    <row r="3540" spans="1:18" hidden="1" x14ac:dyDescent="0.3">
      <c r="A3540">
        <v>3121</v>
      </c>
      <c r="B3540" s="3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 s="12">
        <v>41908.679803240739</v>
      </c>
      <c r="J3540" s="12">
        <v>41848.679803240739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>
        <f t="shared" si="165"/>
        <v>1</v>
      </c>
      <c r="Q3540">
        <f t="shared" si="166"/>
        <v>10</v>
      </c>
      <c r="R3540">
        <f t="shared" si="167"/>
        <v>2014</v>
      </c>
    </row>
    <row r="3541" spans="1:18" ht="28.8" x14ac:dyDescent="0.3">
      <c r="A3541">
        <v>3129</v>
      </c>
      <c r="B3541" s="3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 s="12">
        <v>42843.801145833335</v>
      </c>
      <c r="J3541" s="12">
        <v>42803.842812499999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>
        <f t="shared" si="165"/>
        <v>1</v>
      </c>
      <c r="Q3541">
        <f t="shared" si="166"/>
        <v>10</v>
      </c>
      <c r="R3541">
        <f t="shared" si="167"/>
        <v>2017</v>
      </c>
    </row>
    <row r="3542" spans="1:18" x14ac:dyDescent="0.3">
      <c r="A3542">
        <v>3132</v>
      </c>
      <c r="B3542" s="3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 s="12">
        <v>42846.308564814812</v>
      </c>
      <c r="J3542" s="12">
        <v>42786.350231481483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>
        <f t="shared" si="165"/>
        <v>0</v>
      </c>
      <c r="Q3542">
        <f t="shared" si="166"/>
        <v>10</v>
      </c>
      <c r="R3542">
        <f t="shared" si="167"/>
        <v>2017</v>
      </c>
    </row>
    <row r="3543" spans="1:18" ht="28.8" x14ac:dyDescent="0.3">
      <c r="A3543">
        <v>3736</v>
      </c>
      <c r="B3543" s="3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 s="12">
        <v>42086.75</v>
      </c>
      <c r="J3543" s="12">
        <v>42048.711724537032</v>
      </c>
      <c r="K3543" t="b">
        <v>0</v>
      </c>
      <c r="L3543">
        <v>1</v>
      </c>
      <c r="M3543" t="b">
        <v>0</v>
      </c>
      <c r="N3543" t="s">
        <v>8281</v>
      </c>
      <c r="O3543" t="s">
        <v>8284</v>
      </c>
      <c r="P3543">
        <f t="shared" si="165"/>
        <v>1</v>
      </c>
      <c r="Q3543">
        <f t="shared" si="166"/>
        <v>10</v>
      </c>
      <c r="R3543">
        <f t="shared" si="167"/>
        <v>2015</v>
      </c>
    </row>
    <row r="3544" spans="1:18" ht="28.8" x14ac:dyDescent="0.3">
      <c r="A3544">
        <v>3745</v>
      </c>
      <c r="B3544" s="3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 s="12">
        <v>41861.697939814818</v>
      </c>
      <c r="J3544" s="12">
        <v>41831.697939814818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>
        <f t="shared" si="165"/>
        <v>10</v>
      </c>
      <c r="Q3544">
        <f t="shared" si="166"/>
        <v>10</v>
      </c>
      <c r="R3544">
        <f t="shared" si="167"/>
        <v>2014</v>
      </c>
    </row>
    <row r="3545" spans="1:18" ht="28.8" hidden="1" x14ac:dyDescent="0.3">
      <c r="A3545">
        <v>3795</v>
      </c>
      <c r="B3545" s="3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 s="12">
        <v>42244.9375</v>
      </c>
      <c r="J3545" s="12">
        <v>42201.436226851853</v>
      </c>
      <c r="K3545" t="b">
        <v>0</v>
      </c>
      <c r="L3545">
        <v>2</v>
      </c>
      <c r="M3545" t="b">
        <v>0</v>
      </c>
      <c r="N3545" t="s">
        <v>8281</v>
      </c>
      <c r="O3545" t="s">
        <v>8293</v>
      </c>
      <c r="P3545">
        <f t="shared" si="165"/>
        <v>2</v>
      </c>
      <c r="Q3545">
        <f t="shared" si="166"/>
        <v>5</v>
      </c>
      <c r="R3545">
        <f t="shared" si="167"/>
        <v>2015</v>
      </c>
    </row>
    <row r="3546" spans="1:18" ht="28.8" x14ac:dyDescent="0.3">
      <c r="A3546">
        <v>3858</v>
      </c>
      <c r="B3546" s="3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 s="12">
        <v>42146.875</v>
      </c>
      <c r="J3546" s="12">
        <v>42128.431064814817</v>
      </c>
      <c r="K3546" t="b">
        <v>0</v>
      </c>
      <c r="L3546">
        <v>1</v>
      </c>
      <c r="M3546" t="b">
        <v>0</v>
      </c>
      <c r="N3546" t="s">
        <v>8281</v>
      </c>
      <c r="O3546" t="s">
        <v>8284</v>
      </c>
      <c r="P3546">
        <f t="shared" si="165"/>
        <v>2</v>
      </c>
      <c r="Q3546">
        <f t="shared" si="166"/>
        <v>10</v>
      </c>
      <c r="R3546">
        <f t="shared" si="167"/>
        <v>2015</v>
      </c>
    </row>
    <row r="3547" spans="1:18" hidden="1" x14ac:dyDescent="0.3">
      <c r="A3547">
        <v>3868</v>
      </c>
      <c r="B3547" s="3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 s="12">
        <v>41890.659780092588</v>
      </c>
      <c r="J3547" s="12">
        <v>41865.659780092588</v>
      </c>
      <c r="K3547" t="b">
        <v>0</v>
      </c>
      <c r="L3547">
        <v>1</v>
      </c>
      <c r="M3547" t="b">
        <v>0</v>
      </c>
      <c r="N3547" t="s">
        <v>8281</v>
      </c>
      <c r="O3547" t="s">
        <v>8293</v>
      </c>
      <c r="P3547">
        <f t="shared" si="165"/>
        <v>0</v>
      </c>
      <c r="Q3547">
        <f t="shared" si="166"/>
        <v>10</v>
      </c>
      <c r="R3547">
        <f t="shared" si="167"/>
        <v>2014</v>
      </c>
    </row>
    <row r="3548" spans="1:18" ht="28.8" hidden="1" x14ac:dyDescent="0.3">
      <c r="A3548">
        <v>3878</v>
      </c>
      <c r="B3548" s="3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 s="12">
        <v>42185.165972222225</v>
      </c>
      <c r="J3548" s="12">
        <v>42154.818819444445</v>
      </c>
      <c r="K3548" t="b">
        <v>0</v>
      </c>
      <c r="L3548">
        <v>1</v>
      </c>
      <c r="M3548" t="b">
        <v>0</v>
      </c>
      <c r="N3548" t="s">
        <v>8281</v>
      </c>
      <c r="O3548" t="s">
        <v>8293</v>
      </c>
      <c r="P3548">
        <f t="shared" si="165"/>
        <v>0</v>
      </c>
      <c r="Q3548">
        <f t="shared" si="166"/>
        <v>10</v>
      </c>
      <c r="R3548">
        <f t="shared" si="167"/>
        <v>2015</v>
      </c>
    </row>
    <row r="3549" spans="1:18" ht="28.8" x14ac:dyDescent="0.3">
      <c r="A3549">
        <v>3917</v>
      </c>
      <c r="B3549" s="3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 s="12">
        <v>41893.527326388888</v>
      </c>
      <c r="J3549" s="12">
        <v>41863.527326388888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>
        <f t="shared" si="165"/>
        <v>0</v>
      </c>
      <c r="Q3549">
        <f t="shared" si="166"/>
        <v>10</v>
      </c>
      <c r="R3549">
        <f t="shared" si="167"/>
        <v>2014</v>
      </c>
    </row>
    <row r="3550" spans="1:18" x14ac:dyDescent="0.3">
      <c r="A3550">
        <v>4000</v>
      </c>
      <c r="B3550" s="3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 s="12">
        <v>42497.603680555556</v>
      </c>
      <c r="J3550" s="12">
        <v>42437.64534722222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>
        <f t="shared" si="165"/>
        <v>0</v>
      </c>
      <c r="Q3550">
        <f t="shared" si="166"/>
        <v>10</v>
      </c>
      <c r="R3550">
        <f t="shared" si="167"/>
        <v>2016</v>
      </c>
    </row>
    <row r="3551" spans="1:18" ht="28.8" x14ac:dyDescent="0.3">
      <c r="A3551">
        <v>4024</v>
      </c>
      <c r="B3551" s="3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 s="12">
        <v>42247.670104166667</v>
      </c>
      <c r="J3551" s="12">
        <v>42217.670104166667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>
        <f t="shared" si="165"/>
        <v>1</v>
      </c>
      <c r="Q3551">
        <f t="shared" si="166"/>
        <v>10</v>
      </c>
      <c r="R3551">
        <f t="shared" si="167"/>
        <v>2015</v>
      </c>
    </row>
    <row r="3552" spans="1:18" ht="28.8" x14ac:dyDescent="0.3">
      <c r="A3552">
        <v>4084</v>
      </c>
      <c r="B3552" s="3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 s="12">
        <v>42652.436412037037</v>
      </c>
      <c r="J3552" s="12">
        <v>42622.436412037037</v>
      </c>
      <c r="K3552" t="b">
        <v>0</v>
      </c>
      <c r="L3552">
        <v>1</v>
      </c>
      <c r="M3552" t="b">
        <v>0</v>
      </c>
      <c r="N3552" t="s">
        <v>8281</v>
      </c>
      <c r="O3552" t="s">
        <v>8284</v>
      </c>
      <c r="P3552">
        <f t="shared" si="165"/>
        <v>0</v>
      </c>
      <c r="Q3552">
        <f t="shared" si="166"/>
        <v>10</v>
      </c>
      <c r="R3552">
        <f t="shared" si="167"/>
        <v>2016</v>
      </c>
    </row>
    <row r="3553" spans="1:18" ht="28.8" x14ac:dyDescent="0.3">
      <c r="A3553">
        <v>4085</v>
      </c>
      <c r="B3553" s="3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 s="12">
        <v>42087.165972222225</v>
      </c>
      <c r="J3553" s="12">
        <v>42058.603877314818</v>
      </c>
      <c r="K3553" t="b">
        <v>0</v>
      </c>
      <c r="L3553">
        <v>1</v>
      </c>
      <c r="M3553" t="b">
        <v>0</v>
      </c>
      <c r="N3553" t="s">
        <v>8281</v>
      </c>
      <c r="O3553" t="s">
        <v>8284</v>
      </c>
      <c r="P3553">
        <f t="shared" si="165"/>
        <v>0</v>
      </c>
      <c r="Q3553">
        <f t="shared" si="166"/>
        <v>10</v>
      </c>
      <c r="R3553">
        <f t="shared" si="167"/>
        <v>2015</v>
      </c>
    </row>
    <row r="3554" spans="1:18" ht="28.8" hidden="1" x14ac:dyDescent="0.3">
      <c r="A3554">
        <v>548</v>
      </c>
      <c r="B3554" s="3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 s="12">
        <v>42306.903333333335</v>
      </c>
      <c r="J3554" s="12">
        <v>42276.903333333335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>
        <f t="shared" si="165"/>
        <v>0</v>
      </c>
      <c r="Q3554">
        <f t="shared" si="166"/>
        <v>9</v>
      </c>
      <c r="R3554">
        <f t="shared" si="167"/>
        <v>2015</v>
      </c>
    </row>
    <row r="3555" spans="1:18" ht="28.8" hidden="1" x14ac:dyDescent="0.3">
      <c r="A3555">
        <v>157</v>
      </c>
      <c r="B3555" s="3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 s="12">
        <v>42426.911712962959</v>
      </c>
      <c r="J3555" s="12">
        <v>42396.911712962959</v>
      </c>
      <c r="K3555" t="b">
        <v>0</v>
      </c>
      <c r="L3555">
        <v>2</v>
      </c>
      <c r="M3555" t="b">
        <v>0</v>
      </c>
      <c r="N3555" t="s">
        <v>8279</v>
      </c>
      <c r="O3555" t="s">
        <v>8295</v>
      </c>
      <c r="P3555">
        <f t="shared" si="165"/>
        <v>0</v>
      </c>
      <c r="Q3555">
        <f t="shared" si="166"/>
        <v>4</v>
      </c>
      <c r="R3555">
        <f t="shared" si="167"/>
        <v>2016</v>
      </c>
    </row>
    <row r="3556" spans="1:18" ht="28.8" hidden="1" x14ac:dyDescent="0.3">
      <c r="A3556">
        <v>666</v>
      </c>
      <c r="B3556" s="3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 s="12">
        <v>41868.832152777781</v>
      </c>
      <c r="J3556" s="12">
        <v>41838.832152777781</v>
      </c>
      <c r="K3556" t="b">
        <v>0</v>
      </c>
      <c r="L3556">
        <v>4</v>
      </c>
      <c r="M3556" t="b">
        <v>0</v>
      </c>
      <c r="N3556" t="s">
        <v>8266</v>
      </c>
      <c r="O3556" t="s">
        <v>8268</v>
      </c>
      <c r="P3556">
        <f t="shared" si="165"/>
        <v>0</v>
      </c>
      <c r="Q3556">
        <f t="shared" si="166"/>
        <v>2</v>
      </c>
      <c r="R3556">
        <f t="shared" si="167"/>
        <v>2014</v>
      </c>
    </row>
    <row r="3557" spans="1:18" ht="28.8" hidden="1" x14ac:dyDescent="0.3">
      <c r="A3557">
        <v>1915</v>
      </c>
      <c r="B3557" s="3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 s="12">
        <v>41884.04886574074</v>
      </c>
      <c r="J3557" s="12">
        <v>41864.04886574074</v>
      </c>
      <c r="K3557" t="b">
        <v>0</v>
      </c>
      <c r="L3557">
        <v>4</v>
      </c>
      <c r="M3557" t="b">
        <v>0</v>
      </c>
      <c r="N3557" t="s">
        <v>8266</v>
      </c>
      <c r="O3557" t="s">
        <v>8276</v>
      </c>
      <c r="P3557">
        <f t="shared" si="165"/>
        <v>2</v>
      </c>
      <c r="Q3557">
        <f t="shared" si="166"/>
        <v>2</v>
      </c>
      <c r="R3557">
        <f t="shared" si="167"/>
        <v>2014</v>
      </c>
    </row>
    <row r="3558" spans="1:18" ht="28.8" hidden="1" x14ac:dyDescent="0.3">
      <c r="A3558">
        <v>2384</v>
      </c>
      <c r="B3558" s="3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 s="12">
        <v>41957.109293981484</v>
      </c>
      <c r="J3558" s="12">
        <v>41927.067627314813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>
        <f t="shared" si="165"/>
        <v>1</v>
      </c>
      <c r="Q3558">
        <f t="shared" si="166"/>
        <v>1</v>
      </c>
      <c r="R3558">
        <f t="shared" si="167"/>
        <v>2014</v>
      </c>
    </row>
    <row r="3559" spans="1:18" ht="28.8" hidden="1" x14ac:dyDescent="0.3">
      <c r="A3559">
        <v>2423</v>
      </c>
      <c r="B3559" s="3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 s="12">
        <v>42004.704745370371</v>
      </c>
      <c r="J3559" s="12">
        <v>41974.704745370371</v>
      </c>
      <c r="K3559" t="b">
        <v>0</v>
      </c>
      <c r="L3559">
        <v>1</v>
      </c>
      <c r="M3559" t="b">
        <v>0</v>
      </c>
      <c r="N3559" t="s">
        <v>8277</v>
      </c>
      <c r="O3559" t="s">
        <v>8303</v>
      </c>
      <c r="P3559">
        <f t="shared" si="165"/>
        <v>0</v>
      </c>
      <c r="Q3559">
        <f t="shared" si="166"/>
        <v>8</v>
      </c>
      <c r="R3559">
        <f t="shared" si="167"/>
        <v>2014</v>
      </c>
    </row>
    <row r="3560" spans="1:18" ht="28.8" hidden="1" x14ac:dyDescent="0.3">
      <c r="A3560">
        <v>1411</v>
      </c>
      <c r="B3560" s="3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 s="12">
        <v>42041.059027777781</v>
      </c>
      <c r="J3560" s="12">
        <v>42013.059027777781</v>
      </c>
      <c r="K3560" t="b">
        <v>0</v>
      </c>
      <c r="L3560">
        <v>3</v>
      </c>
      <c r="M3560" t="b">
        <v>0</v>
      </c>
      <c r="N3560" t="s">
        <v>8269</v>
      </c>
      <c r="O3560" t="s">
        <v>8306</v>
      </c>
      <c r="P3560">
        <f t="shared" si="165"/>
        <v>0</v>
      </c>
      <c r="Q3560">
        <f t="shared" si="166"/>
        <v>2.33</v>
      </c>
      <c r="R3560">
        <f t="shared" si="167"/>
        <v>2015</v>
      </c>
    </row>
    <row r="3561" spans="1:18" ht="28.8" x14ac:dyDescent="0.3">
      <c r="A3561">
        <v>2875</v>
      </c>
      <c r="B3561" s="3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 s="12">
        <v>42495.128391203703</v>
      </c>
      <c r="J3561" s="12">
        <v>42465.128391203703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>
        <f t="shared" si="165"/>
        <v>0</v>
      </c>
      <c r="Q3561">
        <f t="shared" si="166"/>
        <v>2.33</v>
      </c>
      <c r="R3561">
        <f t="shared" si="167"/>
        <v>2016</v>
      </c>
    </row>
    <row r="3562" spans="1:18" ht="28.8" x14ac:dyDescent="0.3">
      <c r="A3562">
        <v>3957</v>
      </c>
      <c r="B3562" s="3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 s="12">
        <v>42559.976319444439</v>
      </c>
      <c r="J3562" s="12">
        <v>42513.976319444439</v>
      </c>
      <c r="K3562" t="b">
        <v>0</v>
      </c>
      <c r="L3562">
        <v>1</v>
      </c>
      <c r="M3562" t="b">
        <v>0</v>
      </c>
      <c r="N3562" t="s">
        <v>8281</v>
      </c>
      <c r="O3562" t="s">
        <v>8284</v>
      </c>
      <c r="P3562">
        <f t="shared" si="165"/>
        <v>0</v>
      </c>
      <c r="Q3562">
        <f t="shared" si="166"/>
        <v>7</v>
      </c>
      <c r="R3562">
        <f t="shared" si="167"/>
        <v>2016</v>
      </c>
    </row>
    <row r="3563" spans="1:18" ht="28.8" hidden="1" x14ac:dyDescent="0.3">
      <c r="A3563">
        <v>425</v>
      </c>
      <c r="B3563" s="3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 s="12">
        <v>42335.902824074074</v>
      </c>
      <c r="J3563" s="12">
        <v>42275.861157407402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>
        <f t="shared" si="165"/>
        <v>0</v>
      </c>
      <c r="Q3563">
        <f t="shared" si="166"/>
        <v>3</v>
      </c>
      <c r="R3563">
        <f t="shared" si="167"/>
        <v>2015</v>
      </c>
    </row>
    <row r="3564" spans="1:18" ht="28.8" hidden="1" x14ac:dyDescent="0.3">
      <c r="A3564">
        <v>544</v>
      </c>
      <c r="B3564" s="3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 s="12">
        <v>42555.656944444447</v>
      </c>
      <c r="J3564" s="12">
        <v>42525.656944444447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>
        <f t="shared" si="165"/>
        <v>1</v>
      </c>
      <c r="Q3564">
        <f t="shared" si="166"/>
        <v>3</v>
      </c>
      <c r="R3564">
        <f t="shared" si="167"/>
        <v>2016</v>
      </c>
    </row>
    <row r="3565" spans="1:18" hidden="1" x14ac:dyDescent="0.3">
      <c r="A3565">
        <v>596</v>
      </c>
      <c r="B3565" s="3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 s="12">
        <v>42676.896898148145</v>
      </c>
      <c r="J3565" s="12">
        <v>42646.896898148145</v>
      </c>
      <c r="K3565" t="b">
        <v>0</v>
      </c>
      <c r="L3565">
        <v>2</v>
      </c>
      <c r="M3565" t="b">
        <v>0</v>
      </c>
      <c r="N3565" t="s">
        <v>8266</v>
      </c>
      <c r="O3565" t="s">
        <v>8300</v>
      </c>
      <c r="P3565">
        <f t="shared" si="165"/>
        <v>0</v>
      </c>
      <c r="Q3565">
        <f t="shared" si="166"/>
        <v>3</v>
      </c>
      <c r="R3565">
        <f t="shared" si="167"/>
        <v>2016</v>
      </c>
    </row>
    <row r="3566" spans="1:18" ht="28.8" hidden="1" x14ac:dyDescent="0.3">
      <c r="A3566">
        <v>1044</v>
      </c>
      <c r="B3566" s="3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 s="12">
        <v>42068.852083333331</v>
      </c>
      <c r="J3566" s="12">
        <v>42011.925937499997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>
        <f t="shared" si="165"/>
        <v>0</v>
      </c>
      <c r="Q3566">
        <f t="shared" si="166"/>
        <v>3</v>
      </c>
      <c r="R3566">
        <f t="shared" si="167"/>
        <v>2015</v>
      </c>
    </row>
    <row r="3567" spans="1:18" ht="28.8" hidden="1" x14ac:dyDescent="0.3">
      <c r="A3567">
        <v>1418</v>
      </c>
      <c r="B3567" s="3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 s="12">
        <v>42425.456412037034</v>
      </c>
      <c r="J3567" s="12">
        <v>42395.456412037034</v>
      </c>
      <c r="K3567" t="b">
        <v>0</v>
      </c>
      <c r="L3567">
        <v>1</v>
      </c>
      <c r="M3567" t="b">
        <v>0</v>
      </c>
      <c r="N3567" t="s">
        <v>8269</v>
      </c>
      <c r="O3567" t="s">
        <v>8306</v>
      </c>
      <c r="P3567">
        <f t="shared" si="165"/>
        <v>0</v>
      </c>
      <c r="Q3567">
        <f t="shared" si="166"/>
        <v>6</v>
      </c>
      <c r="R3567">
        <f t="shared" si="167"/>
        <v>2016</v>
      </c>
    </row>
    <row r="3568" spans="1:18" ht="28.8" hidden="1" x14ac:dyDescent="0.3">
      <c r="A3568">
        <v>1541</v>
      </c>
      <c r="B3568" s="3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 s="12">
        <v>42004.712245370371</v>
      </c>
      <c r="J3568" s="12">
        <v>41974.712245370371</v>
      </c>
      <c r="K3568" t="b">
        <v>0</v>
      </c>
      <c r="L3568">
        <v>2</v>
      </c>
      <c r="M3568" t="b">
        <v>0</v>
      </c>
      <c r="N3568" t="s">
        <v>8271</v>
      </c>
      <c r="O3568" t="s">
        <v>8313</v>
      </c>
      <c r="P3568">
        <f t="shared" si="165"/>
        <v>0</v>
      </c>
      <c r="Q3568">
        <f t="shared" si="166"/>
        <v>3</v>
      </c>
      <c r="R3568">
        <f t="shared" si="167"/>
        <v>2014</v>
      </c>
    </row>
    <row r="3569" spans="1:18" ht="28.8" hidden="1" x14ac:dyDescent="0.3">
      <c r="A3569">
        <v>1879</v>
      </c>
      <c r="B3569" s="3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 s="12">
        <v>42443.607974537037</v>
      </c>
      <c r="J3569" s="12">
        <v>42413.649641203709</v>
      </c>
      <c r="K3569" t="b">
        <v>0</v>
      </c>
      <c r="L3569">
        <v>2</v>
      </c>
      <c r="M3569" t="b">
        <v>0</v>
      </c>
      <c r="N3569" t="s">
        <v>8274</v>
      </c>
      <c r="O3569" t="s">
        <v>8302</v>
      </c>
      <c r="P3569">
        <f t="shared" si="165"/>
        <v>0</v>
      </c>
      <c r="Q3569">
        <f t="shared" si="166"/>
        <v>3</v>
      </c>
      <c r="R3569">
        <f t="shared" si="167"/>
        <v>2016</v>
      </c>
    </row>
    <row r="3570" spans="1:18" ht="28.8" x14ac:dyDescent="0.3">
      <c r="A3570">
        <v>2901</v>
      </c>
      <c r="B3570" s="3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 s="12">
        <v>42042.904386574075</v>
      </c>
      <c r="J3570" s="12">
        <v>41982.904386574075</v>
      </c>
      <c r="K3570" t="b">
        <v>0</v>
      </c>
      <c r="L3570">
        <v>2</v>
      </c>
      <c r="M3570" t="b">
        <v>0</v>
      </c>
      <c r="N3570" t="s">
        <v>8281</v>
      </c>
      <c r="O3570" t="s">
        <v>8284</v>
      </c>
      <c r="P3570">
        <f t="shared" si="165"/>
        <v>1</v>
      </c>
      <c r="Q3570">
        <f t="shared" si="166"/>
        <v>3</v>
      </c>
      <c r="R3570">
        <f t="shared" si="167"/>
        <v>2014</v>
      </c>
    </row>
    <row r="3571" spans="1:18" ht="28.8" hidden="1" x14ac:dyDescent="0.3">
      <c r="A3571">
        <v>161</v>
      </c>
      <c r="B3571" s="3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 s="12">
        <v>41822.687442129631</v>
      </c>
      <c r="J3571" s="12">
        <v>41792.687442129631</v>
      </c>
      <c r="K3571" t="b">
        <v>0</v>
      </c>
      <c r="L3571">
        <v>1</v>
      </c>
      <c r="M3571" t="b">
        <v>0</v>
      </c>
      <c r="N3571" t="s">
        <v>8279</v>
      </c>
      <c r="O3571" t="s">
        <v>8283</v>
      </c>
      <c r="P3571">
        <f t="shared" si="165"/>
        <v>0</v>
      </c>
      <c r="Q3571">
        <f t="shared" si="166"/>
        <v>5</v>
      </c>
      <c r="R3571">
        <f t="shared" si="167"/>
        <v>2014</v>
      </c>
    </row>
    <row r="3572" spans="1:18" ht="28.8" hidden="1" x14ac:dyDescent="0.3">
      <c r="A3572">
        <v>440</v>
      </c>
      <c r="B3572" s="3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 s="12">
        <v>42453.943900462968</v>
      </c>
      <c r="J3572" s="12">
        <v>42423.985567129625</v>
      </c>
      <c r="K3572" t="b">
        <v>0</v>
      </c>
      <c r="L3572">
        <v>1</v>
      </c>
      <c r="M3572" t="b">
        <v>0</v>
      </c>
      <c r="N3572" t="s">
        <v>8279</v>
      </c>
      <c r="O3572" t="s">
        <v>8297</v>
      </c>
      <c r="P3572">
        <f t="shared" si="165"/>
        <v>0</v>
      </c>
      <c r="Q3572">
        <f t="shared" si="166"/>
        <v>5</v>
      </c>
      <c r="R3572">
        <f t="shared" si="167"/>
        <v>2016</v>
      </c>
    </row>
    <row r="3573" spans="1:18" ht="28.8" hidden="1" x14ac:dyDescent="0.3">
      <c r="A3573">
        <v>447</v>
      </c>
      <c r="B3573" s="3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 s="12">
        <v>41356.513460648144</v>
      </c>
      <c r="J3573" s="12">
        <v>41331.555127314816</v>
      </c>
      <c r="K3573" t="b">
        <v>0</v>
      </c>
      <c r="L3573">
        <v>1</v>
      </c>
      <c r="M3573" t="b">
        <v>0</v>
      </c>
      <c r="N3573" t="s">
        <v>8279</v>
      </c>
      <c r="O3573" t="s">
        <v>8297</v>
      </c>
      <c r="P3573">
        <f t="shared" si="165"/>
        <v>0</v>
      </c>
      <c r="Q3573">
        <f t="shared" si="166"/>
        <v>5</v>
      </c>
      <c r="R3573">
        <f t="shared" si="167"/>
        <v>2013</v>
      </c>
    </row>
    <row r="3574" spans="1:18" ht="28.8" hidden="1" x14ac:dyDescent="0.3">
      <c r="A3574">
        <v>609</v>
      </c>
      <c r="B3574" s="3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 s="12">
        <v>42337.075740740736</v>
      </c>
      <c r="J3574" s="12">
        <v>42307.034074074079</v>
      </c>
      <c r="K3574" t="b">
        <v>0</v>
      </c>
      <c r="L3574">
        <v>1</v>
      </c>
      <c r="M3574" t="b">
        <v>0</v>
      </c>
      <c r="N3574" t="s">
        <v>8266</v>
      </c>
      <c r="O3574" t="s">
        <v>8300</v>
      </c>
      <c r="P3574">
        <f t="shared" si="165"/>
        <v>1</v>
      </c>
      <c r="Q3574">
        <f t="shared" si="166"/>
        <v>5</v>
      </c>
      <c r="R3574">
        <f t="shared" si="167"/>
        <v>2015</v>
      </c>
    </row>
    <row r="3575" spans="1:18" ht="28.8" hidden="1" x14ac:dyDescent="0.3">
      <c r="A3575">
        <v>763</v>
      </c>
      <c r="B3575" s="3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 s="12">
        <v>41501.446851851848</v>
      </c>
      <c r="J3575" s="12">
        <v>41471.446851851848</v>
      </c>
      <c r="K3575" t="b">
        <v>0</v>
      </c>
      <c r="L3575">
        <v>1</v>
      </c>
      <c r="M3575" t="b">
        <v>0</v>
      </c>
      <c r="N3575" t="s">
        <v>8269</v>
      </c>
      <c r="O3575" t="s">
        <v>8310</v>
      </c>
      <c r="P3575">
        <f t="shared" si="165"/>
        <v>0</v>
      </c>
      <c r="Q3575">
        <f t="shared" si="166"/>
        <v>5</v>
      </c>
      <c r="R3575">
        <f t="shared" si="167"/>
        <v>2013</v>
      </c>
    </row>
    <row r="3576" spans="1:18" ht="28.8" hidden="1" x14ac:dyDescent="0.3">
      <c r="A3576">
        <v>1090</v>
      </c>
      <c r="B3576" s="3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 s="12">
        <v>42153.185798611114</v>
      </c>
      <c r="J3576" s="12">
        <v>42123.185798611114</v>
      </c>
      <c r="K3576" t="b">
        <v>0</v>
      </c>
      <c r="L3576">
        <v>1</v>
      </c>
      <c r="M3576" t="b">
        <v>0</v>
      </c>
      <c r="N3576" t="s">
        <v>8274</v>
      </c>
      <c r="O3576" t="s">
        <v>8292</v>
      </c>
      <c r="P3576">
        <f t="shared" si="165"/>
        <v>0</v>
      </c>
      <c r="Q3576">
        <f t="shared" si="166"/>
        <v>5</v>
      </c>
      <c r="R3576">
        <f t="shared" si="167"/>
        <v>2015</v>
      </c>
    </row>
    <row r="3577" spans="1:18" ht="28.8" hidden="1" x14ac:dyDescent="0.3">
      <c r="A3577">
        <v>1113</v>
      </c>
      <c r="B3577" s="3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 s="12">
        <v>41865.977083333331</v>
      </c>
      <c r="J3577" s="12">
        <v>41835.977083333331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>
        <f t="shared" si="165"/>
        <v>1</v>
      </c>
      <c r="Q3577">
        <f t="shared" si="166"/>
        <v>5</v>
      </c>
      <c r="R3577">
        <f t="shared" si="167"/>
        <v>2014</v>
      </c>
    </row>
    <row r="3578" spans="1:18" ht="28.8" hidden="1" x14ac:dyDescent="0.3">
      <c r="A3578">
        <v>1119</v>
      </c>
      <c r="B3578" s="3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 s="12">
        <v>41735.792407407411</v>
      </c>
      <c r="J3578" s="12">
        <v>41722.792407407411</v>
      </c>
      <c r="K3578" t="b">
        <v>0</v>
      </c>
      <c r="L3578">
        <v>1</v>
      </c>
      <c r="M3578" t="b">
        <v>0</v>
      </c>
      <c r="N3578" t="s">
        <v>8274</v>
      </c>
      <c r="O3578" t="s">
        <v>8292</v>
      </c>
      <c r="P3578">
        <f t="shared" si="165"/>
        <v>0</v>
      </c>
      <c r="Q3578">
        <f t="shared" si="166"/>
        <v>5</v>
      </c>
      <c r="R3578">
        <f t="shared" si="167"/>
        <v>2014</v>
      </c>
    </row>
    <row r="3579" spans="1:18" ht="28.8" hidden="1" x14ac:dyDescent="0.3">
      <c r="A3579">
        <v>1139</v>
      </c>
      <c r="B3579" s="3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 s="12">
        <v>42005.347523148142</v>
      </c>
      <c r="J3579" s="12">
        <v>41975.347523148142</v>
      </c>
      <c r="K3579" t="b">
        <v>0</v>
      </c>
      <c r="L3579">
        <v>1</v>
      </c>
      <c r="M3579" t="b">
        <v>0</v>
      </c>
      <c r="N3579" t="s">
        <v>8274</v>
      </c>
      <c r="O3579" t="s">
        <v>8302</v>
      </c>
      <c r="P3579">
        <f t="shared" si="165"/>
        <v>0</v>
      </c>
      <c r="Q3579">
        <f t="shared" si="166"/>
        <v>5</v>
      </c>
      <c r="R3579">
        <f t="shared" si="167"/>
        <v>2014</v>
      </c>
    </row>
    <row r="3580" spans="1:18" ht="28.8" hidden="1" x14ac:dyDescent="0.3">
      <c r="A3580">
        <v>1178</v>
      </c>
      <c r="B3580" s="3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 s="12">
        <v>41867.905694444446</v>
      </c>
      <c r="J3580" s="12">
        <v>41837.905694444446</v>
      </c>
      <c r="K3580" t="b">
        <v>0</v>
      </c>
      <c r="L3580">
        <v>1</v>
      </c>
      <c r="M3580" t="b">
        <v>0</v>
      </c>
      <c r="N3580" t="s">
        <v>8277</v>
      </c>
      <c r="O3580" t="s">
        <v>8303</v>
      </c>
      <c r="P3580">
        <f t="shared" si="165"/>
        <v>0</v>
      </c>
      <c r="Q3580">
        <f t="shared" si="166"/>
        <v>5</v>
      </c>
      <c r="R3580">
        <f t="shared" si="167"/>
        <v>2014</v>
      </c>
    </row>
    <row r="3581" spans="1:18" ht="28.8" hidden="1" x14ac:dyDescent="0.3">
      <c r="A3581">
        <v>1242</v>
      </c>
      <c r="B3581" s="3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 s="12">
        <v>40797.554166666669</v>
      </c>
      <c r="J3581" s="12">
        <v>40782.165532407409</v>
      </c>
      <c r="K3581" t="b">
        <v>0</v>
      </c>
      <c r="L3581">
        <v>1</v>
      </c>
      <c r="M3581" t="b">
        <v>0</v>
      </c>
      <c r="N3581" t="s">
        <v>8285</v>
      </c>
      <c r="O3581" t="s">
        <v>8312</v>
      </c>
      <c r="P3581">
        <f t="shared" si="165"/>
        <v>1</v>
      </c>
      <c r="Q3581">
        <f t="shared" si="166"/>
        <v>5</v>
      </c>
      <c r="R3581">
        <f t="shared" si="167"/>
        <v>2011</v>
      </c>
    </row>
    <row r="3582" spans="1:18" ht="43.2" hidden="1" x14ac:dyDescent="0.3">
      <c r="A3582">
        <v>1482</v>
      </c>
      <c r="B3582" s="3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 s="12">
        <v>41159.32708333333</v>
      </c>
      <c r="J3582" s="12">
        <v>41136.85805555556</v>
      </c>
      <c r="K3582" t="b">
        <v>0</v>
      </c>
      <c r="L3582">
        <v>1</v>
      </c>
      <c r="M3582" t="b">
        <v>0</v>
      </c>
      <c r="N3582" t="s">
        <v>8269</v>
      </c>
      <c r="O3582" t="s">
        <v>8310</v>
      </c>
      <c r="P3582">
        <f t="shared" si="165"/>
        <v>0</v>
      </c>
      <c r="Q3582">
        <f t="shared" si="166"/>
        <v>5</v>
      </c>
      <c r="R3582">
        <f t="shared" si="167"/>
        <v>2012</v>
      </c>
    </row>
    <row r="3583" spans="1:18" ht="28.8" hidden="1" x14ac:dyDescent="0.3">
      <c r="A3583">
        <v>1499</v>
      </c>
      <c r="B3583" s="3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 s="12">
        <v>42587.007326388892</v>
      </c>
      <c r="J3583" s="12">
        <v>42527.007326388892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>
        <f t="shared" si="165"/>
        <v>0</v>
      </c>
      <c r="Q3583">
        <f t="shared" si="166"/>
        <v>5</v>
      </c>
      <c r="R3583">
        <f t="shared" si="167"/>
        <v>2016</v>
      </c>
    </row>
    <row r="3584" spans="1:18" ht="28.8" hidden="1" x14ac:dyDescent="0.3">
      <c r="A3584">
        <v>1581</v>
      </c>
      <c r="B3584" s="3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 s="12">
        <v>42357.448958333334</v>
      </c>
      <c r="J3584" s="12">
        <v>42325.448958333334</v>
      </c>
      <c r="K3584" t="b">
        <v>0</v>
      </c>
      <c r="L3584">
        <v>1</v>
      </c>
      <c r="M3584" t="b">
        <v>0</v>
      </c>
      <c r="N3584" t="s">
        <v>8271</v>
      </c>
      <c r="O3584" t="s">
        <v>8309</v>
      </c>
      <c r="P3584">
        <f t="shared" si="165"/>
        <v>1</v>
      </c>
      <c r="Q3584">
        <f t="shared" si="166"/>
        <v>5</v>
      </c>
      <c r="R3584">
        <f t="shared" si="167"/>
        <v>2015</v>
      </c>
    </row>
    <row r="3585" spans="1:18" ht="28.8" hidden="1" x14ac:dyDescent="0.3">
      <c r="A3585">
        <v>1694</v>
      </c>
      <c r="B3585" s="3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 s="12">
        <v>42821.191666666666</v>
      </c>
      <c r="J3585" s="12">
        <v>42791.669837962967</v>
      </c>
      <c r="K3585" t="b">
        <v>0</v>
      </c>
      <c r="L3585">
        <v>1</v>
      </c>
      <c r="M3585" t="b">
        <v>0</v>
      </c>
      <c r="N3585" t="s">
        <v>8285</v>
      </c>
      <c r="O3585" t="s">
        <v>8288</v>
      </c>
      <c r="P3585">
        <f t="shared" si="165"/>
        <v>0</v>
      </c>
      <c r="Q3585">
        <f t="shared" si="166"/>
        <v>5</v>
      </c>
      <c r="R3585">
        <f t="shared" si="167"/>
        <v>2017</v>
      </c>
    </row>
    <row r="3586" spans="1:18" ht="28.8" hidden="1" x14ac:dyDescent="0.3">
      <c r="A3586">
        <v>2416</v>
      </c>
      <c r="B3586" s="3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 s="12">
        <v>42077.625</v>
      </c>
      <c r="J3586" s="12">
        <v>42019.737766203703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>
        <f t="shared" ref="P3586:P3649" si="168">ROUND(E3586/D3586*100,0)</f>
        <v>0</v>
      </c>
      <c r="Q3586">
        <f t="shared" ref="Q3586:Q3649" si="169">IFERROR(ROUND(E3586/L3586,2),0)</f>
        <v>5</v>
      </c>
      <c r="R3586">
        <f t="shared" si="167"/>
        <v>2015</v>
      </c>
    </row>
    <row r="3587" spans="1:18" hidden="1" x14ac:dyDescent="0.3">
      <c r="A3587">
        <v>2418</v>
      </c>
      <c r="B3587" s="3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 s="12">
        <v>42087.815324074079</v>
      </c>
      <c r="J3587" s="12">
        <v>42027.856990740736</v>
      </c>
      <c r="K3587" t="b">
        <v>0</v>
      </c>
      <c r="L3587">
        <v>5</v>
      </c>
      <c r="M3587" t="b">
        <v>0</v>
      </c>
      <c r="N3587" t="s">
        <v>8277</v>
      </c>
      <c r="O3587" t="s">
        <v>8303</v>
      </c>
      <c r="P3587">
        <f t="shared" si="168"/>
        <v>0</v>
      </c>
      <c r="Q3587">
        <f t="shared" si="169"/>
        <v>1</v>
      </c>
      <c r="R3587">
        <f t="shared" ref="R3587:R3650" si="170">YEAR(J3587)</f>
        <v>2015</v>
      </c>
    </row>
    <row r="3588" spans="1:18" ht="28.8" hidden="1" x14ac:dyDescent="0.3">
      <c r="A3588">
        <v>2583</v>
      </c>
      <c r="B3588" s="3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 s="12">
        <v>42079.727777777778</v>
      </c>
      <c r="J3588" s="12">
        <v>42019.76944444445</v>
      </c>
      <c r="K3588" t="b">
        <v>0</v>
      </c>
      <c r="L3588">
        <v>5</v>
      </c>
      <c r="M3588" t="b">
        <v>0</v>
      </c>
      <c r="N3588" t="s">
        <v>8277</v>
      </c>
      <c r="O3588" t="s">
        <v>8303</v>
      </c>
      <c r="P3588">
        <f t="shared" si="168"/>
        <v>1</v>
      </c>
      <c r="Q3588">
        <f t="shared" si="169"/>
        <v>1</v>
      </c>
      <c r="R3588">
        <f t="shared" si="170"/>
        <v>2015</v>
      </c>
    </row>
    <row r="3589" spans="1:18" hidden="1" x14ac:dyDescent="0.3">
      <c r="A3589">
        <v>2586</v>
      </c>
      <c r="B3589" s="3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 s="12">
        <v>42363.330277777779</v>
      </c>
      <c r="J3589" s="12">
        <v>42333.330277777779</v>
      </c>
      <c r="K3589" t="b">
        <v>0</v>
      </c>
      <c r="L3589">
        <v>1</v>
      </c>
      <c r="M3589" t="b">
        <v>0</v>
      </c>
      <c r="N3589" t="s">
        <v>8277</v>
      </c>
      <c r="O3589" t="s">
        <v>8303</v>
      </c>
      <c r="P3589">
        <f t="shared" si="168"/>
        <v>0</v>
      </c>
      <c r="Q3589">
        <f t="shared" si="169"/>
        <v>5</v>
      </c>
      <c r="R3589">
        <f t="shared" si="170"/>
        <v>2015</v>
      </c>
    </row>
    <row r="3590" spans="1:18" ht="28.8" hidden="1" x14ac:dyDescent="0.3">
      <c r="A3590">
        <v>2589</v>
      </c>
      <c r="B3590" s="3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 s="12">
        <v>42452.494525462964</v>
      </c>
      <c r="J3590" s="12">
        <v>42422.536192129628</v>
      </c>
      <c r="K3590" t="b">
        <v>0</v>
      </c>
      <c r="L3590">
        <v>1</v>
      </c>
      <c r="M3590" t="b">
        <v>0</v>
      </c>
      <c r="N3590" t="s">
        <v>8277</v>
      </c>
      <c r="O3590" t="s">
        <v>8303</v>
      </c>
      <c r="P3590">
        <f t="shared" si="168"/>
        <v>0</v>
      </c>
      <c r="Q3590">
        <f t="shared" si="169"/>
        <v>5</v>
      </c>
      <c r="R3590">
        <f t="shared" si="170"/>
        <v>2016</v>
      </c>
    </row>
    <row r="3591" spans="1:18" ht="28.8" x14ac:dyDescent="0.3">
      <c r="A3591">
        <v>2849</v>
      </c>
      <c r="B3591" s="3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 s="12">
        <v>42483.428240740745</v>
      </c>
      <c r="J3591" s="12">
        <v>42453.428240740745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>
        <f t="shared" si="168"/>
        <v>1</v>
      </c>
      <c r="Q3591">
        <f t="shared" si="169"/>
        <v>5</v>
      </c>
      <c r="R3591">
        <f t="shared" si="170"/>
        <v>2016</v>
      </c>
    </row>
    <row r="3592" spans="1:18" ht="28.8" x14ac:dyDescent="0.3">
      <c r="A3592">
        <v>2887</v>
      </c>
      <c r="B3592" s="3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 s="12">
        <v>42015.427361111113</v>
      </c>
      <c r="J3592" s="12">
        <v>41985.427361111113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>
        <f t="shared" si="168"/>
        <v>0</v>
      </c>
      <c r="Q3592">
        <f t="shared" si="169"/>
        <v>5</v>
      </c>
      <c r="R3592">
        <f t="shared" si="170"/>
        <v>2014</v>
      </c>
    </row>
    <row r="3593" spans="1:18" ht="28.8" hidden="1" x14ac:dyDescent="0.3">
      <c r="A3593">
        <v>3119</v>
      </c>
      <c r="B3593" s="3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 s="12">
        <v>42090.003842592589</v>
      </c>
      <c r="J3593" s="12">
        <v>42060.04550925926</v>
      </c>
      <c r="K3593" t="b">
        <v>0</v>
      </c>
      <c r="L3593">
        <v>1</v>
      </c>
      <c r="M3593" t="b">
        <v>0</v>
      </c>
      <c r="N3593" t="s">
        <v>8281</v>
      </c>
      <c r="O3593" t="s">
        <v>8282</v>
      </c>
      <c r="P3593">
        <f t="shared" si="168"/>
        <v>0</v>
      </c>
      <c r="Q3593">
        <f t="shared" si="169"/>
        <v>5</v>
      </c>
      <c r="R3593">
        <f t="shared" si="170"/>
        <v>2015</v>
      </c>
    </row>
    <row r="3594" spans="1:18" ht="28.8" hidden="1" x14ac:dyDescent="0.3">
      <c r="A3594">
        <v>3806</v>
      </c>
      <c r="B3594" s="3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 s="12">
        <v>41819.259039351848</v>
      </c>
      <c r="J3594" s="12">
        <v>41799.259039351848</v>
      </c>
      <c r="K3594" t="b">
        <v>0</v>
      </c>
      <c r="L3594">
        <v>1</v>
      </c>
      <c r="M3594" t="b">
        <v>0</v>
      </c>
      <c r="N3594" t="s">
        <v>8281</v>
      </c>
      <c r="O3594" t="s">
        <v>8293</v>
      </c>
      <c r="P3594">
        <f t="shared" si="168"/>
        <v>0</v>
      </c>
      <c r="Q3594">
        <f t="shared" si="169"/>
        <v>5</v>
      </c>
      <c r="R3594">
        <f t="shared" si="170"/>
        <v>2014</v>
      </c>
    </row>
    <row r="3595" spans="1:18" ht="28.8" x14ac:dyDescent="0.3">
      <c r="A3595">
        <v>3915</v>
      </c>
      <c r="B3595" s="3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 s="12">
        <v>42522.98505787037</v>
      </c>
      <c r="J3595" s="12">
        <v>42492.98505787037</v>
      </c>
      <c r="K3595" t="b">
        <v>0</v>
      </c>
      <c r="L3595">
        <v>1</v>
      </c>
      <c r="M3595" t="b">
        <v>0</v>
      </c>
      <c r="N3595" t="s">
        <v>8281</v>
      </c>
      <c r="O3595" t="s">
        <v>8284</v>
      </c>
      <c r="P3595">
        <f t="shared" si="168"/>
        <v>0</v>
      </c>
      <c r="Q3595">
        <f t="shared" si="169"/>
        <v>5</v>
      </c>
      <c r="R3595">
        <f t="shared" si="170"/>
        <v>2016</v>
      </c>
    </row>
    <row r="3596" spans="1:18" ht="28.8" x14ac:dyDescent="0.3">
      <c r="A3596">
        <v>3939</v>
      </c>
      <c r="B3596" s="3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 s="12">
        <v>41919.1875</v>
      </c>
      <c r="J3596" s="12">
        <v>41915.400219907409</v>
      </c>
      <c r="K3596" t="b">
        <v>0</v>
      </c>
      <c r="L3596">
        <v>1</v>
      </c>
      <c r="M3596" t="b">
        <v>0</v>
      </c>
      <c r="N3596" t="s">
        <v>8281</v>
      </c>
      <c r="O3596" t="s">
        <v>8284</v>
      </c>
      <c r="P3596">
        <f t="shared" si="168"/>
        <v>0</v>
      </c>
      <c r="Q3596">
        <f t="shared" si="169"/>
        <v>5</v>
      </c>
      <c r="R3596">
        <f t="shared" si="170"/>
        <v>2014</v>
      </c>
    </row>
    <row r="3597" spans="1:18" ht="28.8" x14ac:dyDescent="0.3">
      <c r="A3597">
        <v>3945</v>
      </c>
      <c r="B3597" s="3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 s="12">
        <v>42139.801712962959</v>
      </c>
      <c r="J3597" s="12">
        <v>42109.801712962959</v>
      </c>
      <c r="K3597" t="b">
        <v>0</v>
      </c>
      <c r="L3597">
        <v>1</v>
      </c>
      <c r="M3597" t="b">
        <v>0</v>
      </c>
      <c r="N3597" t="s">
        <v>8281</v>
      </c>
      <c r="O3597" t="s">
        <v>8284</v>
      </c>
      <c r="P3597">
        <f t="shared" si="168"/>
        <v>0</v>
      </c>
      <c r="Q3597">
        <f t="shared" si="169"/>
        <v>5</v>
      </c>
      <c r="R3597">
        <f t="shared" si="170"/>
        <v>2015</v>
      </c>
    </row>
    <row r="3598" spans="1:18" x14ac:dyDescent="0.3">
      <c r="A3598">
        <v>3994</v>
      </c>
      <c r="B3598" s="3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 s="12">
        <v>41839.389930555553</v>
      </c>
      <c r="J3598" s="12">
        <v>41809.389930555553</v>
      </c>
      <c r="K3598" t="b">
        <v>0</v>
      </c>
      <c r="L3598">
        <v>1</v>
      </c>
      <c r="M3598" t="b">
        <v>0</v>
      </c>
      <c r="N3598" t="s">
        <v>8281</v>
      </c>
      <c r="O3598" t="s">
        <v>8284</v>
      </c>
      <c r="P3598">
        <f t="shared" si="168"/>
        <v>0</v>
      </c>
      <c r="Q3598">
        <f t="shared" si="169"/>
        <v>5</v>
      </c>
      <c r="R3598">
        <f t="shared" si="170"/>
        <v>2014</v>
      </c>
    </row>
    <row r="3599" spans="1:18" ht="28.8" x14ac:dyDescent="0.3">
      <c r="A3599">
        <v>4007</v>
      </c>
      <c r="B3599" s="3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 s="12">
        <v>41877.686111111114</v>
      </c>
      <c r="J3599" s="12">
        <v>41848.772928240738</v>
      </c>
      <c r="K3599" t="b">
        <v>0</v>
      </c>
      <c r="L3599">
        <v>1</v>
      </c>
      <c r="M3599" t="b">
        <v>0</v>
      </c>
      <c r="N3599" t="s">
        <v>8281</v>
      </c>
      <c r="O3599" t="s">
        <v>8284</v>
      </c>
      <c r="P3599">
        <f t="shared" si="168"/>
        <v>0</v>
      </c>
      <c r="Q3599">
        <f t="shared" si="169"/>
        <v>5</v>
      </c>
      <c r="R3599">
        <f t="shared" si="170"/>
        <v>2014</v>
      </c>
    </row>
    <row r="3600" spans="1:18" ht="28.8" x14ac:dyDescent="0.3">
      <c r="A3600">
        <v>4079</v>
      </c>
      <c r="B3600" s="3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 s="12">
        <v>42540.938900462963</v>
      </c>
      <c r="J3600" s="12">
        <v>42510.938900462963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>
        <f t="shared" si="168"/>
        <v>0</v>
      </c>
      <c r="Q3600">
        <f t="shared" si="169"/>
        <v>5</v>
      </c>
      <c r="R3600">
        <f t="shared" si="170"/>
        <v>2016</v>
      </c>
    </row>
    <row r="3601" spans="1:18" ht="28.8" hidden="1" x14ac:dyDescent="0.3">
      <c r="A3601">
        <v>636</v>
      </c>
      <c r="B3601" s="3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 s="12">
        <v>42161.44930555555</v>
      </c>
      <c r="J3601" s="12">
        <v>42131.455439814818</v>
      </c>
      <c r="K3601" t="b">
        <v>0</v>
      </c>
      <c r="L3601">
        <v>1</v>
      </c>
      <c r="M3601" t="b">
        <v>0</v>
      </c>
      <c r="N3601" t="s">
        <v>8266</v>
      </c>
      <c r="O3601" t="s">
        <v>8300</v>
      </c>
      <c r="P3601">
        <f t="shared" si="168"/>
        <v>0</v>
      </c>
      <c r="Q3601">
        <f t="shared" si="169"/>
        <v>4</v>
      </c>
      <c r="R3601">
        <f t="shared" si="170"/>
        <v>2015</v>
      </c>
    </row>
    <row r="3602" spans="1:18" hidden="1" x14ac:dyDescent="0.3">
      <c r="A3602">
        <v>1181</v>
      </c>
      <c r="B3602" s="3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 s="12">
        <v>42064.339363425926</v>
      </c>
      <c r="J3602" s="12">
        <v>42034.339363425926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>
        <f t="shared" si="168"/>
        <v>0</v>
      </c>
      <c r="Q3602">
        <f t="shared" si="169"/>
        <v>1.33</v>
      </c>
      <c r="R3602">
        <f t="shared" si="170"/>
        <v>2015</v>
      </c>
    </row>
    <row r="3603" spans="1:18" ht="28.8" hidden="1" x14ac:dyDescent="0.3">
      <c r="A3603">
        <v>1865</v>
      </c>
      <c r="B3603" s="3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 s="12">
        <v>42680.409108796302</v>
      </c>
      <c r="J3603" s="12">
        <v>42645.367442129631</v>
      </c>
      <c r="K3603" t="b">
        <v>0</v>
      </c>
      <c r="L3603">
        <v>2</v>
      </c>
      <c r="M3603" t="b">
        <v>0</v>
      </c>
      <c r="N3603" t="s">
        <v>8274</v>
      </c>
      <c r="O3603" t="s">
        <v>8302</v>
      </c>
      <c r="P3603">
        <f t="shared" si="168"/>
        <v>0</v>
      </c>
      <c r="Q3603">
        <f t="shared" si="169"/>
        <v>2</v>
      </c>
      <c r="R3603">
        <f t="shared" si="170"/>
        <v>2016</v>
      </c>
    </row>
    <row r="3604" spans="1:18" ht="28.8" x14ac:dyDescent="0.3">
      <c r="A3604">
        <v>4072</v>
      </c>
      <c r="B3604" s="3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 s="12">
        <v>41872.77443287037</v>
      </c>
      <c r="J3604" s="12">
        <v>41812.77443287037</v>
      </c>
      <c r="K3604" t="b">
        <v>0</v>
      </c>
      <c r="L3604">
        <v>2</v>
      </c>
      <c r="M3604" t="b">
        <v>0</v>
      </c>
      <c r="N3604" t="s">
        <v>8281</v>
      </c>
      <c r="O3604" t="s">
        <v>8284</v>
      </c>
      <c r="P3604">
        <f t="shared" si="168"/>
        <v>0</v>
      </c>
      <c r="Q3604">
        <f t="shared" si="169"/>
        <v>2</v>
      </c>
      <c r="R3604">
        <f t="shared" si="170"/>
        <v>2014</v>
      </c>
    </row>
    <row r="3605" spans="1:18" ht="28.8" hidden="1" x14ac:dyDescent="0.3">
      <c r="A3605">
        <v>194</v>
      </c>
      <c r="B3605" s="3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 s="12">
        <v>42435.996886574074</v>
      </c>
      <c r="J3605" s="12">
        <v>42375.996886574074</v>
      </c>
      <c r="K3605" t="b">
        <v>0</v>
      </c>
      <c r="L3605">
        <v>3</v>
      </c>
      <c r="M3605" t="b">
        <v>0</v>
      </c>
      <c r="N3605" t="s">
        <v>8279</v>
      </c>
      <c r="O3605" t="s">
        <v>8283</v>
      </c>
      <c r="P3605">
        <f t="shared" si="168"/>
        <v>0</v>
      </c>
      <c r="Q3605">
        <f t="shared" si="169"/>
        <v>1</v>
      </c>
      <c r="R3605">
        <f t="shared" si="170"/>
        <v>2016</v>
      </c>
    </row>
    <row r="3606" spans="1:18" ht="28.8" hidden="1" x14ac:dyDescent="0.3">
      <c r="A3606">
        <v>435</v>
      </c>
      <c r="B3606" s="3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 s="12">
        <v>41530.747453703705</v>
      </c>
      <c r="J3606" s="12">
        <v>41500.747453703705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>
        <f t="shared" si="168"/>
        <v>0</v>
      </c>
      <c r="Q3606">
        <f t="shared" si="169"/>
        <v>1</v>
      </c>
      <c r="R3606">
        <f t="shared" si="170"/>
        <v>2013</v>
      </c>
    </row>
    <row r="3607" spans="1:18" hidden="1" x14ac:dyDescent="0.3">
      <c r="A3607">
        <v>982</v>
      </c>
      <c r="B3607" s="3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 s="12">
        <v>42645.753310185188</v>
      </c>
      <c r="J3607" s="12">
        <v>42615.753310185188</v>
      </c>
      <c r="K3607" t="b">
        <v>0</v>
      </c>
      <c r="L3607">
        <v>3</v>
      </c>
      <c r="M3607" t="b">
        <v>0</v>
      </c>
      <c r="N3607" t="s">
        <v>8266</v>
      </c>
      <c r="O3607" t="s">
        <v>8268</v>
      </c>
      <c r="P3607">
        <f t="shared" si="168"/>
        <v>0</v>
      </c>
      <c r="Q3607">
        <f t="shared" si="169"/>
        <v>1</v>
      </c>
      <c r="R3607">
        <f t="shared" si="170"/>
        <v>2016</v>
      </c>
    </row>
    <row r="3608" spans="1:18" hidden="1" x14ac:dyDescent="0.3">
      <c r="A3608">
        <v>1420</v>
      </c>
      <c r="B3608" s="3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 s="12">
        <v>42549.667662037042</v>
      </c>
      <c r="J3608" s="12">
        <v>42524.667662037042</v>
      </c>
      <c r="K3608" t="b">
        <v>0</v>
      </c>
      <c r="L3608">
        <v>3</v>
      </c>
      <c r="M3608" t="b">
        <v>0</v>
      </c>
      <c r="N3608" t="s">
        <v>8269</v>
      </c>
      <c r="O3608" t="s">
        <v>8306</v>
      </c>
      <c r="P3608">
        <f t="shared" si="168"/>
        <v>3</v>
      </c>
      <c r="Q3608">
        <f t="shared" si="169"/>
        <v>1</v>
      </c>
      <c r="R3608">
        <f t="shared" si="170"/>
        <v>2016</v>
      </c>
    </row>
    <row r="3609" spans="1:18" hidden="1" x14ac:dyDescent="0.3">
      <c r="A3609">
        <v>1593</v>
      </c>
      <c r="B3609" s="3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 s="12">
        <v>42063.845543981486</v>
      </c>
      <c r="J3609" s="12">
        <v>42033.845543981486</v>
      </c>
      <c r="K3609" t="b">
        <v>0</v>
      </c>
      <c r="L3609">
        <v>3</v>
      </c>
      <c r="M3609" t="b">
        <v>0</v>
      </c>
      <c r="N3609" t="s">
        <v>8271</v>
      </c>
      <c r="O3609" t="s">
        <v>8309</v>
      </c>
      <c r="P3609">
        <f t="shared" si="168"/>
        <v>0</v>
      </c>
      <c r="Q3609">
        <f t="shared" si="169"/>
        <v>1</v>
      </c>
      <c r="R3609">
        <f t="shared" si="170"/>
        <v>2015</v>
      </c>
    </row>
    <row r="3610" spans="1:18" ht="28.8" hidden="1" x14ac:dyDescent="0.3">
      <c r="A3610">
        <v>2394</v>
      </c>
      <c r="B3610" s="3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 s="12">
        <v>42061.362187499995</v>
      </c>
      <c r="J3610" s="12">
        <v>42031.362187499995</v>
      </c>
      <c r="K3610" t="b">
        <v>0</v>
      </c>
      <c r="L3610">
        <v>2</v>
      </c>
      <c r="M3610" t="b">
        <v>0</v>
      </c>
      <c r="N3610" t="s">
        <v>8266</v>
      </c>
      <c r="O3610" t="s">
        <v>8300</v>
      </c>
      <c r="P3610">
        <f t="shared" si="168"/>
        <v>0</v>
      </c>
      <c r="Q3610">
        <f t="shared" si="169"/>
        <v>1.5</v>
      </c>
      <c r="R3610">
        <f t="shared" si="170"/>
        <v>2015</v>
      </c>
    </row>
    <row r="3611" spans="1:18" ht="28.8" hidden="1" x14ac:dyDescent="0.3">
      <c r="A3611">
        <v>3058</v>
      </c>
      <c r="B3611" s="3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 s="12">
        <v>42510.374305555553</v>
      </c>
      <c r="J3611" s="12">
        <v>42460.374305555553</v>
      </c>
      <c r="K3611" t="b">
        <v>0</v>
      </c>
      <c r="L3611">
        <v>3</v>
      </c>
      <c r="M3611" t="b">
        <v>0</v>
      </c>
      <c r="N3611" t="s">
        <v>8281</v>
      </c>
      <c r="O3611" t="s">
        <v>8282</v>
      </c>
      <c r="P3611">
        <f t="shared" si="168"/>
        <v>0</v>
      </c>
      <c r="Q3611">
        <f t="shared" si="169"/>
        <v>1</v>
      </c>
      <c r="R3611">
        <f t="shared" si="170"/>
        <v>2016</v>
      </c>
    </row>
    <row r="3612" spans="1:18" ht="28.8" hidden="1" x14ac:dyDescent="0.3">
      <c r="A3612">
        <v>3805</v>
      </c>
      <c r="B3612" s="3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 s="12">
        <v>41909.887037037035</v>
      </c>
      <c r="J3612" s="12">
        <v>41849.887037037035</v>
      </c>
      <c r="K3612" t="b">
        <v>0</v>
      </c>
      <c r="L3612">
        <v>2</v>
      </c>
      <c r="M3612" t="b">
        <v>0</v>
      </c>
      <c r="N3612" t="s">
        <v>8281</v>
      </c>
      <c r="O3612" t="s">
        <v>8293</v>
      </c>
      <c r="P3612">
        <f t="shared" si="168"/>
        <v>0</v>
      </c>
      <c r="Q3612">
        <f t="shared" si="169"/>
        <v>1.5</v>
      </c>
      <c r="R3612">
        <f t="shared" si="170"/>
        <v>2014</v>
      </c>
    </row>
    <row r="3613" spans="1:18" x14ac:dyDescent="0.3">
      <c r="A3613">
        <v>3904</v>
      </c>
      <c r="B3613" s="3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 s="12">
        <v>42109.211111111115</v>
      </c>
      <c r="J3613" s="12">
        <v>42095.229166666672</v>
      </c>
      <c r="K3613" t="b">
        <v>0</v>
      </c>
      <c r="L3613">
        <v>2</v>
      </c>
      <c r="M3613" t="b">
        <v>0</v>
      </c>
      <c r="N3613" t="s">
        <v>8281</v>
      </c>
      <c r="O3613" t="s">
        <v>8284</v>
      </c>
      <c r="P3613">
        <f t="shared" si="168"/>
        <v>0</v>
      </c>
      <c r="Q3613">
        <f t="shared" si="169"/>
        <v>1.5</v>
      </c>
      <c r="R3613">
        <f t="shared" si="170"/>
        <v>2015</v>
      </c>
    </row>
    <row r="3614" spans="1:18" ht="28.8" x14ac:dyDescent="0.3">
      <c r="A3614">
        <v>3993</v>
      </c>
      <c r="B3614" s="3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 s="12">
        <v>42137.864722222221</v>
      </c>
      <c r="J3614" s="12">
        <v>42107.864722222221</v>
      </c>
      <c r="K3614" t="b">
        <v>0</v>
      </c>
      <c r="L3614">
        <v>1</v>
      </c>
      <c r="M3614" t="b">
        <v>0</v>
      </c>
      <c r="N3614" t="s">
        <v>8281</v>
      </c>
      <c r="O3614" t="s">
        <v>8284</v>
      </c>
      <c r="P3614">
        <f t="shared" si="168"/>
        <v>0</v>
      </c>
      <c r="Q3614">
        <f t="shared" si="169"/>
        <v>3</v>
      </c>
      <c r="R3614">
        <f t="shared" si="170"/>
        <v>2015</v>
      </c>
    </row>
    <row r="3615" spans="1:18" ht="28.8" x14ac:dyDescent="0.3">
      <c r="A3615">
        <v>4082</v>
      </c>
      <c r="B3615" s="3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 s="12">
        <v>42322.958333333328</v>
      </c>
      <c r="J3615" s="12">
        <v>42307.189270833333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>
        <f t="shared" si="168"/>
        <v>2</v>
      </c>
      <c r="Q3615">
        <f t="shared" si="169"/>
        <v>1.5</v>
      </c>
      <c r="R3615">
        <f t="shared" si="170"/>
        <v>2015</v>
      </c>
    </row>
    <row r="3616" spans="1:18" ht="28.8" x14ac:dyDescent="0.3">
      <c r="A3616">
        <v>4113</v>
      </c>
      <c r="B3616" s="3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 s="12">
        <v>42377.273611111115</v>
      </c>
      <c r="J3616" s="12">
        <v>42358.573182870372</v>
      </c>
      <c r="K3616" t="b">
        <v>0</v>
      </c>
      <c r="L3616">
        <v>3</v>
      </c>
      <c r="M3616" t="b">
        <v>0</v>
      </c>
      <c r="N3616" t="s">
        <v>8281</v>
      </c>
      <c r="O3616" t="s">
        <v>8284</v>
      </c>
      <c r="P3616">
        <f t="shared" si="168"/>
        <v>0</v>
      </c>
      <c r="Q3616">
        <f t="shared" si="169"/>
        <v>1</v>
      </c>
      <c r="R3616">
        <f t="shared" si="170"/>
        <v>2015</v>
      </c>
    </row>
    <row r="3617" spans="1:18" ht="28.8" hidden="1" x14ac:dyDescent="0.3">
      <c r="A3617">
        <v>445</v>
      </c>
      <c r="B3617" s="3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 s="12">
        <v>42145.335358796292</v>
      </c>
      <c r="J3617" s="12">
        <v>42130.335358796292</v>
      </c>
      <c r="K3617" t="b">
        <v>0</v>
      </c>
      <c r="L3617">
        <v>2</v>
      </c>
      <c r="M3617" t="b">
        <v>0</v>
      </c>
      <c r="N3617" t="s">
        <v>8279</v>
      </c>
      <c r="O3617" t="s">
        <v>8297</v>
      </c>
      <c r="P3617">
        <f t="shared" si="168"/>
        <v>0</v>
      </c>
      <c r="Q3617">
        <f t="shared" si="169"/>
        <v>1</v>
      </c>
      <c r="R3617">
        <f t="shared" si="170"/>
        <v>2015</v>
      </c>
    </row>
    <row r="3618" spans="1:18" ht="28.8" hidden="1" x14ac:dyDescent="0.3">
      <c r="A3618">
        <v>635</v>
      </c>
      <c r="B3618" s="3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 s="12">
        <v>42106.092152777783</v>
      </c>
      <c r="J3618" s="12">
        <v>42076.092152777783</v>
      </c>
      <c r="K3618" t="b">
        <v>0</v>
      </c>
      <c r="L3618">
        <v>1</v>
      </c>
      <c r="M3618" t="b">
        <v>0</v>
      </c>
      <c r="N3618" t="s">
        <v>8266</v>
      </c>
      <c r="O3618" t="s">
        <v>8300</v>
      </c>
      <c r="P3618">
        <f t="shared" si="168"/>
        <v>0</v>
      </c>
      <c r="Q3618">
        <f t="shared" si="169"/>
        <v>2</v>
      </c>
      <c r="R3618">
        <f t="shared" si="170"/>
        <v>2015</v>
      </c>
    </row>
    <row r="3619" spans="1:18" ht="28.8" hidden="1" x14ac:dyDescent="0.3">
      <c r="A3619">
        <v>778</v>
      </c>
      <c r="B3619" s="3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 s="12">
        <v>41759.702314814815</v>
      </c>
      <c r="J3619" s="12">
        <v>41729.702314814815</v>
      </c>
      <c r="K3619" t="b">
        <v>0</v>
      </c>
      <c r="L3619">
        <v>1</v>
      </c>
      <c r="M3619" t="b">
        <v>0</v>
      </c>
      <c r="N3619" t="s">
        <v>8269</v>
      </c>
      <c r="O3619" t="s">
        <v>8310</v>
      </c>
      <c r="P3619">
        <f t="shared" si="168"/>
        <v>0</v>
      </c>
      <c r="Q3619">
        <f t="shared" si="169"/>
        <v>2</v>
      </c>
      <c r="R3619">
        <f t="shared" si="170"/>
        <v>2014</v>
      </c>
    </row>
    <row r="3620" spans="1:18" ht="28.8" hidden="1" x14ac:dyDescent="0.3">
      <c r="A3620">
        <v>1451</v>
      </c>
      <c r="B3620" s="3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 s="12">
        <v>41962.00068287037</v>
      </c>
      <c r="J3620" s="12">
        <v>41931.959016203706</v>
      </c>
      <c r="K3620" t="b">
        <v>0</v>
      </c>
      <c r="L3620">
        <v>2</v>
      </c>
      <c r="M3620" t="b">
        <v>0</v>
      </c>
      <c r="N3620" t="s">
        <v>8269</v>
      </c>
      <c r="O3620" t="s">
        <v>8306</v>
      </c>
      <c r="P3620">
        <f t="shared" si="168"/>
        <v>0</v>
      </c>
      <c r="Q3620">
        <f t="shared" si="169"/>
        <v>1</v>
      </c>
      <c r="R3620">
        <f t="shared" si="170"/>
        <v>2014</v>
      </c>
    </row>
    <row r="3621" spans="1:18" hidden="1" x14ac:dyDescent="0.3">
      <c r="A3621">
        <v>1992</v>
      </c>
      <c r="B3621" s="3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 s="12">
        <v>42053.143414351856</v>
      </c>
      <c r="J3621" s="12">
        <v>42023.143414351856</v>
      </c>
      <c r="K3621" t="b">
        <v>0</v>
      </c>
      <c r="L3621">
        <v>2</v>
      </c>
      <c r="M3621" t="b">
        <v>0</v>
      </c>
      <c r="N3621" t="s">
        <v>8271</v>
      </c>
      <c r="O3621" t="s">
        <v>8311</v>
      </c>
      <c r="P3621">
        <f t="shared" si="168"/>
        <v>0</v>
      </c>
      <c r="Q3621">
        <f t="shared" si="169"/>
        <v>1</v>
      </c>
      <c r="R3621">
        <f t="shared" si="170"/>
        <v>2015</v>
      </c>
    </row>
    <row r="3622" spans="1:18" ht="28.8" hidden="1" x14ac:dyDescent="0.3">
      <c r="A3622">
        <v>2148</v>
      </c>
      <c r="B3622" s="3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 s="12">
        <v>42096.691921296297</v>
      </c>
      <c r="J3622" s="12">
        <v>42066.733587962968</v>
      </c>
      <c r="K3622" t="b">
        <v>0</v>
      </c>
      <c r="L3622">
        <v>2</v>
      </c>
      <c r="M3622" t="b">
        <v>0</v>
      </c>
      <c r="N3622" t="s">
        <v>8274</v>
      </c>
      <c r="O3622" t="s">
        <v>8292</v>
      </c>
      <c r="P3622">
        <f t="shared" si="168"/>
        <v>2</v>
      </c>
      <c r="Q3622">
        <f t="shared" si="169"/>
        <v>1</v>
      </c>
      <c r="R3622">
        <f t="shared" si="170"/>
        <v>2015</v>
      </c>
    </row>
    <row r="3623" spans="1:18" ht="28.8" hidden="1" x14ac:dyDescent="0.3">
      <c r="A3623">
        <v>2154</v>
      </c>
      <c r="B3623" s="3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 s="12">
        <v>41667.632256944446</v>
      </c>
      <c r="J3623" s="12">
        <v>41647.632256944446</v>
      </c>
      <c r="K3623" t="b">
        <v>0</v>
      </c>
      <c r="L3623">
        <v>2</v>
      </c>
      <c r="M3623" t="b">
        <v>0</v>
      </c>
      <c r="N3623" t="s">
        <v>8274</v>
      </c>
      <c r="O3623" t="s">
        <v>8292</v>
      </c>
      <c r="P3623">
        <f t="shared" si="168"/>
        <v>1</v>
      </c>
      <c r="Q3623">
        <f t="shared" si="169"/>
        <v>1</v>
      </c>
      <c r="R3623">
        <f t="shared" si="170"/>
        <v>2014</v>
      </c>
    </row>
    <row r="3624" spans="1:18" ht="28.8" hidden="1" x14ac:dyDescent="0.3">
      <c r="A3624">
        <v>2360</v>
      </c>
      <c r="B3624" s="3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 s="12">
        <v>42407.70694444445</v>
      </c>
      <c r="J3624" s="12">
        <v>42377.70694444445</v>
      </c>
      <c r="K3624" t="b">
        <v>0</v>
      </c>
      <c r="L3624">
        <v>1</v>
      </c>
      <c r="M3624" t="b">
        <v>0</v>
      </c>
      <c r="N3624" t="s">
        <v>8266</v>
      </c>
      <c r="O3624" t="s">
        <v>8300</v>
      </c>
      <c r="P3624">
        <f t="shared" si="168"/>
        <v>0</v>
      </c>
      <c r="Q3624">
        <f t="shared" si="169"/>
        <v>2</v>
      </c>
      <c r="R3624">
        <f t="shared" si="170"/>
        <v>2016</v>
      </c>
    </row>
    <row r="3625" spans="1:18" hidden="1" x14ac:dyDescent="0.3">
      <c r="A3625">
        <v>2431</v>
      </c>
      <c r="B3625" s="3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 s="12">
        <v>42549.099687499998</v>
      </c>
      <c r="J3625" s="12">
        <v>42489.099687499998</v>
      </c>
      <c r="K3625" t="b">
        <v>0</v>
      </c>
      <c r="L3625">
        <v>2</v>
      </c>
      <c r="M3625" t="b">
        <v>0</v>
      </c>
      <c r="N3625" t="s">
        <v>8277</v>
      </c>
      <c r="O3625" t="s">
        <v>8303</v>
      </c>
      <c r="P3625">
        <f t="shared" si="168"/>
        <v>0</v>
      </c>
      <c r="Q3625">
        <f t="shared" si="169"/>
        <v>1</v>
      </c>
      <c r="R3625">
        <f t="shared" si="170"/>
        <v>2016</v>
      </c>
    </row>
    <row r="3626" spans="1:18" ht="28.8" hidden="1" x14ac:dyDescent="0.3">
      <c r="A3626">
        <v>2432</v>
      </c>
      <c r="B3626" s="3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 s="12">
        <v>42071.218715277777</v>
      </c>
      <c r="J3626" s="12">
        <v>42041.218715277777</v>
      </c>
      <c r="K3626" t="b">
        <v>0</v>
      </c>
      <c r="L3626">
        <v>2</v>
      </c>
      <c r="M3626" t="b">
        <v>0</v>
      </c>
      <c r="N3626" t="s">
        <v>8277</v>
      </c>
      <c r="O3626" t="s">
        <v>8303</v>
      </c>
      <c r="P3626">
        <f t="shared" si="168"/>
        <v>0</v>
      </c>
      <c r="Q3626">
        <f t="shared" si="169"/>
        <v>1</v>
      </c>
      <c r="R3626">
        <f t="shared" si="170"/>
        <v>2015</v>
      </c>
    </row>
    <row r="3627" spans="1:18" ht="28.8" hidden="1" x14ac:dyDescent="0.3">
      <c r="A3627">
        <v>2769</v>
      </c>
      <c r="B3627" s="3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 s="12">
        <v>41795.826273148145</v>
      </c>
      <c r="J3627" s="12">
        <v>41745.826273148145</v>
      </c>
      <c r="K3627" t="b">
        <v>0</v>
      </c>
      <c r="L3627">
        <v>2</v>
      </c>
      <c r="M3627" t="b">
        <v>0</v>
      </c>
      <c r="N3627" t="s">
        <v>8269</v>
      </c>
      <c r="O3627" t="s">
        <v>8314</v>
      </c>
      <c r="P3627">
        <f t="shared" si="168"/>
        <v>0</v>
      </c>
      <c r="Q3627">
        <f t="shared" si="169"/>
        <v>1</v>
      </c>
      <c r="R3627">
        <f t="shared" si="170"/>
        <v>2014</v>
      </c>
    </row>
    <row r="3628" spans="1:18" ht="28.8" x14ac:dyDescent="0.3">
      <c r="A3628">
        <v>2907</v>
      </c>
      <c r="B3628" s="3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 s="12">
        <v>42504.877743055549</v>
      </c>
      <c r="J3628" s="12">
        <v>42444.877743055549</v>
      </c>
      <c r="K3628" t="b">
        <v>0</v>
      </c>
      <c r="L3628">
        <v>2</v>
      </c>
      <c r="M3628" t="b">
        <v>0</v>
      </c>
      <c r="N3628" t="s">
        <v>8281</v>
      </c>
      <c r="O3628" t="s">
        <v>8284</v>
      </c>
      <c r="P3628">
        <f t="shared" si="168"/>
        <v>0</v>
      </c>
      <c r="Q3628">
        <f t="shared" si="169"/>
        <v>1</v>
      </c>
      <c r="R3628">
        <f t="shared" si="170"/>
        <v>2016</v>
      </c>
    </row>
    <row r="3629" spans="1:18" ht="28.8" x14ac:dyDescent="0.3">
      <c r="A3629">
        <v>2913</v>
      </c>
      <c r="B3629" s="3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 s="12">
        <v>41888.922905092593</v>
      </c>
      <c r="J3629" s="12">
        <v>41828.922905092593</v>
      </c>
      <c r="K3629" t="b">
        <v>0</v>
      </c>
      <c r="L3629">
        <v>2</v>
      </c>
      <c r="M3629" t="b">
        <v>0</v>
      </c>
      <c r="N3629" t="s">
        <v>8281</v>
      </c>
      <c r="O3629" t="s">
        <v>8284</v>
      </c>
      <c r="P3629">
        <f t="shared" si="168"/>
        <v>0</v>
      </c>
      <c r="Q3629">
        <f t="shared" si="169"/>
        <v>1</v>
      </c>
      <c r="R3629">
        <f t="shared" si="170"/>
        <v>2014</v>
      </c>
    </row>
    <row r="3630" spans="1:18" ht="28.8" hidden="1" x14ac:dyDescent="0.3">
      <c r="A3630">
        <v>2946</v>
      </c>
      <c r="B3630" s="3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 s="12">
        <v>42597.531157407408</v>
      </c>
      <c r="J3630" s="12">
        <v>42567.531157407408</v>
      </c>
      <c r="K3630" t="b">
        <v>0</v>
      </c>
      <c r="L3630">
        <v>2</v>
      </c>
      <c r="M3630" t="b">
        <v>0</v>
      </c>
      <c r="N3630" t="s">
        <v>8281</v>
      </c>
      <c r="O3630" t="s">
        <v>8282</v>
      </c>
      <c r="P3630">
        <f t="shared" si="168"/>
        <v>0</v>
      </c>
      <c r="Q3630">
        <f t="shared" si="169"/>
        <v>1</v>
      </c>
      <c r="R3630">
        <f t="shared" si="170"/>
        <v>2016</v>
      </c>
    </row>
    <row r="3631" spans="1:18" ht="28.8" hidden="1" x14ac:dyDescent="0.3">
      <c r="A3631">
        <v>3072</v>
      </c>
      <c r="B3631" s="3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42673.073611111111</v>
      </c>
      <c r="J3631" s="12">
        <v>42658.690532407403</v>
      </c>
      <c r="K3631" t="b">
        <v>0</v>
      </c>
      <c r="L3631">
        <v>2</v>
      </c>
      <c r="M3631" t="b">
        <v>0</v>
      </c>
      <c r="N3631" t="s">
        <v>8281</v>
      </c>
      <c r="O3631" t="s">
        <v>8282</v>
      </c>
      <c r="P3631">
        <f t="shared" si="168"/>
        <v>0</v>
      </c>
      <c r="Q3631">
        <f t="shared" si="169"/>
        <v>1</v>
      </c>
      <c r="R3631">
        <f t="shared" si="170"/>
        <v>2016</v>
      </c>
    </row>
    <row r="3632" spans="1:18" ht="28.8" hidden="1" x14ac:dyDescent="0.3">
      <c r="A3632">
        <v>3629</v>
      </c>
      <c r="B3632" s="3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 s="12">
        <v>42495.708333333328</v>
      </c>
      <c r="J3632" s="12">
        <v>42437.094490740739</v>
      </c>
      <c r="K3632" t="b">
        <v>0</v>
      </c>
      <c r="L3632">
        <v>2</v>
      </c>
      <c r="M3632" t="b">
        <v>0</v>
      </c>
      <c r="N3632" t="s">
        <v>8281</v>
      </c>
      <c r="O3632" t="s">
        <v>8293</v>
      </c>
      <c r="P3632">
        <f t="shared" si="168"/>
        <v>0</v>
      </c>
      <c r="Q3632">
        <f t="shared" si="169"/>
        <v>1</v>
      </c>
      <c r="R3632">
        <f t="shared" si="170"/>
        <v>2016</v>
      </c>
    </row>
    <row r="3633" spans="1:18" ht="28.8" x14ac:dyDescent="0.3">
      <c r="A3633">
        <v>4006</v>
      </c>
      <c r="B3633" s="3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 s="12">
        <v>42416.772997685184</v>
      </c>
      <c r="J3633" s="12">
        <v>42391.772997685184</v>
      </c>
      <c r="K3633" t="b">
        <v>0</v>
      </c>
      <c r="L3633">
        <v>1</v>
      </c>
      <c r="M3633" t="b">
        <v>0</v>
      </c>
      <c r="N3633" t="s">
        <v>8281</v>
      </c>
      <c r="O3633" t="s">
        <v>8284</v>
      </c>
      <c r="P3633">
        <f t="shared" si="168"/>
        <v>0</v>
      </c>
      <c r="Q3633">
        <f t="shared" si="169"/>
        <v>2</v>
      </c>
      <c r="R3633">
        <f t="shared" si="170"/>
        <v>2016</v>
      </c>
    </row>
    <row r="3634" spans="1:18" ht="28.8" hidden="1" x14ac:dyDescent="0.3">
      <c r="A3634">
        <v>121</v>
      </c>
      <c r="B3634" s="3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 s="12">
        <v>42112.427777777775</v>
      </c>
      <c r="J3634" s="12">
        <v>42096.704976851848</v>
      </c>
      <c r="K3634" t="b">
        <v>0</v>
      </c>
      <c r="L3634">
        <v>1</v>
      </c>
      <c r="M3634" t="b">
        <v>0</v>
      </c>
      <c r="N3634" t="s">
        <v>8279</v>
      </c>
      <c r="O3634" t="s">
        <v>8295</v>
      </c>
      <c r="P3634">
        <f t="shared" si="168"/>
        <v>0</v>
      </c>
      <c r="Q3634">
        <f t="shared" si="169"/>
        <v>1</v>
      </c>
      <c r="R3634">
        <f t="shared" si="170"/>
        <v>2015</v>
      </c>
    </row>
    <row r="3635" spans="1:18" ht="28.8" hidden="1" x14ac:dyDescent="0.3">
      <c r="A3635">
        <v>171</v>
      </c>
      <c r="B3635" s="3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 s="12">
        <v>42594.180717592593</v>
      </c>
      <c r="J3635" s="12">
        <v>42534.180717592593</v>
      </c>
      <c r="K3635" t="b">
        <v>0</v>
      </c>
      <c r="L3635">
        <v>1</v>
      </c>
      <c r="M3635" t="b">
        <v>0</v>
      </c>
      <c r="N3635" t="s">
        <v>8279</v>
      </c>
      <c r="O3635" t="s">
        <v>8283</v>
      </c>
      <c r="P3635">
        <f t="shared" si="168"/>
        <v>0</v>
      </c>
      <c r="Q3635">
        <f t="shared" si="169"/>
        <v>1</v>
      </c>
      <c r="R3635">
        <f t="shared" si="170"/>
        <v>2016</v>
      </c>
    </row>
    <row r="3636" spans="1:18" ht="28.8" hidden="1" x14ac:dyDescent="0.3">
      <c r="A3636">
        <v>212</v>
      </c>
      <c r="B3636" s="3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 s="12">
        <v>42476.839351851857</v>
      </c>
      <c r="J3636" s="12">
        <v>42416.881018518514</v>
      </c>
      <c r="K3636" t="b">
        <v>0</v>
      </c>
      <c r="L3636">
        <v>1</v>
      </c>
      <c r="M3636" t="b">
        <v>0</v>
      </c>
      <c r="N3636" t="s">
        <v>8279</v>
      </c>
      <c r="O3636" t="s">
        <v>8283</v>
      </c>
      <c r="P3636">
        <f t="shared" si="168"/>
        <v>0</v>
      </c>
      <c r="Q3636">
        <f t="shared" si="169"/>
        <v>1</v>
      </c>
      <c r="R3636">
        <f t="shared" si="170"/>
        <v>2016</v>
      </c>
    </row>
    <row r="3637" spans="1:18" ht="28.8" hidden="1" x14ac:dyDescent="0.3">
      <c r="A3637">
        <v>214</v>
      </c>
      <c r="B3637" s="3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 s="12">
        <v>42069.64061342593</v>
      </c>
      <c r="J3637" s="12">
        <v>42009.64061342593</v>
      </c>
      <c r="K3637" t="b">
        <v>0</v>
      </c>
      <c r="L3637">
        <v>1</v>
      </c>
      <c r="M3637" t="b">
        <v>0</v>
      </c>
      <c r="N3637" t="s">
        <v>8279</v>
      </c>
      <c r="O3637" t="s">
        <v>8283</v>
      </c>
      <c r="P3637">
        <f t="shared" si="168"/>
        <v>0</v>
      </c>
      <c r="Q3637">
        <f t="shared" si="169"/>
        <v>1</v>
      </c>
      <c r="R3637">
        <f t="shared" si="170"/>
        <v>2015</v>
      </c>
    </row>
    <row r="3638" spans="1:18" ht="28.8" hidden="1" x14ac:dyDescent="0.3">
      <c r="A3638">
        <v>464</v>
      </c>
      <c r="B3638" s="3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 s="12">
        <v>42508.848784722228</v>
      </c>
      <c r="J3638" s="12">
        <v>42488.848784722228</v>
      </c>
      <c r="K3638" t="b">
        <v>0</v>
      </c>
      <c r="L3638">
        <v>1</v>
      </c>
      <c r="M3638" t="b">
        <v>0</v>
      </c>
      <c r="N3638" t="s">
        <v>8279</v>
      </c>
      <c r="O3638" t="s">
        <v>8297</v>
      </c>
      <c r="P3638">
        <f t="shared" si="168"/>
        <v>0</v>
      </c>
      <c r="Q3638">
        <f t="shared" si="169"/>
        <v>1</v>
      </c>
      <c r="R3638">
        <f t="shared" si="170"/>
        <v>2016</v>
      </c>
    </row>
    <row r="3639" spans="1:18" ht="28.8" hidden="1" x14ac:dyDescent="0.3">
      <c r="A3639">
        <v>474</v>
      </c>
      <c r="B3639" s="3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 s="12">
        <v>42783.329039351855</v>
      </c>
      <c r="J3639" s="12">
        <v>42753.329039351855</v>
      </c>
      <c r="K3639" t="b">
        <v>0</v>
      </c>
      <c r="L3639">
        <v>1</v>
      </c>
      <c r="M3639" t="b">
        <v>0</v>
      </c>
      <c r="N3639" t="s">
        <v>8279</v>
      </c>
      <c r="O3639" t="s">
        <v>8297</v>
      </c>
      <c r="P3639">
        <f t="shared" si="168"/>
        <v>0</v>
      </c>
      <c r="Q3639">
        <f t="shared" si="169"/>
        <v>1</v>
      </c>
      <c r="R3639">
        <f t="shared" si="170"/>
        <v>2017</v>
      </c>
    </row>
    <row r="3640" spans="1:18" hidden="1" x14ac:dyDescent="0.3">
      <c r="A3640">
        <v>496</v>
      </c>
      <c r="B3640" s="3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 s="12">
        <v>41680.93141203704</v>
      </c>
      <c r="J3640" s="12">
        <v>41620.93141203704</v>
      </c>
      <c r="K3640" t="b">
        <v>0</v>
      </c>
      <c r="L3640">
        <v>1</v>
      </c>
      <c r="M3640" t="b">
        <v>0</v>
      </c>
      <c r="N3640" t="s">
        <v>8279</v>
      </c>
      <c r="O3640" t="s">
        <v>8297</v>
      </c>
      <c r="P3640">
        <f t="shared" si="168"/>
        <v>0</v>
      </c>
      <c r="Q3640">
        <f t="shared" si="169"/>
        <v>1</v>
      </c>
      <c r="R3640">
        <f t="shared" si="170"/>
        <v>2013</v>
      </c>
    </row>
    <row r="3641" spans="1:18" ht="28.8" hidden="1" x14ac:dyDescent="0.3">
      <c r="A3641">
        <v>540</v>
      </c>
      <c r="B3641" s="3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42039.817199074074</v>
      </c>
      <c r="J3641" s="12">
        <v>42009.817199074074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>
        <f t="shared" si="168"/>
        <v>0</v>
      </c>
      <c r="Q3641">
        <f t="shared" si="169"/>
        <v>1</v>
      </c>
      <c r="R3641">
        <f t="shared" si="170"/>
        <v>2015</v>
      </c>
    </row>
    <row r="3642" spans="1:18" ht="28.8" hidden="1" x14ac:dyDescent="0.3">
      <c r="A3642">
        <v>542</v>
      </c>
      <c r="B3642" s="3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 s="12">
        <v>42493.695787037039</v>
      </c>
      <c r="J3642" s="12">
        <v>42433.737453703703</v>
      </c>
      <c r="K3642" t="b">
        <v>0</v>
      </c>
      <c r="L3642">
        <v>1</v>
      </c>
      <c r="M3642" t="b">
        <v>0</v>
      </c>
      <c r="N3642" t="s">
        <v>8266</v>
      </c>
      <c r="O3642" t="s">
        <v>8300</v>
      </c>
      <c r="P3642">
        <f t="shared" si="168"/>
        <v>0</v>
      </c>
      <c r="Q3642">
        <f t="shared" si="169"/>
        <v>1</v>
      </c>
      <c r="R3642">
        <f t="shared" si="170"/>
        <v>2016</v>
      </c>
    </row>
    <row r="3643" spans="1:18" ht="28.8" hidden="1" x14ac:dyDescent="0.3">
      <c r="A3643">
        <v>564</v>
      </c>
      <c r="B3643" s="3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 s="12">
        <v>42441.942997685182</v>
      </c>
      <c r="J3643" s="12">
        <v>42411.942997685182</v>
      </c>
      <c r="K3643" t="b">
        <v>0</v>
      </c>
      <c r="L3643">
        <v>1</v>
      </c>
      <c r="M3643" t="b">
        <v>0</v>
      </c>
      <c r="N3643" t="s">
        <v>8266</v>
      </c>
      <c r="O3643" t="s">
        <v>8300</v>
      </c>
      <c r="P3643">
        <f t="shared" si="168"/>
        <v>0</v>
      </c>
      <c r="Q3643">
        <f t="shared" si="169"/>
        <v>1</v>
      </c>
      <c r="R3643">
        <f t="shared" si="170"/>
        <v>2016</v>
      </c>
    </row>
    <row r="3644" spans="1:18" ht="28.8" hidden="1" x14ac:dyDescent="0.3">
      <c r="A3644">
        <v>566</v>
      </c>
      <c r="B3644" s="3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 s="12">
        <v>42565.68440972222</v>
      </c>
      <c r="J3644" s="12">
        <v>42535.68440972222</v>
      </c>
      <c r="K3644" t="b">
        <v>0</v>
      </c>
      <c r="L3644">
        <v>1</v>
      </c>
      <c r="M3644" t="b">
        <v>0</v>
      </c>
      <c r="N3644" t="s">
        <v>8266</v>
      </c>
      <c r="O3644" t="s">
        <v>8300</v>
      </c>
      <c r="P3644">
        <f t="shared" si="168"/>
        <v>0</v>
      </c>
      <c r="Q3644">
        <f t="shared" si="169"/>
        <v>1</v>
      </c>
      <c r="R3644">
        <f t="shared" si="170"/>
        <v>2016</v>
      </c>
    </row>
    <row r="3645" spans="1:18" ht="28.8" hidden="1" x14ac:dyDescent="0.3">
      <c r="A3645">
        <v>576</v>
      </c>
      <c r="B3645" s="3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 s="12">
        <v>42091.43</v>
      </c>
      <c r="J3645" s="12">
        <v>42031.471666666665</v>
      </c>
      <c r="K3645" t="b">
        <v>0</v>
      </c>
      <c r="L3645">
        <v>1</v>
      </c>
      <c r="M3645" t="b">
        <v>0</v>
      </c>
      <c r="N3645" t="s">
        <v>8266</v>
      </c>
      <c r="O3645" t="s">
        <v>8300</v>
      </c>
      <c r="P3645">
        <f t="shared" si="168"/>
        <v>0</v>
      </c>
      <c r="Q3645">
        <f t="shared" si="169"/>
        <v>1</v>
      </c>
      <c r="R3645">
        <f t="shared" si="170"/>
        <v>2015</v>
      </c>
    </row>
    <row r="3646" spans="1:18" ht="28.8" hidden="1" x14ac:dyDescent="0.3">
      <c r="A3646">
        <v>580</v>
      </c>
      <c r="B3646" s="3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 s="12">
        <v>42635.908182870371</v>
      </c>
      <c r="J3646" s="12">
        <v>42605.908182870371</v>
      </c>
      <c r="K3646" t="b">
        <v>0</v>
      </c>
      <c r="L3646">
        <v>1</v>
      </c>
      <c r="M3646" t="b">
        <v>0</v>
      </c>
      <c r="N3646" t="s">
        <v>8266</v>
      </c>
      <c r="O3646" t="s">
        <v>8300</v>
      </c>
      <c r="P3646">
        <f t="shared" si="168"/>
        <v>0</v>
      </c>
      <c r="Q3646">
        <f t="shared" si="169"/>
        <v>1</v>
      </c>
      <c r="R3646">
        <f t="shared" si="170"/>
        <v>2016</v>
      </c>
    </row>
    <row r="3647" spans="1:18" hidden="1" x14ac:dyDescent="0.3">
      <c r="A3647">
        <v>583</v>
      </c>
      <c r="B3647" s="3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 s="12">
        <v>42082.896840277783</v>
      </c>
      <c r="J3647" s="12">
        <v>42052.93850694444</v>
      </c>
      <c r="K3647" t="b">
        <v>0</v>
      </c>
      <c r="L3647">
        <v>1</v>
      </c>
      <c r="M3647" t="b">
        <v>0</v>
      </c>
      <c r="N3647" t="s">
        <v>8266</v>
      </c>
      <c r="O3647" t="s">
        <v>8300</v>
      </c>
      <c r="P3647">
        <f t="shared" si="168"/>
        <v>0</v>
      </c>
      <c r="Q3647">
        <f t="shared" si="169"/>
        <v>1</v>
      </c>
      <c r="R3647">
        <f t="shared" si="170"/>
        <v>2015</v>
      </c>
    </row>
    <row r="3648" spans="1:18" hidden="1" x14ac:dyDescent="0.3">
      <c r="A3648">
        <v>589</v>
      </c>
      <c r="B3648" s="3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 s="12">
        <v>42193.614571759259</v>
      </c>
      <c r="J3648" s="12">
        <v>42178.614571759259</v>
      </c>
      <c r="K3648" t="b">
        <v>0</v>
      </c>
      <c r="L3648">
        <v>1</v>
      </c>
      <c r="M3648" t="b">
        <v>0</v>
      </c>
      <c r="N3648" t="s">
        <v>8266</v>
      </c>
      <c r="O3648" t="s">
        <v>8300</v>
      </c>
      <c r="P3648">
        <f t="shared" si="168"/>
        <v>0</v>
      </c>
      <c r="Q3648">
        <f t="shared" si="169"/>
        <v>1</v>
      </c>
      <c r="R3648">
        <f t="shared" si="170"/>
        <v>2015</v>
      </c>
    </row>
    <row r="3649" spans="1:18" hidden="1" x14ac:dyDescent="0.3">
      <c r="A3649">
        <v>619</v>
      </c>
      <c r="B3649" s="3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 s="12">
        <v>41968.692013888889</v>
      </c>
      <c r="J3649" s="12">
        <v>41908.650347222225</v>
      </c>
      <c r="K3649" t="b">
        <v>0</v>
      </c>
      <c r="L3649">
        <v>1</v>
      </c>
      <c r="M3649" t="b">
        <v>0</v>
      </c>
      <c r="N3649" t="s">
        <v>8266</v>
      </c>
      <c r="O3649" t="s">
        <v>8300</v>
      </c>
      <c r="P3649">
        <f t="shared" si="168"/>
        <v>0</v>
      </c>
      <c r="Q3649">
        <f t="shared" si="169"/>
        <v>1</v>
      </c>
      <c r="R3649">
        <f t="shared" si="170"/>
        <v>2014</v>
      </c>
    </row>
    <row r="3650" spans="1:18" hidden="1" x14ac:dyDescent="0.3">
      <c r="A3650">
        <v>634</v>
      </c>
      <c r="B3650" s="3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 s="12">
        <v>42061.928576388891</v>
      </c>
      <c r="J3650" s="12">
        <v>42031.928576388891</v>
      </c>
      <c r="K3650" t="b">
        <v>0</v>
      </c>
      <c r="L3650">
        <v>1</v>
      </c>
      <c r="M3650" t="b">
        <v>0</v>
      </c>
      <c r="N3650" t="s">
        <v>8266</v>
      </c>
      <c r="O3650" t="s">
        <v>8300</v>
      </c>
      <c r="P3650">
        <f t="shared" ref="P3650:P3713" si="171">ROUND(E3650/D3650*100,0)</f>
        <v>0</v>
      </c>
      <c r="Q3650">
        <f t="shared" ref="Q3650:Q3713" si="172">IFERROR(ROUND(E3650/L3650,2),0)</f>
        <v>1</v>
      </c>
      <c r="R3650">
        <f t="shared" si="170"/>
        <v>2015</v>
      </c>
    </row>
    <row r="3651" spans="1:18" hidden="1" x14ac:dyDescent="0.3">
      <c r="A3651">
        <v>639</v>
      </c>
      <c r="B3651" s="3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 s="12">
        <v>41925.583275462966</v>
      </c>
      <c r="J3651" s="12">
        <v>41865.583275462966</v>
      </c>
      <c r="K3651" t="b">
        <v>0</v>
      </c>
      <c r="L3651">
        <v>1</v>
      </c>
      <c r="M3651" t="b">
        <v>0</v>
      </c>
      <c r="N3651" t="s">
        <v>8266</v>
      </c>
      <c r="O3651" t="s">
        <v>8300</v>
      </c>
      <c r="P3651">
        <f t="shared" si="171"/>
        <v>0</v>
      </c>
      <c r="Q3651">
        <f t="shared" si="172"/>
        <v>1</v>
      </c>
      <c r="R3651">
        <f t="shared" ref="R3651:R3714" si="173">YEAR(J3651)</f>
        <v>2014</v>
      </c>
    </row>
    <row r="3652" spans="1:18" ht="28.8" hidden="1" x14ac:dyDescent="0.3">
      <c r="A3652">
        <v>681</v>
      </c>
      <c r="B3652" s="3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 s="12">
        <v>42669.805601851855</v>
      </c>
      <c r="J3652" s="12">
        <v>42639.805601851855</v>
      </c>
      <c r="K3652" t="b">
        <v>0</v>
      </c>
      <c r="L3652">
        <v>1</v>
      </c>
      <c r="M3652" t="b">
        <v>0</v>
      </c>
      <c r="N3652" t="s">
        <v>8266</v>
      </c>
      <c r="O3652" t="s">
        <v>8268</v>
      </c>
      <c r="P3652">
        <f t="shared" si="171"/>
        <v>0</v>
      </c>
      <c r="Q3652">
        <f t="shared" si="172"/>
        <v>1</v>
      </c>
      <c r="R3652">
        <f t="shared" si="173"/>
        <v>2016</v>
      </c>
    </row>
    <row r="3653" spans="1:18" hidden="1" x14ac:dyDescent="0.3">
      <c r="A3653">
        <v>696</v>
      </c>
      <c r="B3653" s="3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 s="12">
        <v>41845.927106481482</v>
      </c>
      <c r="J3653" s="12">
        <v>41815.927106481482</v>
      </c>
      <c r="K3653" t="b">
        <v>0</v>
      </c>
      <c r="L3653">
        <v>1</v>
      </c>
      <c r="M3653" t="b">
        <v>0</v>
      </c>
      <c r="N3653" t="s">
        <v>8266</v>
      </c>
      <c r="O3653" t="s">
        <v>8268</v>
      </c>
      <c r="P3653">
        <f t="shared" si="171"/>
        <v>0</v>
      </c>
      <c r="Q3653">
        <f t="shared" si="172"/>
        <v>1</v>
      </c>
      <c r="R3653">
        <f t="shared" si="173"/>
        <v>2014</v>
      </c>
    </row>
    <row r="3654" spans="1:18" ht="28.8" hidden="1" x14ac:dyDescent="0.3">
      <c r="A3654">
        <v>1047</v>
      </c>
      <c r="B3654" s="3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 s="12">
        <v>41948.860127314816</v>
      </c>
      <c r="J3654" s="12">
        <v>41918.818460648145</v>
      </c>
      <c r="K3654" t="b">
        <v>0</v>
      </c>
      <c r="L3654">
        <v>1</v>
      </c>
      <c r="M3654" t="b">
        <v>0</v>
      </c>
      <c r="N3654" t="s">
        <v>8304</v>
      </c>
      <c r="O3654" t="s">
        <v>8305</v>
      </c>
      <c r="P3654">
        <f t="shared" si="171"/>
        <v>0</v>
      </c>
      <c r="Q3654">
        <f t="shared" si="172"/>
        <v>1</v>
      </c>
      <c r="R3654">
        <f t="shared" si="173"/>
        <v>2014</v>
      </c>
    </row>
    <row r="3655" spans="1:18" ht="28.8" hidden="1" x14ac:dyDescent="0.3">
      <c r="A3655">
        <v>1111</v>
      </c>
      <c r="B3655" s="3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 s="12">
        <v>42377.203587962969</v>
      </c>
      <c r="J3655" s="12">
        <v>42347.203587962969</v>
      </c>
      <c r="K3655" t="b">
        <v>0</v>
      </c>
      <c r="L3655">
        <v>1</v>
      </c>
      <c r="M3655" t="b">
        <v>0</v>
      </c>
      <c r="N3655" t="s">
        <v>8274</v>
      </c>
      <c r="O3655" t="s">
        <v>8292</v>
      </c>
      <c r="P3655">
        <f t="shared" si="171"/>
        <v>0</v>
      </c>
      <c r="Q3655">
        <f t="shared" si="172"/>
        <v>1</v>
      </c>
      <c r="R3655">
        <f t="shared" si="173"/>
        <v>2015</v>
      </c>
    </row>
    <row r="3656" spans="1:18" hidden="1" x14ac:dyDescent="0.3">
      <c r="A3656">
        <v>1128</v>
      </c>
      <c r="B3656" s="3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 s="12">
        <v>41858.649502314816</v>
      </c>
      <c r="J3656" s="12">
        <v>41828.649502314816</v>
      </c>
      <c r="K3656" t="b">
        <v>0</v>
      </c>
      <c r="L3656">
        <v>1</v>
      </c>
      <c r="M3656" t="b">
        <v>0</v>
      </c>
      <c r="N3656" t="s">
        <v>8274</v>
      </c>
      <c r="O3656" t="s">
        <v>8302</v>
      </c>
      <c r="P3656">
        <f t="shared" si="171"/>
        <v>0</v>
      </c>
      <c r="Q3656">
        <f t="shared" si="172"/>
        <v>1</v>
      </c>
      <c r="R3656">
        <f t="shared" si="173"/>
        <v>2014</v>
      </c>
    </row>
    <row r="3657" spans="1:18" ht="28.8" hidden="1" x14ac:dyDescent="0.3">
      <c r="A3657">
        <v>1134</v>
      </c>
      <c r="B3657" s="3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 s="12">
        <v>41972.189583333333</v>
      </c>
      <c r="J3657" s="12">
        <v>41958.285046296296</v>
      </c>
      <c r="K3657" t="b">
        <v>0</v>
      </c>
      <c r="L3657">
        <v>1</v>
      </c>
      <c r="M3657" t="b">
        <v>0</v>
      </c>
      <c r="N3657" t="s">
        <v>8274</v>
      </c>
      <c r="O3657" t="s">
        <v>8302</v>
      </c>
      <c r="P3657">
        <f t="shared" si="171"/>
        <v>0</v>
      </c>
      <c r="Q3657">
        <f t="shared" si="172"/>
        <v>1</v>
      </c>
      <c r="R3657">
        <f t="shared" si="173"/>
        <v>2014</v>
      </c>
    </row>
    <row r="3658" spans="1:18" ht="28.8" hidden="1" x14ac:dyDescent="0.3">
      <c r="A3658">
        <v>1316</v>
      </c>
      <c r="B3658" s="3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 s="12">
        <v>42428.961909722217</v>
      </c>
      <c r="J3658" s="12">
        <v>42393.961909722217</v>
      </c>
      <c r="K3658" t="b">
        <v>0</v>
      </c>
      <c r="L3658">
        <v>1</v>
      </c>
      <c r="M3658" t="b">
        <v>0</v>
      </c>
      <c r="N3658" t="s">
        <v>8266</v>
      </c>
      <c r="O3658" t="s">
        <v>8268</v>
      </c>
      <c r="P3658">
        <f t="shared" si="171"/>
        <v>0</v>
      </c>
      <c r="Q3658">
        <f t="shared" si="172"/>
        <v>1</v>
      </c>
      <c r="R3658">
        <f t="shared" si="173"/>
        <v>2016</v>
      </c>
    </row>
    <row r="3659" spans="1:18" ht="28.8" hidden="1" x14ac:dyDescent="0.3">
      <c r="A3659">
        <v>1410</v>
      </c>
      <c r="B3659" s="3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 s="12">
        <v>42524.318518518514</v>
      </c>
      <c r="J3659" s="12">
        <v>42479.318518518514</v>
      </c>
      <c r="K3659" t="b">
        <v>0</v>
      </c>
      <c r="L3659">
        <v>1</v>
      </c>
      <c r="M3659" t="b">
        <v>0</v>
      </c>
      <c r="N3659" t="s">
        <v>8269</v>
      </c>
      <c r="O3659" t="s">
        <v>8306</v>
      </c>
      <c r="P3659">
        <f t="shared" si="171"/>
        <v>0</v>
      </c>
      <c r="Q3659">
        <f t="shared" si="172"/>
        <v>1</v>
      </c>
      <c r="R3659">
        <f t="shared" si="173"/>
        <v>2016</v>
      </c>
    </row>
    <row r="3660" spans="1:18" ht="28.8" hidden="1" x14ac:dyDescent="0.3">
      <c r="A3660">
        <v>1414</v>
      </c>
      <c r="B3660" s="3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 s="12">
        <v>42738.25309027778</v>
      </c>
      <c r="J3660" s="12">
        <v>42708.25309027778</v>
      </c>
      <c r="K3660" t="b">
        <v>0</v>
      </c>
      <c r="L3660">
        <v>1</v>
      </c>
      <c r="M3660" t="b">
        <v>0</v>
      </c>
      <c r="N3660" t="s">
        <v>8269</v>
      </c>
      <c r="O3660" t="s">
        <v>8306</v>
      </c>
      <c r="P3660">
        <f t="shared" si="171"/>
        <v>0</v>
      </c>
      <c r="Q3660">
        <f t="shared" si="172"/>
        <v>1</v>
      </c>
      <c r="R3660">
        <f t="shared" si="173"/>
        <v>2016</v>
      </c>
    </row>
    <row r="3661" spans="1:18" ht="28.8" hidden="1" x14ac:dyDescent="0.3">
      <c r="A3661">
        <v>1440</v>
      </c>
      <c r="B3661" s="3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 s="12">
        <v>42516.748414351852</v>
      </c>
      <c r="J3661" s="12">
        <v>42486.748414351852</v>
      </c>
      <c r="K3661" t="b">
        <v>0</v>
      </c>
      <c r="L3661">
        <v>1</v>
      </c>
      <c r="M3661" t="b">
        <v>0</v>
      </c>
      <c r="N3661" t="s">
        <v>8269</v>
      </c>
      <c r="O3661" t="s">
        <v>8306</v>
      </c>
      <c r="P3661">
        <f t="shared" si="171"/>
        <v>0</v>
      </c>
      <c r="Q3661">
        <f t="shared" si="172"/>
        <v>1</v>
      </c>
      <c r="R3661">
        <f t="shared" si="173"/>
        <v>2016</v>
      </c>
    </row>
    <row r="3662" spans="1:18" ht="28.8" hidden="1" x14ac:dyDescent="0.3">
      <c r="A3662">
        <v>1450</v>
      </c>
      <c r="B3662" s="3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 s="12">
        <v>42420.171261574069</v>
      </c>
      <c r="J3662" s="12">
        <v>42390.171261574069</v>
      </c>
      <c r="K3662" t="b">
        <v>0</v>
      </c>
      <c r="L3662">
        <v>1</v>
      </c>
      <c r="M3662" t="b">
        <v>0</v>
      </c>
      <c r="N3662" t="s">
        <v>8269</v>
      </c>
      <c r="O3662" t="s">
        <v>8306</v>
      </c>
      <c r="P3662">
        <f t="shared" si="171"/>
        <v>0</v>
      </c>
      <c r="Q3662">
        <f t="shared" si="172"/>
        <v>1</v>
      </c>
      <c r="R3662">
        <f t="shared" si="173"/>
        <v>2016</v>
      </c>
    </row>
    <row r="3663" spans="1:18" ht="28.8" hidden="1" x14ac:dyDescent="0.3">
      <c r="A3663">
        <v>1497</v>
      </c>
      <c r="B3663" s="3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 s="12">
        <v>41486.821527777778</v>
      </c>
      <c r="J3663" s="12">
        <v>41444.64261574074</v>
      </c>
      <c r="K3663" t="b">
        <v>0</v>
      </c>
      <c r="L3663">
        <v>1</v>
      </c>
      <c r="M3663" t="b">
        <v>0</v>
      </c>
      <c r="N3663" t="s">
        <v>8269</v>
      </c>
      <c r="O3663" t="s">
        <v>8310</v>
      </c>
      <c r="P3663">
        <f t="shared" si="171"/>
        <v>0</v>
      </c>
      <c r="Q3663">
        <f t="shared" si="172"/>
        <v>1</v>
      </c>
      <c r="R3663">
        <f t="shared" si="173"/>
        <v>2013</v>
      </c>
    </row>
    <row r="3664" spans="1:18" ht="28.8" hidden="1" x14ac:dyDescent="0.3">
      <c r="A3664">
        <v>1545</v>
      </c>
      <c r="B3664" s="3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 s="12">
        <v>42065.886111111111</v>
      </c>
      <c r="J3664" s="12">
        <v>42031.884652777779</v>
      </c>
      <c r="K3664" t="b">
        <v>0</v>
      </c>
      <c r="L3664">
        <v>1</v>
      </c>
      <c r="M3664" t="b">
        <v>0</v>
      </c>
      <c r="N3664" t="s">
        <v>8271</v>
      </c>
      <c r="O3664" t="s">
        <v>8313</v>
      </c>
      <c r="P3664">
        <f t="shared" si="171"/>
        <v>0</v>
      </c>
      <c r="Q3664">
        <f t="shared" si="172"/>
        <v>1</v>
      </c>
      <c r="R3664">
        <f t="shared" si="173"/>
        <v>2015</v>
      </c>
    </row>
    <row r="3665" spans="1:18" ht="28.8" hidden="1" x14ac:dyDescent="0.3">
      <c r="A3665">
        <v>1587</v>
      </c>
      <c r="B3665" s="3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 s="12">
        <v>41986.950983796298</v>
      </c>
      <c r="J3665" s="12">
        <v>41956.950983796298</v>
      </c>
      <c r="K3665" t="b">
        <v>0</v>
      </c>
      <c r="L3665">
        <v>1</v>
      </c>
      <c r="M3665" t="b">
        <v>0</v>
      </c>
      <c r="N3665" t="s">
        <v>8271</v>
      </c>
      <c r="O3665" t="s">
        <v>8309</v>
      </c>
      <c r="P3665">
        <f t="shared" si="171"/>
        <v>0</v>
      </c>
      <c r="Q3665">
        <f t="shared" si="172"/>
        <v>1</v>
      </c>
      <c r="R3665">
        <f t="shared" si="173"/>
        <v>2014</v>
      </c>
    </row>
    <row r="3666" spans="1:18" ht="28.8" hidden="1" x14ac:dyDescent="0.3">
      <c r="A3666">
        <v>1598</v>
      </c>
      <c r="B3666" s="3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 s="12">
        <v>42211.667337962965</v>
      </c>
      <c r="J3666" s="12">
        <v>42151.667337962965</v>
      </c>
      <c r="K3666" t="b">
        <v>0</v>
      </c>
      <c r="L3666">
        <v>1</v>
      </c>
      <c r="M3666" t="b">
        <v>0</v>
      </c>
      <c r="N3666" t="s">
        <v>8271</v>
      </c>
      <c r="O3666" t="s">
        <v>8309</v>
      </c>
      <c r="P3666">
        <f t="shared" si="171"/>
        <v>0</v>
      </c>
      <c r="Q3666">
        <f t="shared" si="172"/>
        <v>1</v>
      </c>
      <c r="R3666">
        <f t="shared" si="173"/>
        <v>2015</v>
      </c>
    </row>
    <row r="3667" spans="1:18" ht="28.8" hidden="1" x14ac:dyDescent="0.3">
      <c r="A3667">
        <v>1702</v>
      </c>
      <c r="B3667" s="3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 s="12">
        <v>42093.828125</v>
      </c>
      <c r="J3667" s="12">
        <v>42063.869791666672</v>
      </c>
      <c r="K3667" t="b">
        <v>0</v>
      </c>
      <c r="L3667">
        <v>1</v>
      </c>
      <c r="M3667" t="b">
        <v>0</v>
      </c>
      <c r="N3667" t="s">
        <v>8285</v>
      </c>
      <c r="O3667" t="s">
        <v>8288</v>
      </c>
      <c r="P3667">
        <f t="shared" si="171"/>
        <v>0</v>
      </c>
      <c r="Q3667">
        <f t="shared" si="172"/>
        <v>1</v>
      </c>
      <c r="R3667">
        <f t="shared" si="173"/>
        <v>2015</v>
      </c>
    </row>
    <row r="3668" spans="1:18" ht="28.8" hidden="1" x14ac:dyDescent="0.3">
      <c r="A3668">
        <v>1722</v>
      </c>
      <c r="B3668" s="3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 s="12">
        <v>42463.006944444445</v>
      </c>
      <c r="J3668" s="12">
        <v>42425.960983796293</v>
      </c>
      <c r="K3668" t="b">
        <v>0</v>
      </c>
      <c r="L3668">
        <v>1</v>
      </c>
      <c r="M3668" t="b">
        <v>0</v>
      </c>
      <c r="N3668" t="s">
        <v>8285</v>
      </c>
      <c r="O3668" t="s">
        <v>8288</v>
      </c>
      <c r="P3668">
        <f t="shared" si="171"/>
        <v>0</v>
      </c>
      <c r="Q3668">
        <f t="shared" si="172"/>
        <v>1</v>
      </c>
      <c r="R3668">
        <f t="shared" si="173"/>
        <v>2016</v>
      </c>
    </row>
    <row r="3669" spans="1:18" ht="28.8" hidden="1" x14ac:dyDescent="0.3">
      <c r="A3669">
        <v>1727</v>
      </c>
      <c r="B3669" s="3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 s="12">
        <v>42099.458333333328</v>
      </c>
      <c r="J3669" s="12">
        <v>42044.927974537044</v>
      </c>
      <c r="K3669" t="b">
        <v>0</v>
      </c>
      <c r="L3669">
        <v>1</v>
      </c>
      <c r="M3669" t="b">
        <v>0</v>
      </c>
      <c r="N3669" t="s">
        <v>8285</v>
      </c>
      <c r="O3669" t="s">
        <v>8288</v>
      </c>
      <c r="P3669">
        <f t="shared" si="171"/>
        <v>0</v>
      </c>
      <c r="Q3669">
        <f t="shared" si="172"/>
        <v>1</v>
      </c>
      <c r="R3669">
        <f t="shared" si="173"/>
        <v>2015</v>
      </c>
    </row>
    <row r="3670" spans="1:18" ht="28.8" hidden="1" x14ac:dyDescent="0.3">
      <c r="A3670">
        <v>1734</v>
      </c>
      <c r="B3670" s="3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 s="12">
        <v>42132.036527777775</v>
      </c>
      <c r="J3670" s="12">
        <v>42102.036527777775</v>
      </c>
      <c r="K3670" t="b">
        <v>0</v>
      </c>
      <c r="L3670">
        <v>1</v>
      </c>
      <c r="M3670" t="b">
        <v>0</v>
      </c>
      <c r="N3670" t="s">
        <v>8285</v>
      </c>
      <c r="O3670" t="s">
        <v>8288</v>
      </c>
      <c r="P3670">
        <f t="shared" si="171"/>
        <v>0</v>
      </c>
      <c r="Q3670">
        <f t="shared" si="172"/>
        <v>1</v>
      </c>
      <c r="R3670">
        <f t="shared" si="173"/>
        <v>2015</v>
      </c>
    </row>
    <row r="3671" spans="1:18" ht="28.8" hidden="1" x14ac:dyDescent="0.3">
      <c r="A3671">
        <v>1739</v>
      </c>
      <c r="B3671" s="3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 s="12">
        <v>42494.832546296297</v>
      </c>
      <c r="J3671" s="12">
        <v>42435.874212962968</v>
      </c>
      <c r="K3671" t="b">
        <v>0</v>
      </c>
      <c r="L3671">
        <v>1</v>
      </c>
      <c r="M3671" t="b">
        <v>0</v>
      </c>
      <c r="N3671" t="s">
        <v>8285</v>
      </c>
      <c r="O3671" t="s">
        <v>8288</v>
      </c>
      <c r="P3671">
        <f t="shared" si="171"/>
        <v>0</v>
      </c>
      <c r="Q3671">
        <f t="shared" si="172"/>
        <v>1</v>
      </c>
      <c r="R3671">
        <f t="shared" si="173"/>
        <v>2016</v>
      </c>
    </row>
    <row r="3672" spans="1:18" ht="28.8" hidden="1" x14ac:dyDescent="0.3">
      <c r="A3672">
        <v>1986</v>
      </c>
      <c r="B3672" s="3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 s="12">
        <v>42443.392164351855</v>
      </c>
      <c r="J3672" s="12">
        <v>42413.433831018512</v>
      </c>
      <c r="K3672" t="b">
        <v>0</v>
      </c>
      <c r="L3672">
        <v>1</v>
      </c>
      <c r="M3672" t="b">
        <v>0</v>
      </c>
      <c r="N3672" t="s">
        <v>8271</v>
      </c>
      <c r="O3672" t="s">
        <v>8311</v>
      </c>
      <c r="P3672">
        <f t="shared" si="171"/>
        <v>0</v>
      </c>
      <c r="Q3672">
        <f t="shared" si="172"/>
        <v>1</v>
      </c>
      <c r="R3672">
        <f t="shared" si="173"/>
        <v>2016</v>
      </c>
    </row>
    <row r="3673" spans="1:18" ht="28.8" hidden="1" x14ac:dyDescent="0.3">
      <c r="A3673">
        <v>2146</v>
      </c>
      <c r="B3673" s="3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 s="12">
        <v>42411.679513888885</v>
      </c>
      <c r="J3673" s="12">
        <v>42397.679513888885</v>
      </c>
      <c r="K3673" t="b">
        <v>0</v>
      </c>
      <c r="L3673">
        <v>1</v>
      </c>
      <c r="M3673" t="b">
        <v>0</v>
      </c>
      <c r="N3673" t="s">
        <v>8274</v>
      </c>
      <c r="O3673" t="s">
        <v>8292</v>
      </c>
      <c r="P3673">
        <f t="shared" si="171"/>
        <v>0</v>
      </c>
      <c r="Q3673">
        <f t="shared" si="172"/>
        <v>1</v>
      </c>
      <c r="R3673">
        <f t="shared" si="173"/>
        <v>2016</v>
      </c>
    </row>
    <row r="3674" spans="1:18" ht="28.8" hidden="1" x14ac:dyDescent="0.3">
      <c r="A3674">
        <v>2344</v>
      </c>
      <c r="B3674" s="3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 s="12">
        <v>42545.727650462963</v>
      </c>
      <c r="J3674" s="12">
        <v>42515.727650462963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>
        <f t="shared" si="171"/>
        <v>0</v>
      </c>
      <c r="Q3674">
        <f t="shared" si="172"/>
        <v>1</v>
      </c>
      <c r="R3674">
        <f t="shared" si="173"/>
        <v>2016</v>
      </c>
    </row>
    <row r="3675" spans="1:18" hidden="1" x14ac:dyDescent="0.3">
      <c r="A3675">
        <v>2421</v>
      </c>
      <c r="B3675" s="3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 s="12">
        <v>42056.687453703707</v>
      </c>
      <c r="J3675" s="12">
        <v>42026.687453703707</v>
      </c>
      <c r="K3675" t="b">
        <v>0</v>
      </c>
      <c r="L3675">
        <v>1</v>
      </c>
      <c r="M3675" t="b">
        <v>0</v>
      </c>
      <c r="N3675" t="s">
        <v>8277</v>
      </c>
      <c r="O3675" t="s">
        <v>8303</v>
      </c>
      <c r="P3675">
        <f t="shared" si="171"/>
        <v>0</v>
      </c>
      <c r="Q3675">
        <f t="shared" si="172"/>
        <v>1</v>
      </c>
      <c r="R3675">
        <f t="shared" si="173"/>
        <v>2015</v>
      </c>
    </row>
    <row r="3676" spans="1:18" hidden="1" x14ac:dyDescent="0.3">
      <c r="A3676">
        <v>2422</v>
      </c>
      <c r="B3676" s="3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 s="12">
        <v>42074.683287037042</v>
      </c>
      <c r="J3676" s="12">
        <v>42044.724953703699</v>
      </c>
      <c r="K3676" t="b">
        <v>0</v>
      </c>
      <c r="L3676">
        <v>1</v>
      </c>
      <c r="M3676" t="b">
        <v>0</v>
      </c>
      <c r="N3676" t="s">
        <v>8277</v>
      </c>
      <c r="O3676" t="s">
        <v>8303</v>
      </c>
      <c r="P3676">
        <f t="shared" si="171"/>
        <v>0</v>
      </c>
      <c r="Q3676">
        <f t="shared" si="172"/>
        <v>1</v>
      </c>
      <c r="R3676">
        <f t="shared" si="173"/>
        <v>2015</v>
      </c>
    </row>
    <row r="3677" spans="1:18" ht="28.8" hidden="1" x14ac:dyDescent="0.3">
      <c r="A3677">
        <v>2425</v>
      </c>
      <c r="B3677" s="3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 s="12">
        <v>42517.919444444444</v>
      </c>
      <c r="J3677" s="12">
        <v>42502.913761574076</v>
      </c>
      <c r="K3677" t="b">
        <v>0</v>
      </c>
      <c r="L3677">
        <v>1</v>
      </c>
      <c r="M3677" t="b">
        <v>0</v>
      </c>
      <c r="N3677" t="s">
        <v>8277</v>
      </c>
      <c r="O3677" t="s">
        <v>8303</v>
      </c>
      <c r="P3677">
        <f t="shared" si="171"/>
        <v>0</v>
      </c>
      <c r="Q3677">
        <f t="shared" si="172"/>
        <v>1</v>
      </c>
      <c r="R3677">
        <f t="shared" si="173"/>
        <v>2016</v>
      </c>
    </row>
    <row r="3678" spans="1:18" ht="28.8" hidden="1" x14ac:dyDescent="0.3">
      <c r="A3678">
        <v>2427</v>
      </c>
      <c r="B3678" s="3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 s="12">
        <v>42452.277002314819</v>
      </c>
      <c r="J3678" s="12">
        <v>42412.318668981476</v>
      </c>
      <c r="K3678" t="b">
        <v>0</v>
      </c>
      <c r="L3678">
        <v>1</v>
      </c>
      <c r="M3678" t="b">
        <v>0</v>
      </c>
      <c r="N3678" t="s">
        <v>8277</v>
      </c>
      <c r="O3678" t="s">
        <v>8303</v>
      </c>
      <c r="P3678">
        <f t="shared" si="171"/>
        <v>0</v>
      </c>
      <c r="Q3678">
        <f t="shared" si="172"/>
        <v>1</v>
      </c>
      <c r="R3678">
        <f t="shared" si="173"/>
        <v>2016</v>
      </c>
    </row>
    <row r="3679" spans="1:18" hidden="1" x14ac:dyDescent="0.3">
      <c r="A3679">
        <v>2428</v>
      </c>
      <c r="B3679" s="3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 s="12">
        <v>42075.742488425924</v>
      </c>
      <c r="J3679" s="12">
        <v>42045.784155092595</v>
      </c>
      <c r="K3679" t="b">
        <v>0</v>
      </c>
      <c r="L3679">
        <v>1</v>
      </c>
      <c r="M3679" t="b">
        <v>0</v>
      </c>
      <c r="N3679" t="s">
        <v>8277</v>
      </c>
      <c r="O3679" t="s">
        <v>8303</v>
      </c>
      <c r="P3679">
        <f t="shared" si="171"/>
        <v>0</v>
      </c>
      <c r="Q3679">
        <f t="shared" si="172"/>
        <v>1</v>
      </c>
      <c r="R3679">
        <f t="shared" si="173"/>
        <v>2015</v>
      </c>
    </row>
    <row r="3680" spans="1:18" hidden="1" x14ac:dyDescent="0.3">
      <c r="A3680">
        <v>2582</v>
      </c>
      <c r="B3680" s="3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 s="12">
        <v>42672.988819444443</v>
      </c>
      <c r="J3680" s="12">
        <v>42642.988819444443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>
        <f t="shared" si="171"/>
        <v>0</v>
      </c>
      <c r="Q3680">
        <f t="shared" si="172"/>
        <v>1</v>
      </c>
      <c r="R3680">
        <f t="shared" si="173"/>
        <v>2016</v>
      </c>
    </row>
    <row r="3681" spans="1:18" ht="28.8" hidden="1" x14ac:dyDescent="0.3">
      <c r="A3681">
        <v>2594</v>
      </c>
      <c r="B3681" s="3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 s="12">
        <v>41858.967916666668</v>
      </c>
      <c r="J3681" s="12">
        <v>41828.967916666668</v>
      </c>
      <c r="K3681" t="b">
        <v>0</v>
      </c>
      <c r="L3681">
        <v>1</v>
      </c>
      <c r="M3681" t="b">
        <v>0</v>
      </c>
      <c r="N3681" t="s">
        <v>8277</v>
      </c>
      <c r="O3681" t="s">
        <v>8303</v>
      </c>
      <c r="P3681">
        <f t="shared" si="171"/>
        <v>0</v>
      </c>
      <c r="Q3681">
        <f t="shared" si="172"/>
        <v>1</v>
      </c>
      <c r="R3681">
        <f t="shared" si="173"/>
        <v>2014</v>
      </c>
    </row>
    <row r="3682" spans="1:18" ht="28.8" hidden="1" x14ac:dyDescent="0.3">
      <c r="A3682">
        <v>2689</v>
      </c>
      <c r="B3682" s="3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 s="12">
        <v>42581.961689814809</v>
      </c>
      <c r="J3682" s="12">
        <v>42551.961689814809</v>
      </c>
      <c r="K3682" t="b">
        <v>0</v>
      </c>
      <c r="L3682">
        <v>1</v>
      </c>
      <c r="M3682" t="b">
        <v>0</v>
      </c>
      <c r="N3682" t="s">
        <v>8277</v>
      </c>
      <c r="O3682" t="s">
        <v>8303</v>
      </c>
      <c r="P3682">
        <f t="shared" si="171"/>
        <v>0</v>
      </c>
      <c r="Q3682">
        <f t="shared" si="172"/>
        <v>1</v>
      </c>
      <c r="R3682">
        <f t="shared" si="173"/>
        <v>2016</v>
      </c>
    </row>
    <row r="3683" spans="1:18" ht="28.8" hidden="1" x14ac:dyDescent="0.3">
      <c r="A3683">
        <v>2694</v>
      </c>
      <c r="B3683" s="3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 s="12">
        <v>41908.140497685185</v>
      </c>
      <c r="J3683" s="12">
        <v>41878.140497685185</v>
      </c>
      <c r="K3683" t="b">
        <v>0</v>
      </c>
      <c r="L3683">
        <v>1</v>
      </c>
      <c r="M3683" t="b">
        <v>0</v>
      </c>
      <c r="N3683" t="s">
        <v>8277</v>
      </c>
      <c r="O3683" t="s">
        <v>8303</v>
      </c>
      <c r="P3683">
        <f t="shared" si="171"/>
        <v>0</v>
      </c>
      <c r="Q3683">
        <f t="shared" si="172"/>
        <v>1</v>
      </c>
      <c r="R3683">
        <f t="shared" si="173"/>
        <v>2014</v>
      </c>
    </row>
    <row r="3684" spans="1:18" ht="28.8" hidden="1" x14ac:dyDescent="0.3">
      <c r="A3684">
        <v>2773</v>
      </c>
      <c r="B3684" s="3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 s="12">
        <v>42484.86482638889</v>
      </c>
      <c r="J3684" s="12">
        <v>42474.86482638889</v>
      </c>
      <c r="K3684" t="b">
        <v>0</v>
      </c>
      <c r="L3684">
        <v>1</v>
      </c>
      <c r="M3684" t="b">
        <v>0</v>
      </c>
      <c r="N3684" t="s">
        <v>8269</v>
      </c>
      <c r="O3684" t="s">
        <v>8314</v>
      </c>
      <c r="P3684">
        <f t="shared" si="171"/>
        <v>0</v>
      </c>
      <c r="Q3684">
        <f t="shared" si="172"/>
        <v>1</v>
      </c>
      <c r="R3684">
        <f t="shared" si="173"/>
        <v>2016</v>
      </c>
    </row>
    <row r="3685" spans="1:18" ht="28.8" x14ac:dyDescent="0.3">
      <c r="A3685">
        <v>2910</v>
      </c>
      <c r="B3685" s="3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 s="12">
        <v>42167.841284722221</v>
      </c>
      <c r="J3685" s="12">
        <v>42107.841284722221</v>
      </c>
      <c r="K3685" t="b">
        <v>0</v>
      </c>
      <c r="L3685">
        <v>1</v>
      </c>
      <c r="M3685" t="b">
        <v>0</v>
      </c>
      <c r="N3685" t="s">
        <v>8281</v>
      </c>
      <c r="O3685" t="s">
        <v>8284</v>
      </c>
      <c r="P3685">
        <f t="shared" si="171"/>
        <v>0</v>
      </c>
      <c r="Q3685">
        <f t="shared" si="172"/>
        <v>1</v>
      </c>
      <c r="R3685">
        <f t="shared" si="173"/>
        <v>2015</v>
      </c>
    </row>
    <row r="3686" spans="1:18" x14ac:dyDescent="0.3">
      <c r="A3686">
        <v>2914</v>
      </c>
      <c r="B3686" s="3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 s="12">
        <v>42077.865671296298</v>
      </c>
      <c r="J3686" s="12">
        <v>42017.907337962963</v>
      </c>
      <c r="K3686" t="b">
        <v>0</v>
      </c>
      <c r="L3686">
        <v>1</v>
      </c>
      <c r="M3686" t="b">
        <v>0</v>
      </c>
      <c r="N3686" t="s">
        <v>8281</v>
      </c>
      <c r="O3686" t="s">
        <v>8284</v>
      </c>
      <c r="P3686">
        <f t="shared" si="171"/>
        <v>0</v>
      </c>
      <c r="Q3686">
        <f t="shared" si="172"/>
        <v>1</v>
      </c>
      <c r="R3686">
        <f t="shared" si="173"/>
        <v>2015</v>
      </c>
    </row>
    <row r="3687" spans="1:18" ht="28.8" hidden="1" x14ac:dyDescent="0.3">
      <c r="A3687">
        <v>2941</v>
      </c>
      <c r="B3687" s="3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 s="12">
        <v>42064.960127314815</v>
      </c>
      <c r="J3687" s="12">
        <v>42034.960127314815</v>
      </c>
      <c r="K3687" t="b">
        <v>0</v>
      </c>
      <c r="L3687">
        <v>1</v>
      </c>
      <c r="M3687" t="b">
        <v>0</v>
      </c>
      <c r="N3687" t="s">
        <v>8281</v>
      </c>
      <c r="O3687" t="s">
        <v>8282</v>
      </c>
      <c r="P3687">
        <f t="shared" si="171"/>
        <v>0</v>
      </c>
      <c r="Q3687">
        <f t="shared" si="172"/>
        <v>1</v>
      </c>
      <c r="R3687">
        <f t="shared" si="173"/>
        <v>2015</v>
      </c>
    </row>
    <row r="3688" spans="1:18" ht="28.8" hidden="1" x14ac:dyDescent="0.3">
      <c r="A3688">
        <v>3055</v>
      </c>
      <c r="B3688" s="3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 s="12">
        <v>42013.95821759259</v>
      </c>
      <c r="J3688" s="12">
        <v>41953.95821759259</v>
      </c>
      <c r="K3688" t="b">
        <v>0</v>
      </c>
      <c r="L3688">
        <v>1</v>
      </c>
      <c r="M3688" t="b">
        <v>0</v>
      </c>
      <c r="N3688" t="s">
        <v>8281</v>
      </c>
      <c r="O3688" t="s">
        <v>8282</v>
      </c>
      <c r="P3688">
        <f t="shared" si="171"/>
        <v>0</v>
      </c>
      <c r="Q3688">
        <f t="shared" si="172"/>
        <v>1</v>
      </c>
      <c r="R3688">
        <f t="shared" si="173"/>
        <v>2014</v>
      </c>
    </row>
    <row r="3689" spans="1:18" ht="28.8" hidden="1" x14ac:dyDescent="0.3">
      <c r="A3689">
        <v>3117</v>
      </c>
      <c r="B3689" s="3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 s="12">
        <v>42517.55</v>
      </c>
      <c r="J3689" s="12">
        <v>42509.374537037031</v>
      </c>
      <c r="K3689" t="b">
        <v>0</v>
      </c>
      <c r="L3689">
        <v>1</v>
      </c>
      <c r="M3689" t="b">
        <v>0</v>
      </c>
      <c r="N3689" t="s">
        <v>8281</v>
      </c>
      <c r="O3689" t="s">
        <v>8282</v>
      </c>
      <c r="P3689">
        <f t="shared" si="171"/>
        <v>0</v>
      </c>
      <c r="Q3689">
        <f t="shared" si="172"/>
        <v>1</v>
      </c>
      <c r="R3689">
        <f t="shared" si="173"/>
        <v>2016</v>
      </c>
    </row>
    <row r="3690" spans="1:18" ht="28.8" hidden="1" x14ac:dyDescent="0.3">
      <c r="A3690">
        <v>3200</v>
      </c>
      <c r="B3690" s="3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 s="12">
        <v>42490.231944444444</v>
      </c>
      <c r="J3690" s="12">
        <v>42460.320613425924</v>
      </c>
      <c r="K3690" t="b">
        <v>0</v>
      </c>
      <c r="L3690">
        <v>1</v>
      </c>
      <c r="M3690" t="b">
        <v>0</v>
      </c>
      <c r="N3690" t="s">
        <v>8281</v>
      </c>
      <c r="O3690" t="s">
        <v>8293</v>
      </c>
      <c r="P3690">
        <f t="shared" si="171"/>
        <v>0</v>
      </c>
      <c r="Q3690">
        <f t="shared" si="172"/>
        <v>1</v>
      </c>
      <c r="R3690">
        <f t="shared" si="173"/>
        <v>2016</v>
      </c>
    </row>
    <row r="3691" spans="1:18" ht="28.8" hidden="1" x14ac:dyDescent="0.3">
      <c r="A3691">
        <v>3630</v>
      </c>
      <c r="B3691" s="3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 s="12">
        <v>41972.888773148152</v>
      </c>
      <c r="J3691" s="12">
        <v>41942.84710648148</v>
      </c>
      <c r="K3691" t="b">
        <v>0</v>
      </c>
      <c r="L3691">
        <v>1</v>
      </c>
      <c r="M3691" t="b">
        <v>0</v>
      </c>
      <c r="N3691" t="s">
        <v>8281</v>
      </c>
      <c r="O3691" t="s">
        <v>8293</v>
      </c>
      <c r="P3691">
        <f t="shared" si="171"/>
        <v>0</v>
      </c>
      <c r="Q3691">
        <f t="shared" si="172"/>
        <v>1</v>
      </c>
      <c r="R3691">
        <f t="shared" si="173"/>
        <v>2014</v>
      </c>
    </row>
    <row r="3692" spans="1:18" ht="28.8" hidden="1" x14ac:dyDescent="0.3">
      <c r="A3692">
        <v>3639</v>
      </c>
      <c r="B3692" s="3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 s="12">
        <v>42650.632638888885</v>
      </c>
      <c r="J3692" s="12">
        <v>42590.677152777775</v>
      </c>
      <c r="K3692" t="b">
        <v>0</v>
      </c>
      <c r="L3692">
        <v>1</v>
      </c>
      <c r="M3692" t="b">
        <v>0</v>
      </c>
      <c r="N3692" t="s">
        <v>8281</v>
      </c>
      <c r="O3692" t="s">
        <v>8293</v>
      </c>
      <c r="P3692">
        <f t="shared" si="171"/>
        <v>0</v>
      </c>
      <c r="Q3692">
        <f t="shared" si="172"/>
        <v>1</v>
      </c>
      <c r="R3692">
        <f t="shared" si="173"/>
        <v>2016</v>
      </c>
    </row>
    <row r="3693" spans="1:18" ht="28.8" hidden="1" x14ac:dyDescent="0.3">
      <c r="A3693">
        <v>3645</v>
      </c>
      <c r="B3693" s="3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 s="12">
        <v>42696.012013888889</v>
      </c>
      <c r="J3693" s="12">
        <v>42665.970347222217</v>
      </c>
      <c r="K3693" t="b">
        <v>0</v>
      </c>
      <c r="L3693">
        <v>1</v>
      </c>
      <c r="M3693" t="b">
        <v>0</v>
      </c>
      <c r="N3693" t="s">
        <v>8281</v>
      </c>
      <c r="O3693" t="s">
        <v>8293</v>
      </c>
      <c r="P3693">
        <f t="shared" si="171"/>
        <v>0</v>
      </c>
      <c r="Q3693">
        <f t="shared" si="172"/>
        <v>1</v>
      </c>
      <c r="R3693">
        <f t="shared" si="173"/>
        <v>2016</v>
      </c>
    </row>
    <row r="3694" spans="1:18" ht="28.8" hidden="1" x14ac:dyDescent="0.3">
      <c r="A3694">
        <v>3796</v>
      </c>
      <c r="B3694" s="3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 s="12">
        <v>42749.029583333337</v>
      </c>
      <c r="J3694" s="12">
        <v>42689.029583333337</v>
      </c>
      <c r="K3694" t="b">
        <v>0</v>
      </c>
      <c r="L3694">
        <v>1</v>
      </c>
      <c r="M3694" t="b">
        <v>0</v>
      </c>
      <c r="N3694" t="s">
        <v>8281</v>
      </c>
      <c r="O3694" t="s">
        <v>8293</v>
      </c>
      <c r="P3694">
        <f t="shared" si="171"/>
        <v>0</v>
      </c>
      <c r="Q3694">
        <f t="shared" si="172"/>
        <v>1</v>
      </c>
      <c r="R3694">
        <f t="shared" si="173"/>
        <v>2016</v>
      </c>
    </row>
    <row r="3695" spans="1:18" ht="28.8" x14ac:dyDescent="0.3">
      <c r="A3695">
        <v>3856</v>
      </c>
      <c r="B3695" s="3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 s="12">
        <v>42071.701423611114</v>
      </c>
      <c r="J3695" s="12">
        <v>42041.743090277778</v>
      </c>
      <c r="K3695" t="b">
        <v>0</v>
      </c>
      <c r="L3695">
        <v>1</v>
      </c>
      <c r="M3695" t="b">
        <v>0</v>
      </c>
      <c r="N3695" t="s">
        <v>8281</v>
      </c>
      <c r="O3695" t="s">
        <v>8284</v>
      </c>
      <c r="P3695">
        <f t="shared" si="171"/>
        <v>0</v>
      </c>
      <c r="Q3695">
        <f t="shared" si="172"/>
        <v>1</v>
      </c>
      <c r="R3695">
        <f t="shared" si="173"/>
        <v>2015</v>
      </c>
    </row>
    <row r="3696" spans="1:18" ht="28.8" x14ac:dyDescent="0.3">
      <c r="A3696">
        <v>3859</v>
      </c>
      <c r="B3696" s="3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 s="12">
        <v>41815.875</v>
      </c>
      <c r="J3696" s="12">
        <v>41789.893599537041</v>
      </c>
      <c r="K3696" t="b">
        <v>0</v>
      </c>
      <c r="L3696">
        <v>1</v>
      </c>
      <c r="M3696" t="b">
        <v>0</v>
      </c>
      <c r="N3696" t="s">
        <v>8281</v>
      </c>
      <c r="O3696" t="s">
        <v>8284</v>
      </c>
      <c r="P3696">
        <f t="shared" si="171"/>
        <v>0</v>
      </c>
      <c r="Q3696">
        <f t="shared" si="172"/>
        <v>1</v>
      </c>
      <c r="R3696">
        <f t="shared" si="173"/>
        <v>2014</v>
      </c>
    </row>
    <row r="3697" spans="1:18" x14ac:dyDescent="0.3">
      <c r="A3697">
        <v>3862</v>
      </c>
      <c r="B3697" s="3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 s="12">
        <v>42625.707638888889</v>
      </c>
      <c r="J3697" s="12">
        <v>42611.261064814811</v>
      </c>
      <c r="K3697" t="b">
        <v>0</v>
      </c>
      <c r="L3697">
        <v>1</v>
      </c>
      <c r="M3697" t="b">
        <v>0</v>
      </c>
      <c r="N3697" t="s">
        <v>8281</v>
      </c>
      <c r="O3697" t="s">
        <v>8284</v>
      </c>
      <c r="P3697">
        <f t="shared" si="171"/>
        <v>0</v>
      </c>
      <c r="Q3697">
        <f t="shared" si="172"/>
        <v>1</v>
      </c>
      <c r="R3697">
        <f t="shared" si="173"/>
        <v>2016</v>
      </c>
    </row>
    <row r="3698" spans="1:18" ht="28.8" x14ac:dyDescent="0.3">
      <c r="A3698">
        <v>3912</v>
      </c>
      <c r="B3698" s="3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 s="12">
        <v>42119.190972222219</v>
      </c>
      <c r="J3698" s="12">
        <v>42059.270023148143</v>
      </c>
      <c r="K3698" t="b">
        <v>0</v>
      </c>
      <c r="L3698">
        <v>1</v>
      </c>
      <c r="M3698" t="b">
        <v>0</v>
      </c>
      <c r="N3698" t="s">
        <v>8281</v>
      </c>
      <c r="O3698" t="s">
        <v>8284</v>
      </c>
      <c r="P3698">
        <f t="shared" si="171"/>
        <v>0</v>
      </c>
      <c r="Q3698">
        <f t="shared" si="172"/>
        <v>1</v>
      </c>
      <c r="R3698">
        <f t="shared" si="173"/>
        <v>2015</v>
      </c>
    </row>
    <row r="3699" spans="1:18" ht="28.8" x14ac:dyDescent="0.3">
      <c r="A3699">
        <v>3932</v>
      </c>
      <c r="B3699" s="3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 s="12">
        <v>42445.126898148148</v>
      </c>
      <c r="J3699" s="12">
        <v>42415.168564814812</v>
      </c>
      <c r="K3699" t="b">
        <v>0</v>
      </c>
      <c r="L3699">
        <v>1</v>
      </c>
      <c r="M3699" t="b">
        <v>0</v>
      </c>
      <c r="N3699" t="s">
        <v>8281</v>
      </c>
      <c r="O3699" t="s">
        <v>8284</v>
      </c>
      <c r="P3699">
        <f t="shared" si="171"/>
        <v>0</v>
      </c>
      <c r="Q3699">
        <f t="shared" si="172"/>
        <v>1</v>
      </c>
      <c r="R3699">
        <f t="shared" si="173"/>
        <v>2016</v>
      </c>
    </row>
    <row r="3700" spans="1:18" ht="28.8" x14ac:dyDescent="0.3">
      <c r="A3700">
        <v>3951</v>
      </c>
      <c r="B3700" s="3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 s="12">
        <v>42493.784050925926</v>
      </c>
      <c r="J3700" s="12">
        <v>42433.825717592597</v>
      </c>
      <c r="K3700" t="b">
        <v>0</v>
      </c>
      <c r="L3700">
        <v>1</v>
      </c>
      <c r="M3700" t="b">
        <v>0</v>
      </c>
      <c r="N3700" t="s">
        <v>8281</v>
      </c>
      <c r="O3700" t="s">
        <v>8284</v>
      </c>
      <c r="P3700">
        <f t="shared" si="171"/>
        <v>0</v>
      </c>
      <c r="Q3700">
        <f t="shared" si="172"/>
        <v>1</v>
      </c>
      <c r="R3700">
        <f t="shared" si="173"/>
        <v>2016</v>
      </c>
    </row>
    <row r="3701" spans="1:18" x14ac:dyDescent="0.3">
      <c r="A3701">
        <v>4004</v>
      </c>
      <c r="B3701" s="3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 s="12">
        <v>41920.16269675926</v>
      </c>
      <c r="J3701" s="12">
        <v>41890.16269675926</v>
      </c>
      <c r="K3701" t="b">
        <v>0</v>
      </c>
      <c r="L3701">
        <v>1</v>
      </c>
      <c r="M3701" t="b">
        <v>0</v>
      </c>
      <c r="N3701" t="s">
        <v>8281</v>
      </c>
      <c r="O3701" t="s">
        <v>8284</v>
      </c>
      <c r="P3701">
        <f t="shared" si="171"/>
        <v>0</v>
      </c>
      <c r="Q3701">
        <f t="shared" si="172"/>
        <v>1</v>
      </c>
      <c r="R3701">
        <f t="shared" si="173"/>
        <v>2014</v>
      </c>
    </row>
    <row r="3702" spans="1:18" ht="28.8" x14ac:dyDescent="0.3">
      <c r="A3702">
        <v>4015</v>
      </c>
      <c r="B3702" s="3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 s="12">
        <v>42204.780821759254</v>
      </c>
      <c r="J3702" s="12">
        <v>42174.780821759254</v>
      </c>
      <c r="K3702" t="b">
        <v>0</v>
      </c>
      <c r="L3702">
        <v>1</v>
      </c>
      <c r="M3702" t="b">
        <v>0</v>
      </c>
      <c r="N3702" t="s">
        <v>8281</v>
      </c>
      <c r="O3702" t="s">
        <v>8284</v>
      </c>
      <c r="P3702">
        <f t="shared" si="171"/>
        <v>0</v>
      </c>
      <c r="Q3702">
        <f t="shared" si="172"/>
        <v>1</v>
      </c>
      <c r="R3702">
        <f t="shared" si="173"/>
        <v>2015</v>
      </c>
    </row>
    <row r="3703" spans="1:18" ht="28.8" x14ac:dyDescent="0.3">
      <c r="A3703">
        <v>4045</v>
      </c>
      <c r="B3703" s="3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 s="12">
        <v>41872.201261574075</v>
      </c>
      <c r="J3703" s="12">
        <v>41842.201261574075</v>
      </c>
      <c r="K3703" t="b">
        <v>0</v>
      </c>
      <c r="L3703">
        <v>1</v>
      </c>
      <c r="M3703" t="b">
        <v>0</v>
      </c>
      <c r="N3703" t="s">
        <v>8281</v>
      </c>
      <c r="O3703" t="s">
        <v>8284</v>
      </c>
      <c r="P3703">
        <f t="shared" si="171"/>
        <v>0</v>
      </c>
      <c r="Q3703">
        <f t="shared" si="172"/>
        <v>1</v>
      </c>
      <c r="R3703">
        <f t="shared" si="173"/>
        <v>2014</v>
      </c>
    </row>
    <row r="3704" spans="1:18" ht="28.8" x14ac:dyDescent="0.3">
      <c r="A3704">
        <v>4050</v>
      </c>
      <c r="B3704" s="3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 s="12">
        <v>41935.636469907404</v>
      </c>
      <c r="J3704" s="12">
        <v>41905.636469907404</v>
      </c>
      <c r="K3704" t="b">
        <v>0</v>
      </c>
      <c r="L3704">
        <v>1</v>
      </c>
      <c r="M3704" t="b">
        <v>0</v>
      </c>
      <c r="N3704" t="s">
        <v>8281</v>
      </c>
      <c r="O3704" t="s">
        <v>8284</v>
      </c>
      <c r="P3704">
        <f t="shared" si="171"/>
        <v>0</v>
      </c>
      <c r="Q3704">
        <f t="shared" si="172"/>
        <v>1</v>
      </c>
      <c r="R3704">
        <f t="shared" si="173"/>
        <v>2014</v>
      </c>
    </row>
    <row r="3705" spans="1:18" ht="28.8" x14ac:dyDescent="0.3">
      <c r="A3705">
        <v>4112</v>
      </c>
      <c r="B3705" s="3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 s="12">
        <v>42428</v>
      </c>
      <c r="J3705" s="12">
        <v>42400.946597222224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>
        <f t="shared" si="171"/>
        <v>0</v>
      </c>
      <c r="Q3705">
        <f t="shared" si="172"/>
        <v>1</v>
      </c>
      <c r="R3705">
        <f t="shared" si="173"/>
        <v>2016</v>
      </c>
    </row>
    <row r="3706" spans="1:18" hidden="1" x14ac:dyDescent="0.3">
      <c r="A3706">
        <v>122</v>
      </c>
      <c r="B3706" s="3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 s="12">
        <v>42653.431793981479</v>
      </c>
      <c r="J3706" s="12">
        <v>42593.431793981479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>
        <f t="shared" si="171"/>
        <v>0</v>
      </c>
      <c r="Q3706">
        <f t="shared" si="172"/>
        <v>0</v>
      </c>
      <c r="R3706">
        <f t="shared" si="173"/>
        <v>2016</v>
      </c>
    </row>
    <row r="3707" spans="1:18" ht="28.8" hidden="1" x14ac:dyDescent="0.3">
      <c r="A3707">
        <v>124</v>
      </c>
      <c r="B3707" s="3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 s="12">
        <v>42139.928726851853</v>
      </c>
      <c r="J3707" s="12">
        <v>42114.928726851853</v>
      </c>
      <c r="K3707" t="b">
        <v>0</v>
      </c>
      <c r="L3707">
        <v>0</v>
      </c>
      <c r="M3707" t="b">
        <v>0</v>
      </c>
      <c r="N3707" t="s">
        <v>8279</v>
      </c>
      <c r="O3707" t="s">
        <v>8295</v>
      </c>
      <c r="P3707">
        <f t="shared" si="171"/>
        <v>0</v>
      </c>
      <c r="Q3707">
        <f t="shared" si="172"/>
        <v>0</v>
      </c>
      <c r="R3707">
        <f t="shared" si="173"/>
        <v>2015</v>
      </c>
    </row>
    <row r="3708" spans="1:18" ht="28.8" hidden="1" x14ac:dyDescent="0.3">
      <c r="A3708">
        <v>129</v>
      </c>
      <c r="B3708" s="3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 s="12">
        <v>41942.937303240738</v>
      </c>
      <c r="J3708" s="12">
        <v>41882.937303240738</v>
      </c>
      <c r="K3708" t="b">
        <v>0</v>
      </c>
      <c r="L3708">
        <v>0</v>
      </c>
      <c r="M3708" t="b">
        <v>0</v>
      </c>
      <c r="N3708" t="s">
        <v>8279</v>
      </c>
      <c r="O3708" t="s">
        <v>8295</v>
      </c>
      <c r="P3708">
        <f t="shared" si="171"/>
        <v>0</v>
      </c>
      <c r="Q3708">
        <f t="shared" si="172"/>
        <v>0</v>
      </c>
      <c r="R3708">
        <f t="shared" si="173"/>
        <v>2014</v>
      </c>
    </row>
    <row r="3709" spans="1:18" ht="28.8" hidden="1" x14ac:dyDescent="0.3">
      <c r="A3709">
        <v>130</v>
      </c>
      <c r="B3709" s="3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 s="12">
        <v>41806.844444444447</v>
      </c>
      <c r="J3709" s="12">
        <v>41778.915416666663</v>
      </c>
      <c r="K3709" t="b">
        <v>0</v>
      </c>
      <c r="L3709">
        <v>0</v>
      </c>
      <c r="M3709" t="b">
        <v>0</v>
      </c>
      <c r="N3709" t="s">
        <v>8279</v>
      </c>
      <c r="O3709" t="s">
        <v>8295</v>
      </c>
      <c r="P3709">
        <f t="shared" si="171"/>
        <v>0</v>
      </c>
      <c r="Q3709">
        <f t="shared" si="172"/>
        <v>0</v>
      </c>
      <c r="R3709">
        <f t="shared" si="173"/>
        <v>2014</v>
      </c>
    </row>
    <row r="3710" spans="1:18" hidden="1" x14ac:dyDescent="0.3">
      <c r="A3710">
        <v>131</v>
      </c>
      <c r="B3710" s="3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 s="12">
        <v>42557</v>
      </c>
      <c r="J3710" s="12">
        <v>42541.837511574078</v>
      </c>
      <c r="K3710" t="b">
        <v>0</v>
      </c>
      <c r="L3710">
        <v>0</v>
      </c>
      <c r="M3710" t="b">
        <v>0</v>
      </c>
      <c r="N3710" t="s">
        <v>8279</v>
      </c>
      <c r="O3710" t="s">
        <v>8295</v>
      </c>
      <c r="P3710">
        <f t="shared" si="171"/>
        <v>0</v>
      </c>
      <c r="Q3710">
        <f t="shared" si="172"/>
        <v>0</v>
      </c>
      <c r="R3710">
        <f t="shared" si="173"/>
        <v>2016</v>
      </c>
    </row>
    <row r="3711" spans="1:18" hidden="1" x14ac:dyDescent="0.3">
      <c r="A3711">
        <v>133</v>
      </c>
      <c r="B3711" s="3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 s="12">
        <v>42521.729861111111</v>
      </c>
      <c r="J3711" s="12">
        <v>42491.80768518518</v>
      </c>
      <c r="K3711" t="b">
        <v>0</v>
      </c>
      <c r="L3711">
        <v>0</v>
      </c>
      <c r="M3711" t="b">
        <v>0</v>
      </c>
      <c r="N3711" t="s">
        <v>8279</v>
      </c>
      <c r="O3711" t="s">
        <v>8295</v>
      </c>
      <c r="P3711">
        <f t="shared" si="171"/>
        <v>0</v>
      </c>
      <c r="Q3711">
        <f t="shared" si="172"/>
        <v>0</v>
      </c>
      <c r="R3711">
        <f t="shared" si="173"/>
        <v>2016</v>
      </c>
    </row>
    <row r="3712" spans="1:18" ht="28.8" hidden="1" x14ac:dyDescent="0.3">
      <c r="A3712">
        <v>134</v>
      </c>
      <c r="B3712" s="3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 s="12">
        <v>42251.708333333328</v>
      </c>
      <c r="J3712" s="12">
        <v>42221.909930555557</v>
      </c>
      <c r="K3712" t="b">
        <v>0</v>
      </c>
      <c r="L3712">
        <v>0</v>
      </c>
      <c r="M3712" t="b">
        <v>0</v>
      </c>
      <c r="N3712" t="s">
        <v>8279</v>
      </c>
      <c r="O3712" t="s">
        <v>8295</v>
      </c>
      <c r="P3712">
        <f t="shared" si="171"/>
        <v>0</v>
      </c>
      <c r="Q3712">
        <f t="shared" si="172"/>
        <v>0</v>
      </c>
      <c r="R3712">
        <f t="shared" si="173"/>
        <v>2015</v>
      </c>
    </row>
    <row r="3713" spans="1:18" ht="28.8" hidden="1" x14ac:dyDescent="0.3">
      <c r="A3713">
        <v>136</v>
      </c>
      <c r="B3713" s="3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 s="12">
        <v>42140.427777777775</v>
      </c>
      <c r="J3713" s="12">
        <v>42096.410115740742</v>
      </c>
      <c r="K3713" t="b">
        <v>0</v>
      </c>
      <c r="L3713">
        <v>0</v>
      </c>
      <c r="M3713" t="b">
        <v>0</v>
      </c>
      <c r="N3713" t="s">
        <v>8279</v>
      </c>
      <c r="O3713" t="s">
        <v>8295</v>
      </c>
      <c r="P3713">
        <f t="shared" si="171"/>
        <v>0</v>
      </c>
      <c r="Q3713">
        <f t="shared" si="172"/>
        <v>0</v>
      </c>
      <c r="R3713">
        <f t="shared" si="173"/>
        <v>2015</v>
      </c>
    </row>
    <row r="3714" spans="1:18" ht="28.8" hidden="1" x14ac:dyDescent="0.3">
      <c r="A3714">
        <v>137</v>
      </c>
      <c r="B3714" s="3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 s="12">
        <v>42289.573993055557</v>
      </c>
      <c r="J3714" s="12">
        <v>42239.573993055557</v>
      </c>
      <c r="K3714" t="b">
        <v>0</v>
      </c>
      <c r="L3714">
        <v>0</v>
      </c>
      <c r="M3714" t="b">
        <v>0</v>
      </c>
      <c r="N3714" t="s">
        <v>8279</v>
      </c>
      <c r="O3714" t="s">
        <v>8295</v>
      </c>
      <c r="P3714">
        <f t="shared" ref="P3714:P3777" si="174">ROUND(E3714/D3714*100,0)</f>
        <v>0</v>
      </c>
      <c r="Q3714">
        <f t="shared" ref="Q3714:Q3777" si="175">IFERROR(ROUND(E3714/L3714,2),0)</f>
        <v>0</v>
      </c>
      <c r="R3714">
        <f t="shared" si="173"/>
        <v>2015</v>
      </c>
    </row>
    <row r="3715" spans="1:18" ht="28.8" hidden="1" x14ac:dyDescent="0.3">
      <c r="A3715">
        <v>140</v>
      </c>
      <c r="B3715" s="3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 s="12">
        <v>42083.15662037037</v>
      </c>
      <c r="J3715" s="12">
        <v>42053.198287037041</v>
      </c>
      <c r="K3715" t="b">
        <v>0</v>
      </c>
      <c r="L3715">
        <v>0</v>
      </c>
      <c r="M3715" t="b">
        <v>0</v>
      </c>
      <c r="N3715" t="s">
        <v>8279</v>
      </c>
      <c r="O3715" t="s">
        <v>8295</v>
      </c>
      <c r="P3715">
        <f t="shared" si="174"/>
        <v>0</v>
      </c>
      <c r="Q3715">
        <f t="shared" si="175"/>
        <v>0</v>
      </c>
      <c r="R3715">
        <f t="shared" ref="R3715:R3778" si="176">YEAR(J3715)</f>
        <v>2015</v>
      </c>
    </row>
    <row r="3716" spans="1:18" ht="28.8" hidden="1" x14ac:dyDescent="0.3">
      <c r="A3716">
        <v>143</v>
      </c>
      <c r="B3716" s="3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 s="12">
        <v>42616.246527777781</v>
      </c>
      <c r="J3716" s="12">
        <v>42559.064143518524</v>
      </c>
      <c r="K3716" t="b">
        <v>0</v>
      </c>
      <c r="L3716">
        <v>0</v>
      </c>
      <c r="M3716" t="b">
        <v>0</v>
      </c>
      <c r="N3716" t="s">
        <v>8279</v>
      </c>
      <c r="O3716" t="s">
        <v>8295</v>
      </c>
      <c r="P3716">
        <f t="shared" si="174"/>
        <v>0</v>
      </c>
      <c r="Q3716">
        <f t="shared" si="175"/>
        <v>0</v>
      </c>
      <c r="R3716">
        <f t="shared" si="176"/>
        <v>2016</v>
      </c>
    </row>
    <row r="3717" spans="1:18" hidden="1" x14ac:dyDescent="0.3">
      <c r="A3717">
        <v>147</v>
      </c>
      <c r="B3717" s="3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 s="12">
        <v>42012.762499999997</v>
      </c>
      <c r="J3717" s="12">
        <v>41969.767824074079</v>
      </c>
      <c r="K3717" t="b">
        <v>0</v>
      </c>
      <c r="L3717">
        <v>0</v>
      </c>
      <c r="M3717" t="b">
        <v>0</v>
      </c>
      <c r="N3717" t="s">
        <v>8279</v>
      </c>
      <c r="O3717" t="s">
        <v>8295</v>
      </c>
      <c r="P3717">
        <f t="shared" si="174"/>
        <v>0</v>
      </c>
      <c r="Q3717">
        <f t="shared" si="175"/>
        <v>0</v>
      </c>
      <c r="R3717">
        <f t="shared" si="176"/>
        <v>2014</v>
      </c>
    </row>
    <row r="3718" spans="1:18" ht="28.8" hidden="1" x14ac:dyDescent="0.3">
      <c r="A3718">
        <v>158</v>
      </c>
      <c r="B3718" s="3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 s="12">
        <v>41934.07671296296</v>
      </c>
      <c r="J3718" s="12">
        <v>41904.07671296296</v>
      </c>
      <c r="K3718" t="b">
        <v>0</v>
      </c>
      <c r="L3718">
        <v>0</v>
      </c>
      <c r="M3718" t="b">
        <v>0</v>
      </c>
      <c r="N3718" t="s">
        <v>8279</v>
      </c>
      <c r="O3718" t="s">
        <v>8295</v>
      </c>
      <c r="P3718">
        <f t="shared" si="174"/>
        <v>0</v>
      </c>
      <c r="Q3718">
        <f t="shared" si="175"/>
        <v>0</v>
      </c>
      <c r="R3718">
        <f t="shared" si="176"/>
        <v>2014</v>
      </c>
    </row>
    <row r="3719" spans="1:18" ht="28.8" hidden="1" x14ac:dyDescent="0.3">
      <c r="A3719">
        <v>160</v>
      </c>
      <c r="B3719" s="3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 s="12">
        <v>42231.913090277783</v>
      </c>
      <c r="J3719" s="12">
        <v>42171.913090277783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>
        <f t="shared" si="174"/>
        <v>0</v>
      </c>
      <c r="Q3719">
        <f t="shared" si="175"/>
        <v>0</v>
      </c>
      <c r="R3719">
        <f t="shared" si="176"/>
        <v>2015</v>
      </c>
    </row>
    <row r="3720" spans="1:18" ht="28.8" hidden="1" x14ac:dyDescent="0.3">
      <c r="A3720">
        <v>163</v>
      </c>
      <c r="B3720" s="3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 s="12">
        <v>42278</v>
      </c>
      <c r="J3720" s="12">
        <v>42243.961273148147</v>
      </c>
      <c r="K3720" t="b">
        <v>0</v>
      </c>
      <c r="L3720">
        <v>0</v>
      </c>
      <c r="M3720" t="b">
        <v>0</v>
      </c>
      <c r="N3720" t="s">
        <v>8279</v>
      </c>
      <c r="O3720" t="s">
        <v>8283</v>
      </c>
      <c r="P3720">
        <f t="shared" si="174"/>
        <v>0</v>
      </c>
      <c r="Q3720">
        <f t="shared" si="175"/>
        <v>0</v>
      </c>
      <c r="R3720">
        <f t="shared" si="176"/>
        <v>2015</v>
      </c>
    </row>
    <row r="3721" spans="1:18" hidden="1" x14ac:dyDescent="0.3">
      <c r="A3721">
        <v>165</v>
      </c>
      <c r="B3721" s="3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 s="12">
        <v>42381.658842592587</v>
      </c>
      <c r="J3721" s="12">
        <v>42351.658842592587</v>
      </c>
      <c r="K3721" t="b">
        <v>0</v>
      </c>
      <c r="L3721">
        <v>0</v>
      </c>
      <c r="M3721" t="b">
        <v>0</v>
      </c>
      <c r="N3721" t="s">
        <v>8279</v>
      </c>
      <c r="O3721" t="s">
        <v>8283</v>
      </c>
      <c r="P3721">
        <f t="shared" si="174"/>
        <v>0</v>
      </c>
      <c r="Q3721">
        <f t="shared" si="175"/>
        <v>0</v>
      </c>
      <c r="R3721">
        <f t="shared" si="176"/>
        <v>2015</v>
      </c>
    </row>
    <row r="3722" spans="1:18" ht="28.8" hidden="1" x14ac:dyDescent="0.3">
      <c r="A3722">
        <v>172</v>
      </c>
      <c r="B3722" s="3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 s="12">
        <v>42082.353275462956</v>
      </c>
      <c r="J3722" s="12">
        <v>42047.394942129627</v>
      </c>
      <c r="K3722" t="b">
        <v>0</v>
      </c>
      <c r="L3722">
        <v>0</v>
      </c>
      <c r="M3722" t="b">
        <v>0</v>
      </c>
      <c r="N3722" t="s">
        <v>8279</v>
      </c>
      <c r="O3722" t="s">
        <v>8283</v>
      </c>
      <c r="P3722">
        <f t="shared" si="174"/>
        <v>0</v>
      </c>
      <c r="Q3722">
        <f t="shared" si="175"/>
        <v>0</v>
      </c>
      <c r="R3722">
        <f t="shared" si="176"/>
        <v>2015</v>
      </c>
    </row>
    <row r="3723" spans="1:18" ht="28.8" hidden="1" x14ac:dyDescent="0.3">
      <c r="A3723">
        <v>173</v>
      </c>
      <c r="B3723" s="3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 s="12">
        <v>42063.573009259257</v>
      </c>
      <c r="J3723" s="12">
        <v>42033.573009259257</v>
      </c>
      <c r="K3723" t="b">
        <v>0</v>
      </c>
      <c r="L3723">
        <v>0</v>
      </c>
      <c r="M3723" t="b">
        <v>0</v>
      </c>
      <c r="N3723" t="s">
        <v>8279</v>
      </c>
      <c r="O3723" t="s">
        <v>8283</v>
      </c>
      <c r="P3723">
        <f t="shared" si="174"/>
        <v>0</v>
      </c>
      <c r="Q3723">
        <f t="shared" si="175"/>
        <v>0</v>
      </c>
      <c r="R3723">
        <f t="shared" si="176"/>
        <v>2015</v>
      </c>
    </row>
    <row r="3724" spans="1:18" ht="28.8" hidden="1" x14ac:dyDescent="0.3">
      <c r="A3724">
        <v>174</v>
      </c>
      <c r="B3724" s="3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 s="12">
        <v>42132.758981481486</v>
      </c>
      <c r="J3724" s="12">
        <v>42072.758981481486</v>
      </c>
      <c r="K3724" t="b">
        <v>0</v>
      </c>
      <c r="L3724">
        <v>0</v>
      </c>
      <c r="M3724" t="b">
        <v>0</v>
      </c>
      <c r="N3724" t="s">
        <v>8279</v>
      </c>
      <c r="O3724" t="s">
        <v>8283</v>
      </c>
      <c r="P3724">
        <f t="shared" si="174"/>
        <v>0</v>
      </c>
      <c r="Q3724">
        <f t="shared" si="175"/>
        <v>0</v>
      </c>
      <c r="R3724">
        <f t="shared" si="176"/>
        <v>2015</v>
      </c>
    </row>
    <row r="3725" spans="1:18" ht="28.8" hidden="1" x14ac:dyDescent="0.3">
      <c r="A3725">
        <v>176</v>
      </c>
      <c r="B3725" s="3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 s="12">
        <v>42221.824062500003</v>
      </c>
      <c r="J3725" s="12">
        <v>42191.824062500003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>
        <f t="shared" si="174"/>
        <v>0</v>
      </c>
      <c r="Q3725">
        <f t="shared" si="175"/>
        <v>0</v>
      </c>
      <c r="R3725">
        <f t="shared" si="176"/>
        <v>2015</v>
      </c>
    </row>
    <row r="3726" spans="1:18" hidden="1" x14ac:dyDescent="0.3">
      <c r="A3726">
        <v>178</v>
      </c>
      <c r="B3726" s="3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 s="12">
        <v>42334.997048611112</v>
      </c>
      <c r="J3726" s="12">
        <v>42304.955381944441</v>
      </c>
      <c r="K3726" t="b">
        <v>0</v>
      </c>
      <c r="L3726">
        <v>0</v>
      </c>
      <c r="M3726" t="b">
        <v>0</v>
      </c>
      <c r="N3726" t="s">
        <v>8279</v>
      </c>
      <c r="O3726" t="s">
        <v>8283</v>
      </c>
      <c r="P3726">
        <f t="shared" si="174"/>
        <v>0</v>
      </c>
      <c r="Q3726">
        <f t="shared" si="175"/>
        <v>0</v>
      </c>
      <c r="R3726">
        <f t="shared" si="176"/>
        <v>2015</v>
      </c>
    </row>
    <row r="3727" spans="1:18" ht="28.8" hidden="1" x14ac:dyDescent="0.3">
      <c r="A3727">
        <v>182</v>
      </c>
      <c r="B3727" s="3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 s="12">
        <v>42742.011944444443</v>
      </c>
      <c r="J3727" s="12">
        <v>42712.011944444443</v>
      </c>
      <c r="K3727" t="b">
        <v>0</v>
      </c>
      <c r="L3727">
        <v>0</v>
      </c>
      <c r="M3727" t="b">
        <v>0</v>
      </c>
      <c r="N3727" t="s">
        <v>8279</v>
      </c>
      <c r="O3727" t="s">
        <v>8283</v>
      </c>
      <c r="P3727">
        <f t="shared" si="174"/>
        <v>0</v>
      </c>
      <c r="Q3727">
        <f t="shared" si="175"/>
        <v>0</v>
      </c>
      <c r="R3727">
        <f t="shared" si="176"/>
        <v>2016</v>
      </c>
    </row>
    <row r="3728" spans="1:18" ht="28.8" hidden="1" x14ac:dyDescent="0.3">
      <c r="A3728">
        <v>186</v>
      </c>
      <c r="B3728" s="3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2">
        <v>42797.833333333328</v>
      </c>
      <c r="J3728" s="12">
        <v>42767.812893518523</v>
      </c>
      <c r="K3728" t="b">
        <v>0</v>
      </c>
      <c r="L3728">
        <v>0</v>
      </c>
      <c r="M3728" t="b">
        <v>0</v>
      </c>
      <c r="N3728" t="s">
        <v>8279</v>
      </c>
      <c r="O3728" t="s">
        <v>8283</v>
      </c>
      <c r="P3728">
        <f t="shared" si="174"/>
        <v>0</v>
      </c>
      <c r="Q3728">
        <f t="shared" si="175"/>
        <v>0</v>
      </c>
      <c r="R3728">
        <f t="shared" si="176"/>
        <v>2017</v>
      </c>
    </row>
    <row r="3729" spans="1:18" ht="28.8" hidden="1" x14ac:dyDescent="0.3">
      <c r="A3729">
        <v>188</v>
      </c>
      <c r="B3729" s="3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 s="12">
        <v>41887.18304398148</v>
      </c>
      <c r="J3729" s="12">
        <v>41857.18304398148</v>
      </c>
      <c r="K3729" t="b">
        <v>0</v>
      </c>
      <c r="L3729">
        <v>0</v>
      </c>
      <c r="M3729" t="b">
        <v>0</v>
      </c>
      <c r="N3729" t="s">
        <v>8279</v>
      </c>
      <c r="O3729" t="s">
        <v>8283</v>
      </c>
      <c r="P3729">
        <f t="shared" si="174"/>
        <v>0</v>
      </c>
      <c r="Q3729">
        <f t="shared" si="175"/>
        <v>0</v>
      </c>
      <c r="R3729">
        <f t="shared" si="176"/>
        <v>2014</v>
      </c>
    </row>
    <row r="3730" spans="1:18" ht="28.8" hidden="1" x14ac:dyDescent="0.3">
      <c r="A3730">
        <v>193</v>
      </c>
      <c r="B3730" s="3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 s="12">
        <v>41971.976458333331</v>
      </c>
      <c r="J3730" s="12">
        <v>41911.934791666667</v>
      </c>
      <c r="K3730" t="b">
        <v>0</v>
      </c>
      <c r="L3730">
        <v>0</v>
      </c>
      <c r="M3730" t="b">
        <v>0</v>
      </c>
      <c r="N3730" t="s">
        <v>8279</v>
      </c>
      <c r="O3730" t="s">
        <v>8283</v>
      </c>
      <c r="P3730">
        <f t="shared" si="174"/>
        <v>0</v>
      </c>
      <c r="Q3730">
        <f t="shared" si="175"/>
        <v>0</v>
      </c>
      <c r="R3730">
        <f t="shared" si="176"/>
        <v>2014</v>
      </c>
    </row>
    <row r="3731" spans="1:18" ht="28.8" hidden="1" x14ac:dyDescent="0.3">
      <c r="A3731">
        <v>195</v>
      </c>
      <c r="B3731" s="3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 s="12">
        <v>42195.67050925926</v>
      </c>
      <c r="J3731" s="12">
        <v>42135.67050925926</v>
      </c>
      <c r="K3731" t="b">
        <v>0</v>
      </c>
      <c r="L3731">
        <v>0</v>
      </c>
      <c r="M3731" t="b">
        <v>0</v>
      </c>
      <c r="N3731" t="s">
        <v>8279</v>
      </c>
      <c r="O3731" t="s">
        <v>8283</v>
      </c>
      <c r="P3731">
        <f t="shared" si="174"/>
        <v>0</v>
      </c>
      <c r="Q3731">
        <f t="shared" si="175"/>
        <v>0</v>
      </c>
      <c r="R3731">
        <f t="shared" si="176"/>
        <v>2015</v>
      </c>
    </row>
    <row r="3732" spans="1:18" ht="28.8" hidden="1" x14ac:dyDescent="0.3">
      <c r="A3732">
        <v>199</v>
      </c>
      <c r="B3732" s="3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 s="12">
        <v>42614.123865740738</v>
      </c>
      <c r="J3732" s="12">
        <v>42584.123865740738</v>
      </c>
      <c r="K3732" t="b">
        <v>0</v>
      </c>
      <c r="L3732">
        <v>0</v>
      </c>
      <c r="M3732" t="b">
        <v>0</v>
      </c>
      <c r="N3732" t="s">
        <v>8279</v>
      </c>
      <c r="O3732" t="s">
        <v>8283</v>
      </c>
      <c r="P3732">
        <f t="shared" si="174"/>
        <v>0</v>
      </c>
      <c r="Q3732">
        <f t="shared" si="175"/>
        <v>0</v>
      </c>
      <c r="R3732">
        <f t="shared" si="176"/>
        <v>2016</v>
      </c>
    </row>
    <row r="3733" spans="1:18" hidden="1" x14ac:dyDescent="0.3">
      <c r="A3733">
        <v>202</v>
      </c>
      <c r="B3733" s="3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 s="12">
        <v>42285.874305555553</v>
      </c>
      <c r="J3733" s="12">
        <v>42255.927824074075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>
        <f t="shared" si="174"/>
        <v>0</v>
      </c>
      <c r="Q3733">
        <f t="shared" si="175"/>
        <v>0</v>
      </c>
      <c r="R3733">
        <f t="shared" si="176"/>
        <v>2015</v>
      </c>
    </row>
    <row r="3734" spans="1:18" hidden="1" x14ac:dyDescent="0.3">
      <c r="A3734">
        <v>206</v>
      </c>
      <c r="B3734" s="3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 s="12">
        <v>42588.004432870366</v>
      </c>
      <c r="J3734" s="12">
        <v>42567.004432870366</v>
      </c>
      <c r="K3734" t="b">
        <v>0</v>
      </c>
      <c r="L3734">
        <v>0</v>
      </c>
      <c r="M3734" t="b">
        <v>0</v>
      </c>
      <c r="N3734" t="s">
        <v>8279</v>
      </c>
      <c r="O3734" t="s">
        <v>8283</v>
      </c>
      <c r="P3734">
        <f t="shared" si="174"/>
        <v>0</v>
      </c>
      <c r="Q3734">
        <f t="shared" si="175"/>
        <v>0</v>
      </c>
      <c r="R3734">
        <f t="shared" si="176"/>
        <v>2016</v>
      </c>
    </row>
    <row r="3735" spans="1:18" ht="28.8" hidden="1" x14ac:dyDescent="0.3">
      <c r="A3735">
        <v>208</v>
      </c>
      <c r="B3735" s="3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 s="12">
        <v>41989.369988425926</v>
      </c>
      <c r="J3735" s="12">
        <v>41959.369988425926</v>
      </c>
      <c r="K3735" t="b">
        <v>0</v>
      </c>
      <c r="L3735">
        <v>0</v>
      </c>
      <c r="M3735" t="b">
        <v>0</v>
      </c>
      <c r="N3735" t="s">
        <v>8279</v>
      </c>
      <c r="O3735" t="s">
        <v>8283</v>
      </c>
      <c r="P3735">
        <f t="shared" si="174"/>
        <v>0</v>
      </c>
      <c r="Q3735">
        <f t="shared" si="175"/>
        <v>0</v>
      </c>
      <c r="R3735">
        <f t="shared" si="176"/>
        <v>2014</v>
      </c>
    </row>
    <row r="3736" spans="1:18" ht="28.8" hidden="1" x14ac:dyDescent="0.3">
      <c r="A3736">
        <v>209</v>
      </c>
      <c r="B3736" s="3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 s="12">
        <v>42195.922858796301</v>
      </c>
      <c r="J3736" s="12">
        <v>42165.922858796301</v>
      </c>
      <c r="K3736" t="b">
        <v>0</v>
      </c>
      <c r="L3736">
        <v>0</v>
      </c>
      <c r="M3736" t="b">
        <v>0</v>
      </c>
      <c r="N3736" t="s">
        <v>8279</v>
      </c>
      <c r="O3736" t="s">
        <v>8283</v>
      </c>
      <c r="P3736">
        <f t="shared" si="174"/>
        <v>0</v>
      </c>
      <c r="Q3736">
        <f t="shared" si="175"/>
        <v>0</v>
      </c>
      <c r="R3736">
        <f t="shared" si="176"/>
        <v>2015</v>
      </c>
    </row>
    <row r="3737" spans="1:18" hidden="1" x14ac:dyDescent="0.3">
      <c r="A3737">
        <v>221</v>
      </c>
      <c r="B3737" s="3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 s="12">
        <v>42091.79587962963</v>
      </c>
      <c r="J3737" s="12">
        <v>42031.837546296301</v>
      </c>
      <c r="K3737" t="b">
        <v>0</v>
      </c>
      <c r="L3737">
        <v>0</v>
      </c>
      <c r="M3737" t="b">
        <v>0</v>
      </c>
      <c r="N3737" t="s">
        <v>8279</v>
      </c>
      <c r="O3737" t="s">
        <v>8283</v>
      </c>
      <c r="P3737">
        <f t="shared" si="174"/>
        <v>0</v>
      </c>
      <c r="Q3737">
        <f t="shared" si="175"/>
        <v>0</v>
      </c>
      <c r="R3737">
        <f t="shared" si="176"/>
        <v>2015</v>
      </c>
    </row>
    <row r="3738" spans="1:18" ht="28.8" hidden="1" x14ac:dyDescent="0.3">
      <c r="A3738">
        <v>223</v>
      </c>
      <c r="B3738" s="3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 s="12">
        <v>42512.045138888891</v>
      </c>
      <c r="J3738" s="12">
        <v>42482.048032407409</v>
      </c>
      <c r="K3738" t="b">
        <v>0</v>
      </c>
      <c r="L3738">
        <v>0</v>
      </c>
      <c r="M3738" t="b">
        <v>0</v>
      </c>
      <c r="N3738" t="s">
        <v>8279</v>
      </c>
      <c r="O3738" t="s">
        <v>8283</v>
      </c>
      <c r="P3738">
        <f t="shared" si="174"/>
        <v>0</v>
      </c>
      <c r="Q3738">
        <f t="shared" si="175"/>
        <v>0</v>
      </c>
      <c r="R3738">
        <f t="shared" si="176"/>
        <v>2016</v>
      </c>
    </row>
    <row r="3739" spans="1:18" ht="28.8" hidden="1" x14ac:dyDescent="0.3">
      <c r="A3739">
        <v>224</v>
      </c>
      <c r="B3739" s="3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 s="12">
        <v>42195.235254629632</v>
      </c>
      <c r="J3739" s="12">
        <v>42135.235254629632</v>
      </c>
      <c r="K3739" t="b">
        <v>0</v>
      </c>
      <c r="L3739">
        <v>0</v>
      </c>
      <c r="M3739" t="b">
        <v>0</v>
      </c>
      <c r="N3739" t="s">
        <v>8279</v>
      </c>
      <c r="O3739" t="s">
        <v>8283</v>
      </c>
      <c r="P3739">
        <f t="shared" si="174"/>
        <v>0</v>
      </c>
      <c r="Q3739">
        <f t="shared" si="175"/>
        <v>0</v>
      </c>
      <c r="R3739">
        <f t="shared" si="176"/>
        <v>2015</v>
      </c>
    </row>
    <row r="3740" spans="1:18" ht="28.8" hidden="1" x14ac:dyDescent="0.3">
      <c r="A3740">
        <v>225</v>
      </c>
      <c r="B3740" s="3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 s="12">
        <v>42468.919606481482</v>
      </c>
      <c r="J3740" s="12">
        <v>42438.961273148147</v>
      </c>
      <c r="K3740" t="b">
        <v>0</v>
      </c>
      <c r="L3740">
        <v>0</v>
      </c>
      <c r="M3740" t="b">
        <v>0</v>
      </c>
      <c r="N3740" t="s">
        <v>8279</v>
      </c>
      <c r="O3740" t="s">
        <v>8283</v>
      </c>
      <c r="P3740">
        <f t="shared" si="174"/>
        <v>0</v>
      </c>
      <c r="Q3740">
        <f t="shared" si="175"/>
        <v>0</v>
      </c>
      <c r="R3740">
        <f t="shared" si="176"/>
        <v>2016</v>
      </c>
    </row>
    <row r="3741" spans="1:18" ht="28.8" hidden="1" x14ac:dyDescent="0.3">
      <c r="A3741">
        <v>227</v>
      </c>
      <c r="B3741" s="3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 s="12">
        <v>42194.893993055557</v>
      </c>
      <c r="J3741" s="12">
        <v>42164.893993055557</v>
      </c>
      <c r="K3741" t="b">
        <v>0</v>
      </c>
      <c r="L3741">
        <v>0</v>
      </c>
      <c r="M3741" t="b">
        <v>0</v>
      </c>
      <c r="N3741" t="s">
        <v>8279</v>
      </c>
      <c r="O3741" t="s">
        <v>8283</v>
      </c>
      <c r="P3741">
        <f t="shared" si="174"/>
        <v>0</v>
      </c>
      <c r="Q3741">
        <f t="shared" si="175"/>
        <v>0</v>
      </c>
      <c r="R3741">
        <f t="shared" si="176"/>
        <v>2015</v>
      </c>
    </row>
    <row r="3742" spans="1:18" hidden="1" x14ac:dyDescent="0.3">
      <c r="A3742">
        <v>228</v>
      </c>
      <c r="B3742" s="3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 s="12">
        <v>42156.686400462961</v>
      </c>
      <c r="J3742" s="12">
        <v>42096.686400462961</v>
      </c>
      <c r="K3742" t="b">
        <v>0</v>
      </c>
      <c r="L3742">
        <v>0</v>
      </c>
      <c r="M3742" t="b">
        <v>0</v>
      </c>
      <c r="N3742" t="s">
        <v>8279</v>
      </c>
      <c r="O3742" t="s">
        <v>8283</v>
      </c>
      <c r="P3742">
        <f t="shared" si="174"/>
        <v>0</v>
      </c>
      <c r="Q3742">
        <f t="shared" si="175"/>
        <v>0</v>
      </c>
      <c r="R3742">
        <f t="shared" si="176"/>
        <v>2015</v>
      </c>
    </row>
    <row r="3743" spans="1:18" ht="28.8" hidden="1" x14ac:dyDescent="0.3">
      <c r="A3743">
        <v>229</v>
      </c>
      <c r="B3743" s="3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 s="12">
        <v>42413.933993055558</v>
      </c>
      <c r="J3743" s="12">
        <v>42383.933993055558</v>
      </c>
      <c r="K3743" t="b">
        <v>0</v>
      </c>
      <c r="L3743">
        <v>0</v>
      </c>
      <c r="M3743" t="b">
        <v>0</v>
      </c>
      <c r="N3743" t="s">
        <v>8279</v>
      </c>
      <c r="O3743" t="s">
        <v>8283</v>
      </c>
      <c r="P3743">
        <f t="shared" si="174"/>
        <v>0</v>
      </c>
      <c r="Q3743">
        <f t="shared" si="175"/>
        <v>0</v>
      </c>
      <c r="R3743">
        <f t="shared" si="176"/>
        <v>2016</v>
      </c>
    </row>
    <row r="3744" spans="1:18" ht="28.8" hidden="1" x14ac:dyDescent="0.3">
      <c r="A3744">
        <v>231</v>
      </c>
      <c r="B3744" s="3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 s="12">
        <v>42371.958923611113</v>
      </c>
      <c r="J3744" s="12">
        <v>42341.958923611113</v>
      </c>
      <c r="K3744" t="b">
        <v>0</v>
      </c>
      <c r="L3744">
        <v>0</v>
      </c>
      <c r="M3744" t="b">
        <v>0</v>
      </c>
      <c r="N3744" t="s">
        <v>8279</v>
      </c>
      <c r="O3744" t="s">
        <v>8283</v>
      </c>
      <c r="P3744">
        <f t="shared" si="174"/>
        <v>0</v>
      </c>
      <c r="Q3744">
        <f t="shared" si="175"/>
        <v>0</v>
      </c>
      <c r="R3744">
        <f t="shared" si="176"/>
        <v>2015</v>
      </c>
    </row>
    <row r="3745" spans="1:18" ht="28.8" hidden="1" x14ac:dyDescent="0.3">
      <c r="A3745">
        <v>233</v>
      </c>
      <c r="B3745" s="3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42642.911712962959</v>
      </c>
      <c r="J3745" s="12">
        <v>42612.911712962959</v>
      </c>
      <c r="K3745" t="b">
        <v>0</v>
      </c>
      <c r="L3745">
        <v>0</v>
      </c>
      <c r="M3745" t="b">
        <v>0</v>
      </c>
      <c r="N3745" t="s">
        <v>8279</v>
      </c>
      <c r="O3745" t="s">
        <v>8283</v>
      </c>
      <c r="P3745">
        <f t="shared" si="174"/>
        <v>0</v>
      </c>
      <c r="Q3745">
        <f t="shared" si="175"/>
        <v>0</v>
      </c>
      <c r="R3745">
        <f t="shared" si="176"/>
        <v>2016</v>
      </c>
    </row>
    <row r="3746" spans="1:18" ht="28.8" hidden="1" x14ac:dyDescent="0.3">
      <c r="A3746">
        <v>235</v>
      </c>
      <c r="B3746" s="3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42194.908530092594</v>
      </c>
      <c r="J3746" s="12">
        <v>42164.908530092594</v>
      </c>
      <c r="K3746" t="b">
        <v>0</v>
      </c>
      <c r="L3746">
        <v>0</v>
      </c>
      <c r="M3746" t="b">
        <v>0</v>
      </c>
      <c r="N3746" t="s">
        <v>8279</v>
      </c>
      <c r="O3746" t="s">
        <v>8283</v>
      </c>
      <c r="P3746">
        <f t="shared" si="174"/>
        <v>0</v>
      </c>
      <c r="Q3746">
        <f t="shared" si="175"/>
        <v>0</v>
      </c>
      <c r="R3746">
        <f t="shared" si="176"/>
        <v>2015</v>
      </c>
    </row>
    <row r="3747" spans="1:18" ht="28.8" hidden="1" x14ac:dyDescent="0.3">
      <c r="A3747">
        <v>236</v>
      </c>
      <c r="B3747" s="3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 s="12">
        <v>42374</v>
      </c>
      <c r="J3747" s="12">
        <v>42321.08447916666</v>
      </c>
      <c r="K3747" t="b">
        <v>0</v>
      </c>
      <c r="L3747">
        <v>0</v>
      </c>
      <c r="M3747" t="b">
        <v>0</v>
      </c>
      <c r="N3747" t="s">
        <v>8279</v>
      </c>
      <c r="O3747" t="s">
        <v>8283</v>
      </c>
      <c r="P3747">
        <f t="shared" si="174"/>
        <v>0</v>
      </c>
      <c r="Q3747">
        <f t="shared" si="175"/>
        <v>0</v>
      </c>
      <c r="R3747">
        <f t="shared" si="176"/>
        <v>2015</v>
      </c>
    </row>
    <row r="3748" spans="1:18" ht="28.8" hidden="1" x14ac:dyDescent="0.3">
      <c r="A3748">
        <v>238</v>
      </c>
      <c r="B3748" s="3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 s="12">
        <v>42734.375</v>
      </c>
      <c r="J3748" s="12">
        <v>42713.962499999994</v>
      </c>
      <c r="K3748" t="b">
        <v>0</v>
      </c>
      <c r="L3748">
        <v>0</v>
      </c>
      <c r="M3748" t="b">
        <v>0</v>
      </c>
      <c r="N3748" t="s">
        <v>8279</v>
      </c>
      <c r="O3748" t="s">
        <v>8283</v>
      </c>
      <c r="P3748">
        <f t="shared" si="174"/>
        <v>0</v>
      </c>
      <c r="Q3748">
        <f t="shared" si="175"/>
        <v>0</v>
      </c>
      <c r="R3748">
        <f t="shared" si="176"/>
        <v>2016</v>
      </c>
    </row>
    <row r="3749" spans="1:18" ht="28.8" hidden="1" x14ac:dyDescent="0.3">
      <c r="A3749">
        <v>427</v>
      </c>
      <c r="B3749" s="3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 s="12">
        <v>42299.790972222225</v>
      </c>
      <c r="J3749" s="12">
        <v>42285.909027777772</v>
      </c>
      <c r="K3749" t="b">
        <v>0</v>
      </c>
      <c r="L3749">
        <v>0</v>
      </c>
      <c r="M3749" t="b">
        <v>0</v>
      </c>
      <c r="N3749" t="s">
        <v>8279</v>
      </c>
      <c r="O3749" t="s">
        <v>8297</v>
      </c>
      <c r="P3749">
        <f t="shared" si="174"/>
        <v>0</v>
      </c>
      <c r="Q3749">
        <f t="shared" si="175"/>
        <v>0</v>
      </c>
      <c r="R3749">
        <f t="shared" si="176"/>
        <v>2015</v>
      </c>
    </row>
    <row r="3750" spans="1:18" ht="28.8" hidden="1" x14ac:dyDescent="0.3">
      <c r="A3750">
        <v>429</v>
      </c>
      <c r="B3750" s="3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 s="12">
        <v>40144.207638888889</v>
      </c>
      <c r="J3750" s="12">
        <v>40070.901412037041</v>
      </c>
      <c r="K3750" t="b">
        <v>0</v>
      </c>
      <c r="L3750">
        <v>0</v>
      </c>
      <c r="M3750" t="b">
        <v>0</v>
      </c>
      <c r="N3750" t="s">
        <v>8279</v>
      </c>
      <c r="O3750" t="s">
        <v>8297</v>
      </c>
      <c r="P3750">
        <f t="shared" si="174"/>
        <v>0</v>
      </c>
      <c r="Q3750">
        <f t="shared" si="175"/>
        <v>0</v>
      </c>
      <c r="R3750">
        <f t="shared" si="176"/>
        <v>2009</v>
      </c>
    </row>
    <row r="3751" spans="1:18" ht="57.6" hidden="1" x14ac:dyDescent="0.3">
      <c r="A3751">
        <v>433</v>
      </c>
      <c r="B3751" s="3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 s="12">
        <v>42288.629884259266</v>
      </c>
      <c r="J3751" s="12">
        <v>42228.629884259266</v>
      </c>
      <c r="K3751" t="b">
        <v>0</v>
      </c>
      <c r="L3751">
        <v>0</v>
      </c>
      <c r="M3751" t="b">
        <v>0</v>
      </c>
      <c r="N3751" t="s">
        <v>8279</v>
      </c>
      <c r="O3751" t="s">
        <v>8297</v>
      </c>
      <c r="P3751">
        <f t="shared" si="174"/>
        <v>0</v>
      </c>
      <c r="Q3751">
        <f t="shared" si="175"/>
        <v>0</v>
      </c>
      <c r="R3751">
        <f t="shared" si="176"/>
        <v>2015</v>
      </c>
    </row>
    <row r="3752" spans="1:18" ht="28.8" hidden="1" x14ac:dyDescent="0.3">
      <c r="A3752">
        <v>436</v>
      </c>
      <c r="B3752" s="3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 s="12">
        <v>41486.36241898148</v>
      </c>
      <c r="J3752" s="12">
        <v>41456.36241898148</v>
      </c>
      <c r="K3752" t="b">
        <v>0</v>
      </c>
      <c r="L3752">
        <v>0</v>
      </c>
      <c r="M3752" t="b">
        <v>0</v>
      </c>
      <c r="N3752" t="s">
        <v>8279</v>
      </c>
      <c r="O3752" t="s">
        <v>8297</v>
      </c>
      <c r="P3752">
        <f t="shared" si="174"/>
        <v>0</v>
      </c>
      <c r="Q3752">
        <f t="shared" si="175"/>
        <v>0</v>
      </c>
      <c r="R3752">
        <f t="shared" si="176"/>
        <v>2013</v>
      </c>
    </row>
    <row r="3753" spans="1:18" ht="28.8" hidden="1" x14ac:dyDescent="0.3">
      <c r="A3753">
        <v>437</v>
      </c>
      <c r="B3753" s="3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 s="12">
        <v>42651.31858796296</v>
      </c>
      <c r="J3753" s="12">
        <v>42591.31858796296</v>
      </c>
      <c r="K3753" t="b">
        <v>0</v>
      </c>
      <c r="L3753">
        <v>0</v>
      </c>
      <c r="M3753" t="b">
        <v>0</v>
      </c>
      <c r="N3753" t="s">
        <v>8279</v>
      </c>
      <c r="O3753" t="s">
        <v>8297</v>
      </c>
      <c r="P3753">
        <f t="shared" si="174"/>
        <v>0</v>
      </c>
      <c r="Q3753">
        <f t="shared" si="175"/>
        <v>0</v>
      </c>
      <c r="R3753">
        <f t="shared" si="176"/>
        <v>2016</v>
      </c>
    </row>
    <row r="3754" spans="1:18" ht="28.8" hidden="1" x14ac:dyDescent="0.3">
      <c r="A3754">
        <v>439</v>
      </c>
      <c r="B3754" s="3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 s="12">
        <v>41929.761782407404</v>
      </c>
      <c r="J3754" s="12">
        <v>41919.761782407404</v>
      </c>
      <c r="K3754" t="b">
        <v>0</v>
      </c>
      <c r="L3754">
        <v>0</v>
      </c>
      <c r="M3754" t="b">
        <v>0</v>
      </c>
      <c r="N3754" t="s">
        <v>8279</v>
      </c>
      <c r="O3754" t="s">
        <v>8297</v>
      </c>
      <c r="P3754">
        <f t="shared" si="174"/>
        <v>0</v>
      </c>
      <c r="Q3754">
        <f t="shared" si="175"/>
        <v>0</v>
      </c>
      <c r="R3754">
        <f t="shared" si="176"/>
        <v>2014</v>
      </c>
    </row>
    <row r="3755" spans="1:18" ht="28.8" hidden="1" x14ac:dyDescent="0.3">
      <c r="A3755">
        <v>441</v>
      </c>
      <c r="B3755" s="3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 s="12">
        <v>41580.793935185182</v>
      </c>
      <c r="J3755" s="12">
        <v>41550.793935185182</v>
      </c>
      <c r="K3755" t="b">
        <v>0</v>
      </c>
      <c r="L3755">
        <v>0</v>
      </c>
      <c r="M3755" t="b">
        <v>0</v>
      </c>
      <c r="N3755" t="s">
        <v>8279</v>
      </c>
      <c r="O3755" t="s">
        <v>8297</v>
      </c>
      <c r="P3755">
        <f t="shared" si="174"/>
        <v>0</v>
      </c>
      <c r="Q3755">
        <f t="shared" si="175"/>
        <v>0</v>
      </c>
      <c r="R3755">
        <f t="shared" si="176"/>
        <v>2013</v>
      </c>
    </row>
    <row r="3756" spans="1:18" ht="28.8" hidden="1" x14ac:dyDescent="0.3">
      <c r="A3756">
        <v>451</v>
      </c>
      <c r="B3756" s="3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 s="12">
        <v>41664.715173611112</v>
      </c>
      <c r="J3756" s="12">
        <v>41634.715173611112</v>
      </c>
      <c r="K3756" t="b">
        <v>0</v>
      </c>
      <c r="L3756">
        <v>0</v>
      </c>
      <c r="M3756" t="b">
        <v>0</v>
      </c>
      <c r="N3756" t="s">
        <v>8279</v>
      </c>
      <c r="O3756" t="s">
        <v>8297</v>
      </c>
      <c r="P3756">
        <f t="shared" si="174"/>
        <v>0</v>
      </c>
      <c r="Q3756">
        <f t="shared" si="175"/>
        <v>0</v>
      </c>
      <c r="R3756">
        <f t="shared" si="176"/>
        <v>2013</v>
      </c>
    </row>
    <row r="3757" spans="1:18" ht="28.8" hidden="1" x14ac:dyDescent="0.3">
      <c r="A3757">
        <v>457</v>
      </c>
      <c r="B3757" s="3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 s="12">
        <v>41867.767500000002</v>
      </c>
      <c r="J3757" s="12">
        <v>41837.767500000002</v>
      </c>
      <c r="K3757" t="b">
        <v>0</v>
      </c>
      <c r="L3757">
        <v>0</v>
      </c>
      <c r="M3757" t="b">
        <v>0</v>
      </c>
      <c r="N3757" t="s">
        <v>8279</v>
      </c>
      <c r="O3757" t="s">
        <v>8297</v>
      </c>
      <c r="P3757">
        <f t="shared" si="174"/>
        <v>0</v>
      </c>
      <c r="Q3757">
        <f t="shared" si="175"/>
        <v>0</v>
      </c>
      <c r="R3757">
        <f t="shared" si="176"/>
        <v>2014</v>
      </c>
    </row>
    <row r="3758" spans="1:18" ht="28.8" hidden="1" x14ac:dyDescent="0.3">
      <c r="A3758">
        <v>461</v>
      </c>
      <c r="B3758" s="3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 s="12">
        <v>41427.84684027778</v>
      </c>
      <c r="J3758" s="12">
        <v>41407.84684027778</v>
      </c>
      <c r="K3758" t="b">
        <v>0</v>
      </c>
      <c r="L3758">
        <v>0</v>
      </c>
      <c r="M3758" t="b">
        <v>0</v>
      </c>
      <c r="N3758" t="s">
        <v>8279</v>
      </c>
      <c r="O3758" t="s">
        <v>8297</v>
      </c>
      <c r="P3758">
        <f t="shared" si="174"/>
        <v>0</v>
      </c>
      <c r="Q3758">
        <f t="shared" si="175"/>
        <v>0</v>
      </c>
      <c r="R3758">
        <f t="shared" si="176"/>
        <v>2013</v>
      </c>
    </row>
    <row r="3759" spans="1:18" ht="28.8" hidden="1" x14ac:dyDescent="0.3">
      <c r="A3759">
        <v>462</v>
      </c>
      <c r="B3759" s="3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 s="12">
        <v>40765.126631944448</v>
      </c>
      <c r="J3759" s="12">
        <v>40705.126631944448</v>
      </c>
      <c r="K3759" t="b">
        <v>0</v>
      </c>
      <c r="L3759">
        <v>0</v>
      </c>
      <c r="M3759" t="b">
        <v>0</v>
      </c>
      <c r="N3759" t="s">
        <v>8279</v>
      </c>
      <c r="O3759" t="s">
        <v>8297</v>
      </c>
      <c r="P3759">
        <f t="shared" si="174"/>
        <v>0</v>
      </c>
      <c r="Q3759">
        <f t="shared" si="175"/>
        <v>0</v>
      </c>
      <c r="R3759">
        <f t="shared" si="176"/>
        <v>2011</v>
      </c>
    </row>
    <row r="3760" spans="1:18" ht="28.8" hidden="1" x14ac:dyDescent="0.3">
      <c r="A3760">
        <v>468</v>
      </c>
      <c r="B3760" s="3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 s="12">
        <v>41101.160474537035</v>
      </c>
      <c r="J3760" s="12">
        <v>41041.167627314811</v>
      </c>
      <c r="K3760" t="b">
        <v>0</v>
      </c>
      <c r="L3760">
        <v>0</v>
      </c>
      <c r="M3760" t="b">
        <v>0</v>
      </c>
      <c r="N3760" t="s">
        <v>8279</v>
      </c>
      <c r="O3760" t="s">
        <v>8297</v>
      </c>
      <c r="P3760">
        <f t="shared" si="174"/>
        <v>0</v>
      </c>
      <c r="Q3760">
        <f t="shared" si="175"/>
        <v>0</v>
      </c>
      <c r="R3760">
        <f t="shared" si="176"/>
        <v>2012</v>
      </c>
    </row>
    <row r="3761" spans="1:18" ht="28.8" hidden="1" x14ac:dyDescent="0.3">
      <c r="A3761">
        <v>469</v>
      </c>
      <c r="B3761" s="3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 s="12">
        <v>41887.989861111113</v>
      </c>
      <c r="J3761" s="12">
        <v>41827.989861111113</v>
      </c>
      <c r="K3761" t="b">
        <v>0</v>
      </c>
      <c r="L3761">
        <v>0</v>
      </c>
      <c r="M3761" t="b">
        <v>0</v>
      </c>
      <c r="N3761" t="s">
        <v>8279</v>
      </c>
      <c r="O3761" t="s">
        <v>8297</v>
      </c>
      <c r="P3761">
        <f t="shared" si="174"/>
        <v>0</v>
      </c>
      <c r="Q3761">
        <f t="shared" si="175"/>
        <v>0</v>
      </c>
      <c r="R3761">
        <f t="shared" si="176"/>
        <v>2014</v>
      </c>
    </row>
    <row r="3762" spans="1:18" ht="28.8" hidden="1" x14ac:dyDescent="0.3">
      <c r="A3762">
        <v>475</v>
      </c>
      <c r="B3762" s="3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 s="12">
        <v>42130.086145833338</v>
      </c>
      <c r="J3762" s="12">
        <v>42100.086145833338</v>
      </c>
      <c r="K3762" t="b">
        <v>0</v>
      </c>
      <c r="L3762">
        <v>0</v>
      </c>
      <c r="M3762" t="b">
        <v>0</v>
      </c>
      <c r="N3762" t="s">
        <v>8279</v>
      </c>
      <c r="O3762" t="s">
        <v>8297</v>
      </c>
      <c r="P3762">
        <f t="shared" si="174"/>
        <v>0</v>
      </c>
      <c r="Q3762">
        <f t="shared" si="175"/>
        <v>0</v>
      </c>
      <c r="R3762">
        <f t="shared" si="176"/>
        <v>2015</v>
      </c>
    </row>
    <row r="3763" spans="1:18" ht="28.8" hidden="1" x14ac:dyDescent="0.3">
      <c r="A3763">
        <v>477</v>
      </c>
      <c r="B3763" s="3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 s="12">
        <v>41047.83488425926</v>
      </c>
      <c r="J3763" s="12">
        <v>40987.83488425926</v>
      </c>
      <c r="K3763" t="b">
        <v>0</v>
      </c>
      <c r="L3763">
        <v>0</v>
      </c>
      <c r="M3763" t="b">
        <v>0</v>
      </c>
      <c r="N3763" t="s">
        <v>8279</v>
      </c>
      <c r="O3763" t="s">
        <v>8297</v>
      </c>
      <c r="P3763">
        <f t="shared" si="174"/>
        <v>0</v>
      </c>
      <c r="Q3763">
        <f t="shared" si="175"/>
        <v>0</v>
      </c>
      <c r="R3763">
        <f t="shared" si="176"/>
        <v>2012</v>
      </c>
    </row>
    <row r="3764" spans="1:18" ht="28.8" hidden="1" x14ac:dyDescent="0.3">
      <c r="A3764">
        <v>478</v>
      </c>
      <c r="B3764" s="3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 s="12">
        <v>42095.869317129633</v>
      </c>
      <c r="J3764" s="12">
        <v>42065.910983796297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>
        <f t="shared" si="174"/>
        <v>0</v>
      </c>
      <c r="Q3764">
        <f t="shared" si="175"/>
        <v>0</v>
      </c>
      <c r="R3764">
        <f t="shared" si="176"/>
        <v>2015</v>
      </c>
    </row>
    <row r="3765" spans="1:18" ht="28.8" hidden="1" x14ac:dyDescent="0.3">
      <c r="A3765">
        <v>487</v>
      </c>
      <c r="B3765" s="3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 s="12">
        <v>42729.636504629627</v>
      </c>
      <c r="J3765" s="12">
        <v>42669.594837962963</v>
      </c>
      <c r="K3765" t="b">
        <v>0</v>
      </c>
      <c r="L3765">
        <v>0</v>
      </c>
      <c r="M3765" t="b">
        <v>0</v>
      </c>
      <c r="N3765" t="s">
        <v>8279</v>
      </c>
      <c r="O3765" t="s">
        <v>8297</v>
      </c>
      <c r="P3765">
        <f t="shared" si="174"/>
        <v>0</v>
      </c>
      <c r="Q3765">
        <f t="shared" si="175"/>
        <v>0</v>
      </c>
      <c r="R3765">
        <f t="shared" si="176"/>
        <v>2016</v>
      </c>
    </row>
    <row r="3766" spans="1:18" ht="28.8" hidden="1" x14ac:dyDescent="0.3">
      <c r="A3766">
        <v>488</v>
      </c>
      <c r="B3766" s="3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 s="12">
        <v>42744.054398148146</v>
      </c>
      <c r="J3766" s="12">
        <v>42714.054398148146</v>
      </c>
      <c r="K3766" t="b">
        <v>0</v>
      </c>
      <c r="L3766">
        <v>0</v>
      </c>
      <c r="M3766" t="b">
        <v>0</v>
      </c>
      <c r="N3766" t="s">
        <v>8279</v>
      </c>
      <c r="O3766" t="s">
        <v>8297</v>
      </c>
      <c r="P3766">
        <f t="shared" si="174"/>
        <v>0</v>
      </c>
      <c r="Q3766">
        <f t="shared" si="175"/>
        <v>0</v>
      </c>
      <c r="R3766">
        <f t="shared" si="176"/>
        <v>2016</v>
      </c>
    </row>
    <row r="3767" spans="1:18" hidden="1" x14ac:dyDescent="0.3">
      <c r="A3767">
        <v>490</v>
      </c>
      <c r="B3767" s="3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 s="12">
        <v>41143.968576388892</v>
      </c>
      <c r="J3767" s="12">
        <v>41113.968576388892</v>
      </c>
      <c r="K3767" t="b">
        <v>0</v>
      </c>
      <c r="L3767">
        <v>0</v>
      </c>
      <c r="M3767" t="b">
        <v>0</v>
      </c>
      <c r="N3767" t="s">
        <v>8279</v>
      </c>
      <c r="O3767" t="s">
        <v>8297</v>
      </c>
      <c r="P3767">
        <f t="shared" si="174"/>
        <v>0</v>
      </c>
      <c r="Q3767">
        <f t="shared" si="175"/>
        <v>0</v>
      </c>
      <c r="R3767">
        <f t="shared" si="176"/>
        <v>2012</v>
      </c>
    </row>
    <row r="3768" spans="1:18" ht="28.8" hidden="1" x14ac:dyDescent="0.3">
      <c r="A3768">
        <v>491</v>
      </c>
      <c r="B3768" s="3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 s="12">
        <v>42396.982627314821</v>
      </c>
      <c r="J3768" s="12">
        <v>42366.982627314821</v>
      </c>
      <c r="K3768" t="b">
        <v>0</v>
      </c>
      <c r="L3768">
        <v>0</v>
      </c>
      <c r="M3768" t="b">
        <v>0</v>
      </c>
      <c r="N3768" t="s">
        <v>8279</v>
      </c>
      <c r="O3768" t="s">
        <v>8297</v>
      </c>
      <c r="P3768">
        <f t="shared" si="174"/>
        <v>0</v>
      </c>
      <c r="Q3768">
        <f t="shared" si="175"/>
        <v>0</v>
      </c>
      <c r="R3768">
        <f t="shared" si="176"/>
        <v>2015</v>
      </c>
    </row>
    <row r="3769" spans="1:18" ht="28.8" hidden="1" x14ac:dyDescent="0.3">
      <c r="A3769">
        <v>492</v>
      </c>
      <c r="B3769" s="3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 s="12">
        <v>42656.03506944445</v>
      </c>
      <c r="J3769" s="12">
        <v>42596.03506944445</v>
      </c>
      <c r="K3769" t="b">
        <v>0</v>
      </c>
      <c r="L3769">
        <v>0</v>
      </c>
      <c r="M3769" t="b">
        <v>0</v>
      </c>
      <c r="N3769" t="s">
        <v>8279</v>
      </c>
      <c r="O3769" t="s">
        <v>8297</v>
      </c>
      <c r="P3769">
        <f t="shared" si="174"/>
        <v>0</v>
      </c>
      <c r="Q3769">
        <f t="shared" si="175"/>
        <v>0</v>
      </c>
      <c r="R3769">
        <f t="shared" si="176"/>
        <v>2016</v>
      </c>
    </row>
    <row r="3770" spans="1:18" ht="28.8" hidden="1" x14ac:dyDescent="0.3">
      <c r="A3770">
        <v>493</v>
      </c>
      <c r="B3770" s="3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 s="12">
        <v>42144.726134259254</v>
      </c>
      <c r="J3770" s="12">
        <v>42114.726134259254</v>
      </c>
      <c r="K3770" t="b">
        <v>0</v>
      </c>
      <c r="L3770">
        <v>0</v>
      </c>
      <c r="M3770" t="b">
        <v>0</v>
      </c>
      <c r="N3770" t="s">
        <v>8279</v>
      </c>
      <c r="O3770" t="s">
        <v>8297</v>
      </c>
      <c r="P3770">
        <f t="shared" si="174"/>
        <v>0</v>
      </c>
      <c r="Q3770">
        <f t="shared" si="175"/>
        <v>0</v>
      </c>
      <c r="R3770">
        <f t="shared" si="176"/>
        <v>2015</v>
      </c>
    </row>
    <row r="3771" spans="1:18" ht="28.8" hidden="1" x14ac:dyDescent="0.3">
      <c r="A3771">
        <v>495</v>
      </c>
      <c r="B3771" s="3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 s="12">
        <v>42201.827604166669</v>
      </c>
      <c r="J3771" s="12">
        <v>42171.827604166669</v>
      </c>
      <c r="K3771" t="b">
        <v>0</v>
      </c>
      <c r="L3771">
        <v>0</v>
      </c>
      <c r="M3771" t="b">
        <v>0</v>
      </c>
      <c r="N3771" t="s">
        <v>8279</v>
      </c>
      <c r="O3771" t="s">
        <v>8297</v>
      </c>
      <c r="P3771">
        <f t="shared" si="174"/>
        <v>0</v>
      </c>
      <c r="Q3771">
        <f t="shared" si="175"/>
        <v>0</v>
      </c>
      <c r="R3771">
        <f t="shared" si="176"/>
        <v>2015</v>
      </c>
    </row>
    <row r="3772" spans="1:18" ht="28.8" hidden="1" x14ac:dyDescent="0.3">
      <c r="A3772">
        <v>501</v>
      </c>
      <c r="B3772" s="3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 s="12">
        <v>40733.234386574077</v>
      </c>
      <c r="J3772" s="12">
        <v>40703.234386574077</v>
      </c>
      <c r="K3772" t="b">
        <v>0</v>
      </c>
      <c r="L3772">
        <v>0</v>
      </c>
      <c r="M3772" t="b">
        <v>0</v>
      </c>
      <c r="N3772" t="s">
        <v>8279</v>
      </c>
      <c r="O3772" t="s">
        <v>8297</v>
      </c>
      <c r="P3772">
        <f t="shared" si="174"/>
        <v>0</v>
      </c>
      <c r="Q3772">
        <f t="shared" si="175"/>
        <v>0</v>
      </c>
      <c r="R3772">
        <f t="shared" si="176"/>
        <v>2011</v>
      </c>
    </row>
    <row r="3773" spans="1:18" ht="28.8" hidden="1" x14ac:dyDescent="0.3">
      <c r="A3773">
        <v>510</v>
      </c>
      <c r="B3773" s="3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 s="12">
        <v>42430.176377314812</v>
      </c>
      <c r="J3773" s="12">
        <v>42400.176377314812</v>
      </c>
      <c r="K3773" t="b">
        <v>0</v>
      </c>
      <c r="L3773">
        <v>0</v>
      </c>
      <c r="M3773" t="b">
        <v>0</v>
      </c>
      <c r="N3773" t="s">
        <v>8279</v>
      </c>
      <c r="O3773" t="s">
        <v>8297</v>
      </c>
      <c r="P3773">
        <f t="shared" si="174"/>
        <v>0</v>
      </c>
      <c r="Q3773">
        <f t="shared" si="175"/>
        <v>0</v>
      </c>
      <c r="R3773">
        <f t="shared" si="176"/>
        <v>2016</v>
      </c>
    </row>
    <row r="3774" spans="1:18" hidden="1" x14ac:dyDescent="0.3">
      <c r="A3774">
        <v>516</v>
      </c>
      <c r="B3774" s="3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 s="12">
        <v>42151.778703703705</v>
      </c>
      <c r="J3774" s="12">
        <v>42091.778703703705</v>
      </c>
      <c r="K3774" t="b">
        <v>0</v>
      </c>
      <c r="L3774">
        <v>0</v>
      </c>
      <c r="M3774" t="b">
        <v>0</v>
      </c>
      <c r="N3774" t="s">
        <v>8279</v>
      </c>
      <c r="O3774" t="s">
        <v>8297</v>
      </c>
      <c r="P3774">
        <f t="shared" si="174"/>
        <v>0</v>
      </c>
      <c r="Q3774">
        <f t="shared" si="175"/>
        <v>0</v>
      </c>
      <c r="R3774">
        <f t="shared" si="176"/>
        <v>2015</v>
      </c>
    </row>
    <row r="3775" spans="1:18" ht="28.8" hidden="1" x14ac:dyDescent="0.3">
      <c r="A3775">
        <v>518</v>
      </c>
      <c r="B3775" s="3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 s="12">
        <v>42253.615277777775</v>
      </c>
      <c r="J3775" s="12">
        <v>42223.616018518514</v>
      </c>
      <c r="K3775" t="b">
        <v>0</v>
      </c>
      <c r="L3775">
        <v>0</v>
      </c>
      <c r="M3775" t="b">
        <v>0</v>
      </c>
      <c r="N3775" t="s">
        <v>8279</v>
      </c>
      <c r="O3775" t="s">
        <v>8297</v>
      </c>
      <c r="P3775">
        <f t="shared" si="174"/>
        <v>0</v>
      </c>
      <c r="Q3775">
        <f t="shared" si="175"/>
        <v>0</v>
      </c>
      <c r="R3775">
        <f t="shared" si="176"/>
        <v>2015</v>
      </c>
    </row>
    <row r="3776" spans="1:18" ht="28.8" hidden="1" x14ac:dyDescent="0.3">
      <c r="A3776">
        <v>547</v>
      </c>
      <c r="B3776" s="3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 s="12">
        <v>42410.696342592593</v>
      </c>
      <c r="J3776" s="12">
        <v>42380.696342592593</v>
      </c>
      <c r="K3776" t="b">
        <v>0</v>
      </c>
      <c r="L3776">
        <v>0</v>
      </c>
      <c r="M3776" t="b">
        <v>0</v>
      </c>
      <c r="N3776" t="s">
        <v>8266</v>
      </c>
      <c r="O3776" t="s">
        <v>8300</v>
      </c>
      <c r="P3776">
        <f t="shared" si="174"/>
        <v>0</v>
      </c>
      <c r="Q3776">
        <f t="shared" si="175"/>
        <v>0</v>
      </c>
      <c r="R3776">
        <f t="shared" si="176"/>
        <v>2016</v>
      </c>
    </row>
    <row r="3777" spans="1:18" ht="28.8" hidden="1" x14ac:dyDescent="0.3">
      <c r="A3777">
        <v>552</v>
      </c>
      <c r="B3777" s="3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 s="12">
        <v>42378.616851851853</v>
      </c>
      <c r="J3777" s="12">
        <v>42318.616851851853</v>
      </c>
      <c r="K3777" t="b">
        <v>0</v>
      </c>
      <c r="L3777">
        <v>0</v>
      </c>
      <c r="M3777" t="b">
        <v>0</v>
      </c>
      <c r="N3777" t="s">
        <v>8266</v>
      </c>
      <c r="O3777" t="s">
        <v>8300</v>
      </c>
      <c r="P3777">
        <f t="shared" si="174"/>
        <v>0</v>
      </c>
      <c r="Q3777">
        <f t="shared" si="175"/>
        <v>0</v>
      </c>
      <c r="R3777">
        <f t="shared" si="176"/>
        <v>2015</v>
      </c>
    </row>
    <row r="3778" spans="1:18" ht="28.8" hidden="1" x14ac:dyDescent="0.3">
      <c r="A3778">
        <v>555</v>
      </c>
      <c r="B3778" s="3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 s="12">
        <v>42533.353506944448</v>
      </c>
      <c r="J3778" s="12">
        <v>42503.353506944448</v>
      </c>
      <c r="K3778" t="b">
        <v>0</v>
      </c>
      <c r="L3778">
        <v>0</v>
      </c>
      <c r="M3778" t="b">
        <v>0</v>
      </c>
      <c r="N3778" t="s">
        <v>8266</v>
      </c>
      <c r="O3778" t="s">
        <v>8300</v>
      </c>
      <c r="P3778">
        <f t="shared" ref="P3778:P3841" si="177">ROUND(E3778/D3778*100,0)</f>
        <v>0</v>
      </c>
      <c r="Q3778">
        <f t="shared" ref="Q3778:Q3841" si="178">IFERROR(ROUND(E3778/L3778,2),0)</f>
        <v>0</v>
      </c>
      <c r="R3778">
        <f t="shared" si="176"/>
        <v>2016</v>
      </c>
    </row>
    <row r="3779" spans="1:18" ht="28.8" hidden="1" x14ac:dyDescent="0.3">
      <c r="A3779">
        <v>558</v>
      </c>
      <c r="B3779" s="3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 s="12">
        <v>42087.841493055559</v>
      </c>
      <c r="J3779" s="12">
        <v>42057.883159722223</v>
      </c>
      <c r="K3779" t="b">
        <v>0</v>
      </c>
      <c r="L3779">
        <v>0</v>
      </c>
      <c r="M3779" t="b">
        <v>0</v>
      </c>
      <c r="N3779" t="s">
        <v>8266</v>
      </c>
      <c r="O3779" t="s">
        <v>8300</v>
      </c>
      <c r="P3779">
        <f t="shared" si="177"/>
        <v>0</v>
      </c>
      <c r="Q3779">
        <f t="shared" si="178"/>
        <v>0</v>
      </c>
      <c r="R3779">
        <f t="shared" ref="R3779:R3842" si="179">YEAR(J3779)</f>
        <v>2015</v>
      </c>
    </row>
    <row r="3780" spans="1:18" ht="28.8" hidden="1" x14ac:dyDescent="0.3">
      <c r="A3780">
        <v>562</v>
      </c>
      <c r="B3780" s="3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 s="12">
        <v>42722.389062500006</v>
      </c>
      <c r="J3780" s="12">
        <v>42692.389062500006</v>
      </c>
      <c r="K3780" t="b">
        <v>0</v>
      </c>
      <c r="L3780">
        <v>0</v>
      </c>
      <c r="M3780" t="b">
        <v>0</v>
      </c>
      <c r="N3780" t="s">
        <v>8266</v>
      </c>
      <c r="O3780" t="s">
        <v>8300</v>
      </c>
      <c r="P3780">
        <f t="shared" si="177"/>
        <v>0</v>
      </c>
      <c r="Q3780">
        <f t="shared" si="178"/>
        <v>0</v>
      </c>
      <c r="R3780">
        <f t="shared" si="179"/>
        <v>2016</v>
      </c>
    </row>
    <row r="3781" spans="1:18" ht="28.8" hidden="1" x14ac:dyDescent="0.3">
      <c r="A3781">
        <v>565</v>
      </c>
      <c r="B3781" s="3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 s="12">
        <v>42195.785289351858</v>
      </c>
      <c r="J3781" s="12">
        <v>42165.785289351858</v>
      </c>
      <c r="K3781" t="b">
        <v>0</v>
      </c>
      <c r="L3781">
        <v>0</v>
      </c>
      <c r="M3781" t="b">
        <v>0</v>
      </c>
      <c r="N3781" t="s">
        <v>8266</v>
      </c>
      <c r="O3781" t="s">
        <v>8300</v>
      </c>
      <c r="P3781">
        <f t="shared" si="177"/>
        <v>0</v>
      </c>
      <c r="Q3781">
        <f t="shared" si="178"/>
        <v>0</v>
      </c>
      <c r="R3781">
        <f t="shared" si="179"/>
        <v>2015</v>
      </c>
    </row>
    <row r="3782" spans="1:18" ht="28.8" hidden="1" x14ac:dyDescent="0.3">
      <c r="A3782">
        <v>567</v>
      </c>
      <c r="B3782" s="3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 s="12">
        <v>42005.842523148152</v>
      </c>
      <c r="J3782" s="12">
        <v>41975.842523148152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>
        <f t="shared" si="177"/>
        <v>0</v>
      </c>
      <c r="Q3782">
        <f t="shared" si="178"/>
        <v>0</v>
      </c>
      <c r="R3782">
        <f t="shared" si="179"/>
        <v>2014</v>
      </c>
    </row>
    <row r="3783" spans="1:18" ht="28.8" hidden="1" x14ac:dyDescent="0.3">
      <c r="A3783">
        <v>572</v>
      </c>
      <c r="B3783" s="3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 s="12">
        <v>42312.757962962962</v>
      </c>
      <c r="J3783" s="12">
        <v>42282.71629629629</v>
      </c>
      <c r="K3783" t="b">
        <v>0</v>
      </c>
      <c r="L3783">
        <v>0</v>
      </c>
      <c r="M3783" t="b">
        <v>0</v>
      </c>
      <c r="N3783" t="s">
        <v>8266</v>
      </c>
      <c r="O3783" t="s">
        <v>8300</v>
      </c>
      <c r="P3783">
        <f t="shared" si="177"/>
        <v>0</v>
      </c>
      <c r="Q3783">
        <f t="shared" si="178"/>
        <v>0</v>
      </c>
      <c r="R3783">
        <f t="shared" si="179"/>
        <v>2015</v>
      </c>
    </row>
    <row r="3784" spans="1:18" ht="28.8" hidden="1" x14ac:dyDescent="0.3">
      <c r="A3784">
        <v>581</v>
      </c>
      <c r="B3784" s="3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 s="12">
        <v>42218.012777777782</v>
      </c>
      <c r="J3784" s="12">
        <v>42188.012777777782</v>
      </c>
      <c r="K3784" t="b">
        <v>0</v>
      </c>
      <c r="L3784">
        <v>0</v>
      </c>
      <c r="M3784" t="b">
        <v>0</v>
      </c>
      <c r="N3784" t="s">
        <v>8266</v>
      </c>
      <c r="O3784" t="s">
        <v>8300</v>
      </c>
      <c r="P3784">
        <f t="shared" si="177"/>
        <v>0</v>
      </c>
      <c r="Q3784">
        <f t="shared" si="178"/>
        <v>0</v>
      </c>
      <c r="R3784">
        <f t="shared" si="179"/>
        <v>2015</v>
      </c>
    </row>
    <row r="3785" spans="1:18" ht="28.8" hidden="1" x14ac:dyDescent="0.3">
      <c r="A3785">
        <v>582</v>
      </c>
      <c r="B3785" s="3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 s="12">
        <v>42078.75</v>
      </c>
      <c r="J3785" s="12">
        <v>42055.739803240736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>
        <f t="shared" si="177"/>
        <v>0</v>
      </c>
      <c r="Q3785">
        <f t="shared" si="178"/>
        <v>0</v>
      </c>
      <c r="R3785">
        <f t="shared" si="179"/>
        <v>2015</v>
      </c>
    </row>
    <row r="3786" spans="1:18" ht="43.2" hidden="1" x14ac:dyDescent="0.3">
      <c r="A3786">
        <v>585</v>
      </c>
      <c r="B3786" s="3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 s="12">
        <v>42339</v>
      </c>
      <c r="J3786" s="12">
        <v>42283.3909375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>
        <f t="shared" si="177"/>
        <v>0</v>
      </c>
      <c r="Q3786">
        <f t="shared" si="178"/>
        <v>0</v>
      </c>
      <c r="R3786">
        <f t="shared" si="179"/>
        <v>2015</v>
      </c>
    </row>
    <row r="3787" spans="1:18" ht="28.8" hidden="1" x14ac:dyDescent="0.3">
      <c r="A3787">
        <v>602</v>
      </c>
      <c r="B3787" s="3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 s="12">
        <v>42173.79415509259</v>
      </c>
      <c r="J3787" s="12">
        <v>42143.79415509259</v>
      </c>
      <c r="K3787" t="b">
        <v>0</v>
      </c>
      <c r="L3787">
        <v>0</v>
      </c>
      <c r="M3787" t="b">
        <v>0</v>
      </c>
      <c r="N3787" t="s">
        <v>8266</v>
      </c>
      <c r="O3787" t="s">
        <v>8300</v>
      </c>
      <c r="P3787">
        <f t="shared" si="177"/>
        <v>0</v>
      </c>
      <c r="Q3787">
        <f t="shared" si="178"/>
        <v>0</v>
      </c>
      <c r="R3787">
        <f t="shared" si="179"/>
        <v>2015</v>
      </c>
    </row>
    <row r="3788" spans="1:18" ht="28.8" hidden="1" x14ac:dyDescent="0.3">
      <c r="A3788">
        <v>604</v>
      </c>
      <c r="B3788" s="3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 s="12">
        <v>41879.035370370373</v>
      </c>
      <c r="J3788" s="12">
        <v>41849.035370370373</v>
      </c>
      <c r="K3788" t="b">
        <v>0</v>
      </c>
      <c r="L3788">
        <v>0</v>
      </c>
      <c r="M3788" t="b">
        <v>0</v>
      </c>
      <c r="N3788" t="s">
        <v>8266</v>
      </c>
      <c r="O3788" t="s">
        <v>8300</v>
      </c>
      <c r="P3788">
        <f t="shared" si="177"/>
        <v>0</v>
      </c>
      <c r="Q3788">
        <f t="shared" si="178"/>
        <v>0</v>
      </c>
      <c r="R3788">
        <f t="shared" si="179"/>
        <v>2014</v>
      </c>
    </row>
    <row r="3789" spans="1:18" ht="28.8" hidden="1" x14ac:dyDescent="0.3">
      <c r="A3789">
        <v>607</v>
      </c>
      <c r="B3789" s="3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 s="12">
        <v>42330.867314814815</v>
      </c>
      <c r="J3789" s="12">
        <v>42300.825648148151</v>
      </c>
      <c r="K3789" t="b">
        <v>0</v>
      </c>
      <c r="L3789">
        <v>0</v>
      </c>
      <c r="M3789" t="b">
        <v>0</v>
      </c>
      <c r="N3789" t="s">
        <v>8266</v>
      </c>
      <c r="O3789" t="s">
        <v>8300</v>
      </c>
      <c r="P3789">
        <f t="shared" si="177"/>
        <v>0</v>
      </c>
      <c r="Q3789">
        <f t="shared" si="178"/>
        <v>0</v>
      </c>
      <c r="R3789">
        <f t="shared" si="179"/>
        <v>2015</v>
      </c>
    </row>
    <row r="3790" spans="1:18" ht="28.8" hidden="1" x14ac:dyDescent="0.3">
      <c r="A3790">
        <v>610</v>
      </c>
      <c r="B3790" s="3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 s="12">
        <v>42116.83085648148</v>
      </c>
      <c r="J3790" s="12">
        <v>42086.83085648148</v>
      </c>
      <c r="K3790" t="b">
        <v>0</v>
      </c>
      <c r="L3790">
        <v>0</v>
      </c>
      <c r="M3790" t="b">
        <v>0</v>
      </c>
      <c r="N3790" t="s">
        <v>8266</v>
      </c>
      <c r="O3790" t="s">
        <v>8300</v>
      </c>
      <c r="P3790">
        <f t="shared" si="177"/>
        <v>0</v>
      </c>
      <c r="Q3790">
        <f t="shared" si="178"/>
        <v>0</v>
      </c>
      <c r="R3790">
        <f t="shared" si="179"/>
        <v>2015</v>
      </c>
    </row>
    <row r="3791" spans="1:18" ht="28.8" hidden="1" x14ac:dyDescent="0.3">
      <c r="A3791">
        <v>611</v>
      </c>
      <c r="B3791" s="3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 s="12">
        <v>42388.560613425929</v>
      </c>
      <c r="J3791" s="12">
        <v>42328.560613425929</v>
      </c>
      <c r="K3791" t="b">
        <v>0</v>
      </c>
      <c r="L3791">
        <v>0</v>
      </c>
      <c r="M3791" t="b">
        <v>0</v>
      </c>
      <c r="N3791" t="s">
        <v>8266</v>
      </c>
      <c r="O3791" t="s">
        <v>8300</v>
      </c>
      <c r="P3791">
        <f t="shared" si="177"/>
        <v>0</v>
      </c>
      <c r="Q3791">
        <f t="shared" si="178"/>
        <v>0</v>
      </c>
      <c r="R3791">
        <f t="shared" si="179"/>
        <v>2015</v>
      </c>
    </row>
    <row r="3792" spans="1:18" hidden="1" x14ac:dyDescent="0.3">
      <c r="A3792">
        <v>612</v>
      </c>
      <c r="B3792" s="3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 s="12">
        <v>42615.031782407401</v>
      </c>
      <c r="J3792" s="12">
        <v>42585.031782407401</v>
      </c>
      <c r="K3792" t="b">
        <v>0</v>
      </c>
      <c r="L3792">
        <v>0</v>
      </c>
      <c r="M3792" t="b">
        <v>0</v>
      </c>
      <c r="N3792" t="s">
        <v>8266</v>
      </c>
      <c r="O3792" t="s">
        <v>8300</v>
      </c>
      <c r="P3792">
        <f t="shared" si="177"/>
        <v>0</v>
      </c>
      <c r="Q3792">
        <f t="shared" si="178"/>
        <v>0</v>
      </c>
      <c r="R3792">
        <f t="shared" si="179"/>
        <v>2016</v>
      </c>
    </row>
    <row r="3793" spans="1:18" ht="28.8" hidden="1" x14ac:dyDescent="0.3">
      <c r="A3793">
        <v>614</v>
      </c>
      <c r="B3793" s="3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 s="12">
        <v>42545.061805555553</v>
      </c>
      <c r="J3793" s="12">
        <v>42515.061805555553</v>
      </c>
      <c r="K3793" t="b">
        <v>0</v>
      </c>
      <c r="L3793">
        <v>0</v>
      </c>
      <c r="M3793" t="b">
        <v>0</v>
      </c>
      <c r="N3793" t="s">
        <v>8266</v>
      </c>
      <c r="O3793" t="s">
        <v>8300</v>
      </c>
      <c r="P3793">
        <f t="shared" si="177"/>
        <v>0</v>
      </c>
      <c r="Q3793">
        <f t="shared" si="178"/>
        <v>0</v>
      </c>
      <c r="R3793">
        <f t="shared" si="179"/>
        <v>2016</v>
      </c>
    </row>
    <row r="3794" spans="1:18" ht="28.8" hidden="1" x14ac:dyDescent="0.3">
      <c r="A3794">
        <v>615</v>
      </c>
      <c r="B3794" s="3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 s="12">
        <v>42272.122210648144</v>
      </c>
      <c r="J3794" s="12">
        <v>42242.122210648144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>
        <f t="shared" si="177"/>
        <v>0</v>
      </c>
      <c r="Q3794">
        <f t="shared" si="178"/>
        <v>0</v>
      </c>
      <c r="R3794">
        <f t="shared" si="179"/>
        <v>2015</v>
      </c>
    </row>
    <row r="3795" spans="1:18" ht="28.8" hidden="1" x14ac:dyDescent="0.3">
      <c r="A3795">
        <v>616</v>
      </c>
      <c r="B3795" s="3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 s="12">
        <v>42791.376238425932</v>
      </c>
      <c r="J3795" s="12">
        <v>42761.376238425932</v>
      </c>
      <c r="K3795" t="b">
        <v>0</v>
      </c>
      <c r="L3795">
        <v>0</v>
      </c>
      <c r="M3795" t="b">
        <v>0</v>
      </c>
      <c r="N3795" t="s">
        <v>8266</v>
      </c>
      <c r="O3795" t="s">
        <v>8300</v>
      </c>
      <c r="P3795">
        <f t="shared" si="177"/>
        <v>0</v>
      </c>
      <c r="Q3795">
        <f t="shared" si="178"/>
        <v>0</v>
      </c>
      <c r="R3795">
        <f t="shared" si="179"/>
        <v>2017</v>
      </c>
    </row>
    <row r="3796" spans="1:18" ht="28.8" hidden="1" x14ac:dyDescent="0.3">
      <c r="A3796">
        <v>618</v>
      </c>
      <c r="B3796" s="3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 s="12">
        <v>42347.810219907406</v>
      </c>
      <c r="J3796" s="12">
        <v>42317.810219907406</v>
      </c>
      <c r="K3796" t="b">
        <v>0</v>
      </c>
      <c r="L3796">
        <v>0</v>
      </c>
      <c r="M3796" t="b">
        <v>0</v>
      </c>
      <c r="N3796" t="s">
        <v>8266</v>
      </c>
      <c r="O3796" t="s">
        <v>8300</v>
      </c>
      <c r="P3796">
        <f t="shared" si="177"/>
        <v>0</v>
      </c>
      <c r="Q3796">
        <f t="shared" si="178"/>
        <v>0</v>
      </c>
      <c r="R3796">
        <f t="shared" si="179"/>
        <v>2015</v>
      </c>
    </row>
    <row r="3797" spans="1:18" ht="28.8" hidden="1" x14ac:dyDescent="0.3">
      <c r="A3797">
        <v>623</v>
      </c>
      <c r="B3797" s="3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 s="12">
        <v>42152.009224537032</v>
      </c>
      <c r="J3797" s="12">
        <v>42122.009224537032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>
        <f t="shared" si="177"/>
        <v>0</v>
      </c>
      <c r="Q3797">
        <f t="shared" si="178"/>
        <v>0</v>
      </c>
      <c r="R3797">
        <f t="shared" si="179"/>
        <v>2015</v>
      </c>
    </row>
    <row r="3798" spans="1:18" ht="28.8" hidden="1" x14ac:dyDescent="0.3">
      <c r="A3798">
        <v>624</v>
      </c>
      <c r="B3798" s="3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 s="12">
        <v>42138.988900462966</v>
      </c>
      <c r="J3798" s="12">
        <v>42108.988900462966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>
        <f t="shared" si="177"/>
        <v>0</v>
      </c>
      <c r="Q3798">
        <f t="shared" si="178"/>
        <v>0</v>
      </c>
      <c r="R3798">
        <f t="shared" si="179"/>
        <v>2015</v>
      </c>
    </row>
    <row r="3799" spans="1:18" ht="28.8" hidden="1" x14ac:dyDescent="0.3">
      <c r="A3799">
        <v>625</v>
      </c>
      <c r="B3799" s="3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 s="12">
        <v>42820.853900462964</v>
      </c>
      <c r="J3799" s="12">
        <v>42790.895567129628</v>
      </c>
      <c r="K3799" t="b">
        <v>0</v>
      </c>
      <c r="L3799">
        <v>0</v>
      </c>
      <c r="M3799" t="b">
        <v>0</v>
      </c>
      <c r="N3799" t="s">
        <v>8266</v>
      </c>
      <c r="O3799" t="s">
        <v>8300</v>
      </c>
      <c r="P3799">
        <f t="shared" si="177"/>
        <v>0</v>
      </c>
      <c r="Q3799">
        <f t="shared" si="178"/>
        <v>0</v>
      </c>
      <c r="R3799">
        <f t="shared" si="179"/>
        <v>2017</v>
      </c>
    </row>
    <row r="3800" spans="1:18" ht="28.8" hidden="1" x14ac:dyDescent="0.3">
      <c r="A3800">
        <v>628</v>
      </c>
      <c r="B3800" s="3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 s="12">
        <v>41833.692789351851</v>
      </c>
      <c r="J3800" s="12">
        <v>41803.692789351851</v>
      </c>
      <c r="K3800" t="b">
        <v>0</v>
      </c>
      <c r="L3800">
        <v>0</v>
      </c>
      <c r="M3800" t="b">
        <v>0</v>
      </c>
      <c r="N3800" t="s">
        <v>8266</v>
      </c>
      <c r="O3800" t="s">
        <v>8300</v>
      </c>
      <c r="P3800">
        <f t="shared" si="177"/>
        <v>0</v>
      </c>
      <c r="Q3800">
        <f t="shared" si="178"/>
        <v>0</v>
      </c>
      <c r="R3800">
        <f t="shared" si="179"/>
        <v>2014</v>
      </c>
    </row>
    <row r="3801" spans="1:18" ht="28.8" hidden="1" x14ac:dyDescent="0.3">
      <c r="A3801">
        <v>632</v>
      </c>
      <c r="B3801" s="3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 s="12">
        <v>42333.700983796298</v>
      </c>
      <c r="J3801" s="12">
        <v>42303.659317129626</v>
      </c>
      <c r="K3801" t="b">
        <v>0</v>
      </c>
      <c r="L3801">
        <v>0</v>
      </c>
      <c r="M3801" t="b">
        <v>0</v>
      </c>
      <c r="N3801" t="s">
        <v>8266</v>
      </c>
      <c r="O3801" t="s">
        <v>8300</v>
      </c>
      <c r="P3801">
        <f t="shared" si="177"/>
        <v>0</v>
      </c>
      <c r="Q3801">
        <f t="shared" si="178"/>
        <v>0</v>
      </c>
      <c r="R3801">
        <f t="shared" si="179"/>
        <v>2015</v>
      </c>
    </row>
    <row r="3802" spans="1:18" ht="28.8" hidden="1" x14ac:dyDescent="0.3">
      <c r="A3802">
        <v>637</v>
      </c>
      <c r="B3802" s="3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 s="12">
        <v>42791.961111111115</v>
      </c>
      <c r="J3802" s="12">
        <v>42762.962013888886</v>
      </c>
      <c r="K3802" t="b">
        <v>0</v>
      </c>
      <c r="L3802">
        <v>0</v>
      </c>
      <c r="M3802" t="b">
        <v>0</v>
      </c>
      <c r="N3802" t="s">
        <v>8266</v>
      </c>
      <c r="O3802" t="s">
        <v>8300</v>
      </c>
      <c r="P3802">
        <f t="shared" si="177"/>
        <v>0</v>
      </c>
      <c r="Q3802">
        <f t="shared" si="178"/>
        <v>0</v>
      </c>
      <c r="R3802">
        <f t="shared" si="179"/>
        <v>2017</v>
      </c>
    </row>
    <row r="3803" spans="1:18" ht="28.8" hidden="1" x14ac:dyDescent="0.3">
      <c r="A3803">
        <v>686</v>
      </c>
      <c r="B3803" s="3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 s="12">
        <v>42219.673263888893</v>
      </c>
      <c r="J3803" s="12">
        <v>42189.673263888893</v>
      </c>
      <c r="K3803" t="b">
        <v>0</v>
      </c>
      <c r="L3803">
        <v>0</v>
      </c>
      <c r="M3803" t="b">
        <v>0</v>
      </c>
      <c r="N3803" t="s">
        <v>8266</v>
      </c>
      <c r="O3803" t="s">
        <v>8268</v>
      </c>
      <c r="P3803">
        <f t="shared" si="177"/>
        <v>0</v>
      </c>
      <c r="Q3803">
        <f t="shared" si="178"/>
        <v>0</v>
      </c>
      <c r="R3803">
        <f t="shared" si="179"/>
        <v>2015</v>
      </c>
    </row>
    <row r="3804" spans="1:18" ht="28.8" hidden="1" x14ac:dyDescent="0.3">
      <c r="A3804">
        <v>706</v>
      </c>
      <c r="B3804" s="3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 s="12">
        <v>42718.777083333334</v>
      </c>
      <c r="J3804" s="12">
        <v>42676.995173611111</v>
      </c>
      <c r="K3804" t="b">
        <v>0</v>
      </c>
      <c r="L3804">
        <v>0</v>
      </c>
      <c r="M3804" t="b">
        <v>0</v>
      </c>
      <c r="N3804" t="s">
        <v>8266</v>
      </c>
      <c r="O3804" t="s">
        <v>8268</v>
      </c>
      <c r="P3804">
        <f t="shared" si="177"/>
        <v>0</v>
      </c>
      <c r="Q3804">
        <f t="shared" si="178"/>
        <v>0</v>
      </c>
      <c r="R3804">
        <f t="shared" si="179"/>
        <v>2016</v>
      </c>
    </row>
    <row r="3805" spans="1:18" hidden="1" x14ac:dyDescent="0.3">
      <c r="A3805">
        <v>710</v>
      </c>
      <c r="B3805" s="3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 s="12">
        <v>41871.030555555553</v>
      </c>
      <c r="J3805" s="12">
        <v>41837.984976851854</v>
      </c>
      <c r="K3805" t="b">
        <v>0</v>
      </c>
      <c r="L3805">
        <v>0</v>
      </c>
      <c r="M3805" t="b">
        <v>0</v>
      </c>
      <c r="N3805" t="s">
        <v>8266</v>
      </c>
      <c r="O3805" t="s">
        <v>8268</v>
      </c>
      <c r="P3805">
        <f t="shared" si="177"/>
        <v>0</v>
      </c>
      <c r="Q3805">
        <f t="shared" si="178"/>
        <v>0</v>
      </c>
      <c r="R3805">
        <f t="shared" si="179"/>
        <v>2014</v>
      </c>
    </row>
    <row r="3806" spans="1:18" ht="28.8" hidden="1" x14ac:dyDescent="0.3">
      <c r="A3806">
        <v>760</v>
      </c>
      <c r="B3806" s="3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42700.805706018517</v>
      </c>
      <c r="J3806" s="12">
        <v>42670.764039351852</v>
      </c>
      <c r="K3806" t="b">
        <v>0</v>
      </c>
      <c r="L3806">
        <v>0</v>
      </c>
      <c r="M3806" t="b">
        <v>0</v>
      </c>
      <c r="N3806" t="s">
        <v>8269</v>
      </c>
      <c r="O3806" t="s">
        <v>8310</v>
      </c>
      <c r="P3806">
        <f t="shared" si="177"/>
        <v>0</v>
      </c>
      <c r="Q3806">
        <f t="shared" si="178"/>
        <v>0</v>
      </c>
      <c r="R3806">
        <f t="shared" si="179"/>
        <v>2016</v>
      </c>
    </row>
    <row r="3807" spans="1:18" ht="28.8" hidden="1" x14ac:dyDescent="0.3">
      <c r="A3807">
        <v>762</v>
      </c>
      <c r="B3807" s="3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 s="12">
        <v>42708.25</v>
      </c>
      <c r="J3807" s="12">
        <v>42690.858449074076</v>
      </c>
      <c r="K3807" t="b">
        <v>0</v>
      </c>
      <c r="L3807">
        <v>0</v>
      </c>
      <c r="M3807" t="b">
        <v>0</v>
      </c>
      <c r="N3807" t="s">
        <v>8269</v>
      </c>
      <c r="O3807" t="s">
        <v>8310</v>
      </c>
      <c r="P3807">
        <f t="shared" si="177"/>
        <v>0</v>
      </c>
      <c r="Q3807">
        <f t="shared" si="178"/>
        <v>0</v>
      </c>
      <c r="R3807">
        <f t="shared" si="179"/>
        <v>2016</v>
      </c>
    </row>
    <row r="3808" spans="1:18" ht="28.8" hidden="1" x14ac:dyDescent="0.3">
      <c r="A3808">
        <v>764</v>
      </c>
      <c r="B3808" s="3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 s="12">
        <v>42257.173159722224</v>
      </c>
      <c r="J3808" s="12">
        <v>42227.173159722224</v>
      </c>
      <c r="K3808" t="b">
        <v>0</v>
      </c>
      <c r="L3808">
        <v>0</v>
      </c>
      <c r="M3808" t="b">
        <v>0</v>
      </c>
      <c r="N3808" t="s">
        <v>8269</v>
      </c>
      <c r="O3808" t="s">
        <v>8310</v>
      </c>
      <c r="P3808">
        <f t="shared" si="177"/>
        <v>0</v>
      </c>
      <c r="Q3808">
        <f t="shared" si="178"/>
        <v>0</v>
      </c>
      <c r="R3808">
        <f t="shared" si="179"/>
        <v>2015</v>
      </c>
    </row>
    <row r="3809" spans="1:18" ht="28.8" hidden="1" x14ac:dyDescent="0.3">
      <c r="A3809">
        <v>766</v>
      </c>
      <c r="B3809" s="3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 s="12">
        <v>42051.783368055556</v>
      </c>
      <c r="J3809" s="12">
        <v>42021.783368055556</v>
      </c>
      <c r="K3809" t="b">
        <v>0</v>
      </c>
      <c r="L3809">
        <v>0</v>
      </c>
      <c r="M3809" t="b">
        <v>0</v>
      </c>
      <c r="N3809" t="s">
        <v>8269</v>
      </c>
      <c r="O3809" t="s">
        <v>8310</v>
      </c>
      <c r="P3809">
        <f t="shared" si="177"/>
        <v>0</v>
      </c>
      <c r="Q3809">
        <f t="shared" si="178"/>
        <v>0</v>
      </c>
      <c r="R3809">
        <f t="shared" si="179"/>
        <v>2015</v>
      </c>
    </row>
    <row r="3810" spans="1:18" ht="28.8" hidden="1" x14ac:dyDescent="0.3">
      <c r="A3810">
        <v>768</v>
      </c>
      <c r="B3810" s="3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 s="12">
        <v>41624.207060185188</v>
      </c>
      <c r="J3810" s="12">
        <v>41594.207060185188</v>
      </c>
      <c r="K3810" t="b">
        <v>0</v>
      </c>
      <c r="L3810">
        <v>0</v>
      </c>
      <c r="M3810" t="b">
        <v>0</v>
      </c>
      <c r="N3810" t="s">
        <v>8269</v>
      </c>
      <c r="O3810" t="s">
        <v>8310</v>
      </c>
      <c r="P3810">
        <f t="shared" si="177"/>
        <v>0</v>
      </c>
      <c r="Q3810">
        <f t="shared" si="178"/>
        <v>0</v>
      </c>
      <c r="R3810">
        <f t="shared" si="179"/>
        <v>2013</v>
      </c>
    </row>
    <row r="3811" spans="1:18" ht="28.8" hidden="1" x14ac:dyDescent="0.3">
      <c r="A3811">
        <v>770</v>
      </c>
      <c r="B3811" s="3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 s="12">
        <v>41329.999641203707</v>
      </c>
      <c r="J3811" s="12">
        <v>41289.999641203707</v>
      </c>
      <c r="K3811" t="b">
        <v>0</v>
      </c>
      <c r="L3811">
        <v>0</v>
      </c>
      <c r="M3811" t="b">
        <v>0</v>
      </c>
      <c r="N3811" t="s">
        <v>8269</v>
      </c>
      <c r="O3811" t="s">
        <v>8310</v>
      </c>
      <c r="P3811">
        <f t="shared" si="177"/>
        <v>0</v>
      </c>
      <c r="Q3811">
        <f t="shared" si="178"/>
        <v>0</v>
      </c>
      <c r="R3811">
        <f t="shared" si="179"/>
        <v>2013</v>
      </c>
    </row>
    <row r="3812" spans="1:18" ht="28.8" hidden="1" x14ac:dyDescent="0.3">
      <c r="A3812">
        <v>875</v>
      </c>
      <c r="B3812" s="3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 s="12">
        <v>42268.723738425921</v>
      </c>
      <c r="J3812" s="12">
        <v>42248.723738425921</v>
      </c>
      <c r="K3812" t="b">
        <v>0</v>
      </c>
      <c r="L3812">
        <v>0</v>
      </c>
      <c r="M3812" t="b">
        <v>0</v>
      </c>
      <c r="N3812" t="s">
        <v>8285</v>
      </c>
      <c r="O3812" t="s">
        <v>8308</v>
      </c>
      <c r="P3812">
        <f t="shared" si="177"/>
        <v>0</v>
      </c>
      <c r="Q3812">
        <f t="shared" si="178"/>
        <v>0</v>
      </c>
      <c r="R3812">
        <f t="shared" si="179"/>
        <v>2015</v>
      </c>
    </row>
    <row r="3813" spans="1:18" ht="28.8" hidden="1" x14ac:dyDescent="0.3">
      <c r="A3813">
        <v>887</v>
      </c>
      <c r="B3813" s="3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 s="12">
        <v>41056.958969907406</v>
      </c>
      <c r="J3813" s="12">
        <v>41026.958969907406</v>
      </c>
      <c r="K3813" t="b">
        <v>0</v>
      </c>
      <c r="L3813">
        <v>0</v>
      </c>
      <c r="M3813" t="b">
        <v>0</v>
      </c>
      <c r="N3813" t="s">
        <v>8285</v>
      </c>
      <c r="O3813" t="s">
        <v>8286</v>
      </c>
      <c r="P3813">
        <f t="shared" si="177"/>
        <v>0</v>
      </c>
      <c r="Q3813">
        <f t="shared" si="178"/>
        <v>0</v>
      </c>
      <c r="R3813">
        <f t="shared" si="179"/>
        <v>2012</v>
      </c>
    </row>
    <row r="3814" spans="1:18" ht="28.8" hidden="1" x14ac:dyDescent="0.3">
      <c r="A3814">
        <v>897</v>
      </c>
      <c r="B3814" s="3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 s="12">
        <v>41241.730416666665</v>
      </c>
      <c r="J3814" s="12">
        <v>41211.688750000001</v>
      </c>
      <c r="K3814" t="b">
        <v>0</v>
      </c>
      <c r="L3814">
        <v>0</v>
      </c>
      <c r="M3814" t="b">
        <v>0</v>
      </c>
      <c r="N3814" t="s">
        <v>8285</v>
      </c>
      <c r="O3814" t="s">
        <v>8286</v>
      </c>
      <c r="P3814">
        <f t="shared" si="177"/>
        <v>0</v>
      </c>
      <c r="Q3814">
        <f t="shared" si="178"/>
        <v>0</v>
      </c>
      <c r="R3814">
        <f t="shared" si="179"/>
        <v>2012</v>
      </c>
    </row>
    <row r="3815" spans="1:18" ht="28.8" hidden="1" x14ac:dyDescent="0.3">
      <c r="A3815">
        <v>901</v>
      </c>
      <c r="B3815" s="3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 s="12">
        <v>40337.799305555556</v>
      </c>
      <c r="J3815" s="12">
        <v>40291.81150462963</v>
      </c>
      <c r="K3815" t="b">
        <v>0</v>
      </c>
      <c r="L3815">
        <v>0</v>
      </c>
      <c r="M3815" t="b">
        <v>0</v>
      </c>
      <c r="N3815" t="s">
        <v>8285</v>
      </c>
      <c r="O3815" t="s">
        <v>8308</v>
      </c>
      <c r="P3815">
        <f t="shared" si="177"/>
        <v>0</v>
      </c>
      <c r="Q3815">
        <f t="shared" si="178"/>
        <v>0</v>
      </c>
      <c r="R3815">
        <f t="shared" si="179"/>
        <v>2010</v>
      </c>
    </row>
    <row r="3816" spans="1:18" ht="28.8" hidden="1" x14ac:dyDescent="0.3">
      <c r="A3816">
        <v>906</v>
      </c>
      <c r="B3816" s="3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 s="12">
        <v>41711.148032407407</v>
      </c>
      <c r="J3816" s="12">
        <v>41681.189699074072</v>
      </c>
      <c r="K3816" t="b">
        <v>0</v>
      </c>
      <c r="L3816">
        <v>0</v>
      </c>
      <c r="M3816" t="b">
        <v>0</v>
      </c>
      <c r="N3816" t="s">
        <v>8285</v>
      </c>
      <c r="O3816" t="s">
        <v>8308</v>
      </c>
      <c r="P3816">
        <f t="shared" si="177"/>
        <v>0</v>
      </c>
      <c r="Q3816">
        <f t="shared" si="178"/>
        <v>0</v>
      </c>
      <c r="R3816">
        <f t="shared" si="179"/>
        <v>2014</v>
      </c>
    </row>
    <row r="3817" spans="1:18" hidden="1" x14ac:dyDescent="0.3">
      <c r="A3817">
        <v>907</v>
      </c>
      <c r="B3817" s="3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 s="12">
        <v>40797.192395833335</v>
      </c>
      <c r="J3817" s="12">
        <v>40767.192395833335</v>
      </c>
      <c r="K3817" t="b">
        <v>0</v>
      </c>
      <c r="L3817">
        <v>0</v>
      </c>
      <c r="M3817" t="b">
        <v>0</v>
      </c>
      <c r="N3817" t="s">
        <v>8285</v>
      </c>
      <c r="O3817" t="s">
        <v>8308</v>
      </c>
      <c r="P3817">
        <f t="shared" si="177"/>
        <v>0</v>
      </c>
      <c r="Q3817">
        <f t="shared" si="178"/>
        <v>0</v>
      </c>
      <c r="R3817">
        <f t="shared" si="179"/>
        <v>2011</v>
      </c>
    </row>
    <row r="3818" spans="1:18" ht="28.8" hidden="1" x14ac:dyDescent="0.3">
      <c r="A3818">
        <v>908</v>
      </c>
      <c r="B3818" s="3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 s="12">
        <v>40386.207638888889</v>
      </c>
      <c r="J3818" s="12">
        <v>40340.801562499997</v>
      </c>
      <c r="K3818" t="b">
        <v>0</v>
      </c>
      <c r="L3818">
        <v>0</v>
      </c>
      <c r="M3818" t="b">
        <v>0</v>
      </c>
      <c r="N3818" t="s">
        <v>8285</v>
      </c>
      <c r="O3818" t="s">
        <v>8308</v>
      </c>
      <c r="P3818">
        <f t="shared" si="177"/>
        <v>0</v>
      </c>
      <c r="Q3818">
        <f t="shared" si="178"/>
        <v>0</v>
      </c>
      <c r="R3818">
        <f t="shared" si="179"/>
        <v>2010</v>
      </c>
    </row>
    <row r="3819" spans="1:18" ht="28.8" hidden="1" x14ac:dyDescent="0.3">
      <c r="A3819">
        <v>911</v>
      </c>
      <c r="B3819" s="3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 s="12">
        <v>41663.005150462966</v>
      </c>
      <c r="J3819" s="12">
        <v>41642.005150462966</v>
      </c>
      <c r="K3819" t="b">
        <v>0</v>
      </c>
      <c r="L3819">
        <v>0</v>
      </c>
      <c r="M3819" t="b">
        <v>0</v>
      </c>
      <c r="N3819" t="s">
        <v>8285</v>
      </c>
      <c r="O3819" t="s">
        <v>8308</v>
      </c>
      <c r="P3819">
        <f t="shared" si="177"/>
        <v>0</v>
      </c>
      <c r="Q3819">
        <f t="shared" si="178"/>
        <v>0</v>
      </c>
      <c r="R3819">
        <f t="shared" si="179"/>
        <v>2014</v>
      </c>
    </row>
    <row r="3820" spans="1:18" ht="28.8" hidden="1" x14ac:dyDescent="0.3">
      <c r="A3820">
        <v>914</v>
      </c>
      <c r="B3820" s="3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 s="12">
        <v>41146.763275462967</v>
      </c>
      <c r="J3820" s="12">
        <v>41116.763275462967</v>
      </c>
      <c r="K3820" t="b">
        <v>0</v>
      </c>
      <c r="L3820">
        <v>0</v>
      </c>
      <c r="M3820" t="b">
        <v>0</v>
      </c>
      <c r="N3820" t="s">
        <v>8285</v>
      </c>
      <c r="O3820" t="s">
        <v>8308</v>
      </c>
      <c r="P3820">
        <f t="shared" si="177"/>
        <v>0</v>
      </c>
      <c r="Q3820">
        <f t="shared" si="178"/>
        <v>0</v>
      </c>
      <c r="R3820">
        <f t="shared" si="179"/>
        <v>2012</v>
      </c>
    </row>
    <row r="3821" spans="1:18" ht="28.8" hidden="1" x14ac:dyDescent="0.3">
      <c r="A3821">
        <v>916</v>
      </c>
      <c r="B3821" s="3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 s="12">
        <v>40473.208333333336</v>
      </c>
      <c r="J3821" s="12">
        <v>40434.853402777779</v>
      </c>
      <c r="K3821" t="b">
        <v>0</v>
      </c>
      <c r="L3821">
        <v>0</v>
      </c>
      <c r="M3821" t="b">
        <v>0</v>
      </c>
      <c r="N3821" t="s">
        <v>8285</v>
      </c>
      <c r="O3821" t="s">
        <v>8308</v>
      </c>
      <c r="P3821">
        <f t="shared" si="177"/>
        <v>0</v>
      </c>
      <c r="Q3821">
        <f t="shared" si="178"/>
        <v>0</v>
      </c>
      <c r="R3821">
        <f t="shared" si="179"/>
        <v>2010</v>
      </c>
    </row>
    <row r="3822" spans="1:18" ht="28.8" hidden="1" x14ac:dyDescent="0.3">
      <c r="A3822">
        <v>920</v>
      </c>
      <c r="B3822" s="3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 s="12">
        <v>41592.713217592594</v>
      </c>
      <c r="J3822" s="12">
        <v>41562.67155092593</v>
      </c>
      <c r="K3822" t="b">
        <v>0</v>
      </c>
      <c r="L3822">
        <v>0</v>
      </c>
      <c r="M3822" t="b">
        <v>0</v>
      </c>
      <c r="N3822" t="s">
        <v>8285</v>
      </c>
      <c r="O3822" t="s">
        <v>8308</v>
      </c>
      <c r="P3822">
        <f t="shared" si="177"/>
        <v>0</v>
      </c>
      <c r="Q3822">
        <f t="shared" si="178"/>
        <v>0</v>
      </c>
      <c r="R3822">
        <f t="shared" si="179"/>
        <v>2013</v>
      </c>
    </row>
    <row r="3823" spans="1:18" ht="28.8" hidden="1" x14ac:dyDescent="0.3">
      <c r="A3823">
        <v>926</v>
      </c>
      <c r="B3823" s="3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 s="12">
        <v>40367.944444444445</v>
      </c>
      <c r="J3823" s="12">
        <v>40338.02002314815</v>
      </c>
      <c r="K3823" t="b">
        <v>0</v>
      </c>
      <c r="L3823">
        <v>0</v>
      </c>
      <c r="M3823" t="b">
        <v>0</v>
      </c>
      <c r="N3823" t="s">
        <v>8285</v>
      </c>
      <c r="O3823" t="s">
        <v>8308</v>
      </c>
      <c r="P3823">
        <f t="shared" si="177"/>
        <v>0</v>
      </c>
      <c r="Q3823">
        <f t="shared" si="178"/>
        <v>0</v>
      </c>
      <c r="R3823">
        <f t="shared" si="179"/>
        <v>2010</v>
      </c>
    </row>
    <row r="3824" spans="1:18" hidden="1" x14ac:dyDescent="0.3">
      <c r="A3824">
        <v>927</v>
      </c>
      <c r="B3824" s="3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 s="12">
        <v>41043.822858796295</v>
      </c>
      <c r="J3824" s="12">
        <v>41013.822858796295</v>
      </c>
      <c r="K3824" t="b">
        <v>0</v>
      </c>
      <c r="L3824">
        <v>0</v>
      </c>
      <c r="M3824" t="b">
        <v>0</v>
      </c>
      <c r="N3824" t="s">
        <v>8285</v>
      </c>
      <c r="O3824" t="s">
        <v>8308</v>
      </c>
      <c r="P3824">
        <f t="shared" si="177"/>
        <v>0</v>
      </c>
      <c r="Q3824">
        <f t="shared" si="178"/>
        <v>0</v>
      </c>
      <c r="R3824">
        <f t="shared" si="179"/>
        <v>2012</v>
      </c>
    </row>
    <row r="3825" spans="1:18" ht="28.8" hidden="1" x14ac:dyDescent="0.3">
      <c r="A3825">
        <v>929</v>
      </c>
      <c r="B3825" s="3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 s="12">
        <v>41008.196400462963</v>
      </c>
      <c r="J3825" s="12">
        <v>40978.238067129627</v>
      </c>
      <c r="K3825" t="b">
        <v>0</v>
      </c>
      <c r="L3825">
        <v>0</v>
      </c>
      <c r="M3825" t="b">
        <v>0</v>
      </c>
      <c r="N3825" t="s">
        <v>8285</v>
      </c>
      <c r="O3825" t="s">
        <v>8308</v>
      </c>
      <c r="P3825">
        <f t="shared" si="177"/>
        <v>0</v>
      </c>
      <c r="Q3825">
        <f t="shared" si="178"/>
        <v>0</v>
      </c>
      <c r="R3825">
        <f t="shared" si="179"/>
        <v>2012</v>
      </c>
    </row>
    <row r="3826" spans="1:18" ht="28.8" hidden="1" x14ac:dyDescent="0.3">
      <c r="A3826">
        <v>936</v>
      </c>
      <c r="B3826" s="3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 s="12">
        <v>40926.833333333336</v>
      </c>
      <c r="J3826" s="12">
        <v>40883.024178240739</v>
      </c>
      <c r="K3826" t="b">
        <v>0</v>
      </c>
      <c r="L3826">
        <v>0</v>
      </c>
      <c r="M3826" t="b">
        <v>0</v>
      </c>
      <c r="N3826" t="s">
        <v>8285</v>
      </c>
      <c r="O3826" t="s">
        <v>8308</v>
      </c>
      <c r="P3826">
        <f t="shared" si="177"/>
        <v>0</v>
      </c>
      <c r="Q3826">
        <f t="shared" si="178"/>
        <v>0</v>
      </c>
      <c r="R3826">
        <f t="shared" si="179"/>
        <v>2011</v>
      </c>
    </row>
    <row r="3827" spans="1:18" ht="28.8" hidden="1" x14ac:dyDescent="0.3">
      <c r="A3827">
        <v>947</v>
      </c>
      <c r="B3827" s="3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 s="12">
        <v>42551.781319444446</v>
      </c>
      <c r="J3827" s="12">
        <v>42491.781319444446</v>
      </c>
      <c r="K3827" t="b">
        <v>0</v>
      </c>
      <c r="L3827">
        <v>0</v>
      </c>
      <c r="M3827" t="b">
        <v>0</v>
      </c>
      <c r="N3827" t="s">
        <v>8266</v>
      </c>
      <c r="O3827" t="s">
        <v>8268</v>
      </c>
      <c r="P3827">
        <f t="shared" si="177"/>
        <v>0</v>
      </c>
      <c r="Q3827">
        <f t="shared" si="178"/>
        <v>0</v>
      </c>
      <c r="R3827">
        <f t="shared" si="179"/>
        <v>2016</v>
      </c>
    </row>
    <row r="3828" spans="1:18" ht="43.2" hidden="1" x14ac:dyDescent="0.3">
      <c r="A3828">
        <v>988</v>
      </c>
      <c r="B3828" s="3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 s="12">
        <v>42644.356770833328</v>
      </c>
      <c r="J3828" s="12">
        <v>42614.356770833328</v>
      </c>
      <c r="K3828" t="b">
        <v>0</v>
      </c>
      <c r="L3828">
        <v>0</v>
      </c>
      <c r="M3828" t="b">
        <v>0</v>
      </c>
      <c r="N3828" t="s">
        <v>8266</v>
      </c>
      <c r="O3828" t="s">
        <v>8268</v>
      </c>
      <c r="P3828">
        <f t="shared" si="177"/>
        <v>0</v>
      </c>
      <c r="Q3828">
        <f t="shared" si="178"/>
        <v>0</v>
      </c>
      <c r="R3828">
        <f t="shared" si="179"/>
        <v>2016</v>
      </c>
    </row>
    <row r="3829" spans="1:18" ht="28.8" hidden="1" x14ac:dyDescent="0.3">
      <c r="A3829">
        <v>1041</v>
      </c>
      <c r="B3829" s="3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 s="12">
        <v>41851.060092592597</v>
      </c>
      <c r="J3829" s="12">
        <v>41831.060092592597</v>
      </c>
      <c r="K3829" t="b">
        <v>0</v>
      </c>
      <c r="L3829">
        <v>0</v>
      </c>
      <c r="M3829" t="b">
        <v>0</v>
      </c>
      <c r="N3829" t="s">
        <v>8304</v>
      </c>
      <c r="O3829" t="s">
        <v>8305</v>
      </c>
      <c r="P3829">
        <f t="shared" si="177"/>
        <v>0</v>
      </c>
      <c r="Q3829">
        <f t="shared" si="178"/>
        <v>0</v>
      </c>
      <c r="R3829">
        <f t="shared" si="179"/>
        <v>2014</v>
      </c>
    </row>
    <row r="3830" spans="1:18" ht="28.8" hidden="1" x14ac:dyDescent="0.3">
      <c r="A3830">
        <v>1046</v>
      </c>
      <c r="B3830" s="3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 s="12">
        <v>42364.851388888885</v>
      </c>
      <c r="J3830" s="12">
        <v>42319.851388888885</v>
      </c>
      <c r="K3830" t="b">
        <v>0</v>
      </c>
      <c r="L3830">
        <v>0</v>
      </c>
      <c r="M3830" t="b">
        <v>0</v>
      </c>
      <c r="N3830" t="s">
        <v>8304</v>
      </c>
      <c r="O3830" t="s">
        <v>8305</v>
      </c>
      <c r="P3830">
        <f t="shared" si="177"/>
        <v>0</v>
      </c>
      <c r="Q3830">
        <f t="shared" si="178"/>
        <v>0</v>
      </c>
      <c r="R3830">
        <f t="shared" si="179"/>
        <v>2015</v>
      </c>
    </row>
    <row r="3831" spans="1:18" hidden="1" x14ac:dyDescent="0.3">
      <c r="A3831">
        <v>1049</v>
      </c>
      <c r="B3831" s="3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 s="12">
        <v>42412.431076388893</v>
      </c>
      <c r="J3831" s="12">
        <v>42382.431076388893</v>
      </c>
      <c r="K3831" t="b">
        <v>0</v>
      </c>
      <c r="L3831">
        <v>0</v>
      </c>
      <c r="M3831" t="b">
        <v>0</v>
      </c>
      <c r="N3831" t="s">
        <v>8304</v>
      </c>
      <c r="O3831" t="s">
        <v>8305</v>
      </c>
      <c r="P3831">
        <f t="shared" si="177"/>
        <v>0</v>
      </c>
      <c r="Q3831">
        <f t="shared" si="178"/>
        <v>0</v>
      </c>
      <c r="R3831">
        <f t="shared" si="179"/>
        <v>2016</v>
      </c>
    </row>
    <row r="3832" spans="1:18" hidden="1" x14ac:dyDescent="0.3">
      <c r="A3832">
        <v>1050</v>
      </c>
      <c r="B3832" s="3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 s="12">
        <v>42261.7971875</v>
      </c>
      <c r="J3832" s="12">
        <v>42231.7971875</v>
      </c>
      <c r="K3832" t="b">
        <v>0</v>
      </c>
      <c r="L3832">
        <v>0</v>
      </c>
      <c r="M3832" t="b">
        <v>0</v>
      </c>
      <c r="N3832" t="s">
        <v>8304</v>
      </c>
      <c r="O3832" t="s">
        <v>8305</v>
      </c>
      <c r="P3832">
        <f t="shared" si="177"/>
        <v>0</v>
      </c>
      <c r="Q3832">
        <f t="shared" si="178"/>
        <v>0</v>
      </c>
      <c r="R3832">
        <f t="shared" si="179"/>
        <v>2015</v>
      </c>
    </row>
    <row r="3833" spans="1:18" ht="28.8" hidden="1" x14ac:dyDescent="0.3">
      <c r="A3833">
        <v>1051</v>
      </c>
      <c r="B3833" s="3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 s="12">
        <v>41878.014178240745</v>
      </c>
      <c r="J3833" s="12">
        <v>41850.014178240745</v>
      </c>
      <c r="K3833" t="b">
        <v>0</v>
      </c>
      <c r="L3833">
        <v>0</v>
      </c>
      <c r="M3833" t="b">
        <v>0</v>
      </c>
      <c r="N3833" t="s">
        <v>8304</v>
      </c>
      <c r="O3833" t="s">
        <v>8305</v>
      </c>
      <c r="P3833">
        <f t="shared" si="177"/>
        <v>0</v>
      </c>
      <c r="Q3833">
        <f t="shared" si="178"/>
        <v>0</v>
      </c>
      <c r="R3833">
        <f t="shared" si="179"/>
        <v>2014</v>
      </c>
    </row>
    <row r="3834" spans="1:18" ht="28.8" hidden="1" x14ac:dyDescent="0.3">
      <c r="A3834">
        <v>1052</v>
      </c>
      <c r="B3834" s="3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 s="12">
        <v>42527.839583333334</v>
      </c>
      <c r="J3834" s="12">
        <v>42483.797395833331</v>
      </c>
      <c r="K3834" t="b">
        <v>0</v>
      </c>
      <c r="L3834">
        <v>0</v>
      </c>
      <c r="M3834" t="b">
        <v>0</v>
      </c>
      <c r="N3834" t="s">
        <v>8304</v>
      </c>
      <c r="O3834" t="s">
        <v>8305</v>
      </c>
      <c r="P3834">
        <f t="shared" si="177"/>
        <v>0</v>
      </c>
      <c r="Q3834">
        <f t="shared" si="178"/>
        <v>0</v>
      </c>
      <c r="R3834">
        <f t="shared" si="179"/>
        <v>2016</v>
      </c>
    </row>
    <row r="3835" spans="1:18" ht="28.8" hidden="1" x14ac:dyDescent="0.3">
      <c r="A3835">
        <v>1054</v>
      </c>
      <c r="B3835" s="3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 s="12">
        <v>41861.916666666664</v>
      </c>
      <c r="J3835" s="12">
        <v>41831.851840277777</v>
      </c>
      <c r="K3835" t="b">
        <v>0</v>
      </c>
      <c r="L3835">
        <v>0</v>
      </c>
      <c r="M3835" t="b">
        <v>0</v>
      </c>
      <c r="N3835" t="s">
        <v>8304</v>
      </c>
      <c r="O3835" t="s">
        <v>8305</v>
      </c>
      <c r="P3835">
        <f t="shared" si="177"/>
        <v>0</v>
      </c>
      <c r="Q3835">
        <f t="shared" si="178"/>
        <v>0</v>
      </c>
      <c r="R3835">
        <f t="shared" si="179"/>
        <v>2014</v>
      </c>
    </row>
    <row r="3836" spans="1:18" ht="28.8" hidden="1" x14ac:dyDescent="0.3">
      <c r="A3836">
        <v>1055</v>
      </c>
      <c r="B3836" s="3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 s="12">
        <v>42436.992418981477</v>
      </c>
      <c r="J3836" s="12">
        <v>42406.992418981477</v>
      </c>
      <c r="K3836" t="b">
        <v>0</v>
      </c>
      <c r="L3836">
        <v>0</v>
      </c>
      <c r="M3836" t="b">
        <v>0</v>
      </c>
      <c r="N3836" t="s">
        <v>8304</v>
      </c>
      <c r="O3836" t="s">
        <v>8305</v>
      </c>
      <c r="P3836">
        <f t="shared" si="177"/>
        <v>0</v>
      </c>
      <c r="Q3836">
        <f t="shared" si="178"/>
        <v>0</v>
      </c>
      <c r="R3836">
        <f t="shared" si="179"/>
        <v>2016</v>
      </c>
    </row>
    <row r="3837" spans="1:18" ht="28.8" hidden="1" x14ac:dyDescent="0.3">
      <c r="A3837">
        <v>1056</v>
      </c>
      <c r="B3837" s="3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 s="12">
        <v>42118.677974537044</v>
      </c>
      <c r="J3837" s="12">
        <v>42058.719641203701</v>
      </c>
      <c r="K3837" t="b">
        <v>0</v>
      </c>
      <c r="L3837">
        <v>0</v>
      </c>
      <c r="M3837" t="b">
        <v>0</v>
      </c>
      <c r="N3837" t="s">
        <v>8304</v>
      </c>
      <c r="O3837" t="s">
        <v>8305</v>
      </c>
      <c r="P3837">
        <f t="shared" si="177"/>
        <v>0</v>
      </c>
      <c r="Q3837">
        <f t="shared" si="178"/>
        <v>0</v>
      </c>
      <c r="R3837">
        <f t="shared" si="179"/>
        <v>2015</v>
      </c>
    </row>
    <row r="3838" spans="1:18" ht="28.8" hidden="1" x14ac:dyDescent="0.3">
      <c r="A3838">
        <v>1057</v>
      </c>
      <c r="B3838" s="3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 s="12">
        <v>42708.912997685184</v>
      </c>
      <c r="J3838" s="12">
        <v>42678.871331018512</v>
      </c>
      <c r="K3838" t="b">
        <v>0</v>
      </c>
      <c r="L3838">
        <v>0</v>
      </c>
      <c r="M3838" t="b">
        <v>0</v>
      </c>
      <c r="N3838" t="s">
        <v>8304</v>
      </c>
      <c r="O3838" t="s">
        <v>8305</v>
      </c>
      <c r="P3838">
        <f t="shared" si="177"/>
        <v>0</v>
      </c>
      <c r="Q3838">
        <f t="shared" si="178"/>
        <v>0</v>
      </c>
      <c r="R3838">
        <f t="shared" si="179"/>
        <v>2016</v>
      </c>
    </row>
    <row r="3839" spans="1:18" ht="28.8" hidden="1" x14ac:dyDescent="0.3">
      <c r="A3839">
        <v>1058</v>
      </c>
      <c r="B3839" s="3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 s="12">
        <v>42089</v>
      </c>
      <c r="J3839" s="12">
        <v>42047.900960648149</v>
      </c>
      <c r="K3839" t="b">
        <v>0</v>
      </c>
      <c r="L3839">
        <v>0</v>
      </c>
      <c r="M3839" t="b">
        <v>0</v>
      </c>
      <c r="N3839" t="s">
        <v>8304</v>
      </c>
      <c r="O3839" t="s">
        <v>8305</v>
      </c>
      <c r="P3839">
        <f t="shared" si="177"/>
        <v>0</v>
      </c>
      <c r="Q3839">
        <f t="shared" si="178"/>
        <v>0</v>
      </c>
      <c r="R3839">
        <f t="shared" si="179"/>
        <v>2015</v>
      </c>
    </row>
    <row r="3840" spans="1:18" hidden="1" x14ac:dyDescent="0.3">
      <c r="A3840">
        <v>1059</v>
      </c>
      <c r="B3840" s="3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 s="12">
        <v>42076.748333333337</v>
      </c>
      <c r="J3840" s="12">
        <v>42046.79</v>
      </c>
      <c r="K3840" t="b">
        <v>0</v>
      </c>
      <c r="L3840">
        <v>0</v>
      </c>
      <c r="M3840" t="b">
        <v>0</v>
      </c>
      <c r="N3840" t="s">
        <v>8304</v>
      </c>
      <c r="O3840" t="s">
        <v>8305</v>
      </c>
      <c r="P3840">
        <f t="shared" si="177"/>
        <v>0</v>
      </c>
      <c r="Q3840">
        <f t="shared" si="178"/>
        <v>0</v>
      </c>
      <c r="R3840">
        <f t="shared" si="179"/>
        <v>2015</v>
      </c>
    </row>
    <row r="3841" spans="1:18" hidden="1" x14ac:dyDescent="0.3">
      <c r="A3841">
        <v>1061</v>
      </c>
      <c r="B3841" s="3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 s="12">
        <v>42492.041666666672</v>
      </c>
      <c r="J3841" s="12">
        <v>42432.276712962965</v>
      </c>
      <c r="K3841" t="b">
        <v>0</v>
      </c>
      <c r="L3841">
        <v>0</v>
      </c>
      <c r="M3841" t="b">
        <v>0</v>
      </c>
      <c r="N3841" t="s">
        <v>8304</v>
      </c>
      <c r="O3841" t="s">
        <v>8305</v>
      </c>
      <c r="P3841">
        <f t="shared" si="177"/>
        <v>0</v>
      </c>
      <c r="Q3841">
        <f t="shared" si="178"/>
        <v>0</v>
      </c>
      <c r="R3841">
        <f t="shared" si="179"/>
        <v>2016</v>
      </c>
    </row>
    <row r="3842" spans="1:18" ht="28.8" hidden="1" x14ac:dyDescent="0.3">
      <c r="A3842">
        <v>1063</v>
      </c>
      <c r="B3842" s="3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 s="12">
        <v>42613.030810185184</v>
      </c>
      <c r="J3842" s="12">
        <v>42583.030810185184</v>
      </c>
      <c r="K3842" t="b">
        <v>0</v>
      </c>
      <c r="L3842">
        <v>0</v>
      </c>
      <c r="M3842" t="b">
        <v>0</v>
      </c>
      <c r="N3842" t="s">
        <v>8304</v>
      </c>
      <c r="O3842" t="s">
        <v>8305</v>
      </c>
      <c r="P3842">
        <f t="shared" ref="P3842:P3905" si="180">ROUND(E3842/D3842*100,0)</f>
        <v>0</v>
      </c>
      <c r="Q3842">
        <f t="shared" ref="Q3842:Q3905" si="181">IFERROR(ROUND(E3842/L3842,2),0)</f>
        <v>0</v>
      </c>
      <c r="R3842">
        <f t="shared" si="179"/>
        <v>2016</v>
      </c>
    </row>
    <row r="3843" spans="1:18" ht="28.8" hidden="1" x14ac:dyDescent="0.3">
      <c r="A3843">
        <v>1071</v>
      </c>
      <c r="B3843" s="3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 s="12">
        <v>42325.795057870375</v>
      </c>
      <c r="J3843" s="12">
        <v>42295.753391203703</v>
      </c>
      <c r="K3843" t="b">
        <v>0</v>
      </c>
      <c r="L3843">
        <v>0</v>
      </c>
      <c r="M3843" t="b">
        <v>0</v>
      </c>
      <c r="N3843" t="s">
        <v>8274</v>
      </c>
      <c r="O3843" t="s">
        <v>8292</v>
      </c>
      <c r="P3843">
        <f t="shared" si="180"/>
        <v>0</v>
      </c>
      <c r="Q3843">
        <f t="shared" si="181"/>
        <v>0</v>
      </c>
      <c r="R3843">
        <f t="shared" ref="R3843:R3906" si="182">YEAR(J3843)</f>
        <v>2015</v>
      </c>
    </row>
    <row r="3844" spans="1:18" hidden="1" x14ac:dyDescent="0.3">
      <c r="A3844">
        <v>1084</v>
      </c>
      <c r="B3844" s="3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 s="12">
        <v>41859.912083333329</v>
      </c>
      <c r="J3844" s="12">
        <v>41829.912083333329</v>
      </c>
      <c r="K3844" t="b">
        <v>0</v>
      </c>
      <c r="L3844">
        <v>0</v>
      </c>
      <c r="M3844" t="b">
        <v>0</v>
      </c>
      <c r="N3844" t="s">
        <v>8274</v>
      </c>
      <c r="O3844" t="s">
        <v>8292</v>
      </c>
      <c r="P3844">
        <f t="shared" si="180"/>
        <v>0</v>
      </c>
      <c r="Q3844">
        <f t="shared" si="181"/>
        <v>0</v>
      </c>
      <c r="R3844">
        <f t="shared" si="182"/>
        <v>2014</v>
      </c>
    </row>
    <row r="3845" spans="1:18" ht="28.8" hidden="1" x14ac:dyDescent="0.3">
      <c r="A3845">
        <v>1087</v>
      </c>
      <c r="B3845" s="3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 s="12">
        <v>41805.713969907411</v>
      </c>
      <c r="J3845" s="12">
        <v>41775.713969907411</v>
      </c>
      <c r="K3845" t="b">
        <v>0</v>
      </c>
      <c r="L3845">
        <v>0</v>
      </c>
      <c r="M3845" t="b">
        <v>0</v>
      </c>
      <c r="N3845" t="s">
        <v>8274</v>
      </c>
      <c r="O3845" t="s">
        <v>8292</v>
      </c>
      <c r="P3845">
        <f t="shared" si="180"/>
        <v>0</v>
      </c>
      <c r="Q3845">
        <f t="shared" si="181"/>
        <v>0</v>
      </c>
      <c r="R3845">
        <f t="shared" si="182"/>
        <v>2014</v>
      </c>
    </row>
    <row r="3846" spans="1:18" ht="28.8" hidden="1" x14ac:dyDescent="0.3">
      <c r="A3846">
        <v>1107</v>
      </c>
      <c r="B3846" s="3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 s="12">
        <v>41843.861388888887</v>
      </c>
      <c r="J3846" s="12">
        <v>41813.861388888887</v>
      </c>
      <c r="K3846" t="b">
        <v>0</v>
      </c>
      <c r="L3846">
        <v>0</v>
      </c>
      <c r="M3846" t="b">
        <v>0</v>
      </c>
      <c r="N3846" t="s">
        <v>8274</v>
      </c>
      <c r="O3846" t="s">
        <v>8292</v>
      </c>
      <c r="P3846">
        <f t="shared" si="180"/>
        <v>0</v>
      </c>
      <c r="Q3846">
        <f t="shared" si="181"/>
        <v>0</v>
      </c>
      <c r="R3846">
        <f t="shared" si="182"/>
        <v>2014</v>
      </c>
    </row>
    <row r="3847" spans="1:18" ht="28.8" hidden="1" x14ac:dyDescent="0.3">
      <c r="A3847">
        <v>1120</v>
      </c>
      <c r="B3847" s="3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 s="12">
        <v>40844.872685185182</v>
      </c>
      <c r="J3847" s="12">
        <v>40799.872685185182</v>
      </c>
      <c r="K3847" t="b">
        <v>0</v>
      </c>
      <c r="L3847">
        <v>0</v>
      </c>
      <c r="M3847" t="b">
        <v>0</v>
      </c>
      <c r="N3847" t="s">
        <v>8274</v>
      </c>
      <c r="O3847" t="s">
        <v>8292</v>
      </c>
      <c r="P3847">
        <f t="shared" si="180"/>
        <v>0</v>
      </c>
      <c r="Q3847">
        <f t="shared" si="181"/>
        <v>0</v>
      </c>
      <c r="R3847">
        <f t="shared" si="182"/>
        <v>2011</v>
      </c>
    </row>
    <row r="3848" spans="1:18" ht="28.8" hidden="1" x14ac:dyDescent="0.3">
      <c r="A3848">
        <v>1122</v>
      </c>
      <c r="B3848" s="3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 s="12">
        <v>41424.703993055555</v>
      </c>
      <c r="J3848" s="12">
        <v>41410.703993055555</v>
      </c>
      <c r="K3848" t="b">
        <v>0</v>
      </c>
      <c r="L3848">
        <v>0</v>
      </c>
      <c r="M3848" t="b">
        <v>0</v>
      </c>
      <c r="N3848" t="s">
        <v>8274</v>
      </c>
      <c r="O3848" t="s">
        <v>8292</v>
      </c>
      <c r="P3848">
        <f t="shared" si="180"/>
        <v>0</v>
      </c>
      <c r="Q3848">
        <f t="shared" si="181"/>
        <v>0</v>
      </c>
      <c r="R3848">
        <f t="shared" si="182"/>
        <v>2013</v>
      </c>
    </row>
    <row r="3849" spans="1:18" ht="28.8" hidden="1" x14ac:dyDescent="0.3">
      <c r="A3849">
        <v>1125</v>
      </c>
      <c r="B3849" s="3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 s="12">
        <v>42272.624189814815</v>
      </c>
      <c r="J3849" s="12">
        <v>42212.624189814815</v>
      </c>
      <c r="K3849" t="b">
        <v>0</v>
      </c>
      <c r="L3849">
        <v>0</v>
      </c>
      <c r="M3849" t="b">
        <v>0</v>
      </c>
      <c r="N3849" t="s">
        <v>8274</v>
      </c>
      <c r="O3849" t="s">
        <v>8302</v>
      </c>
      <c r="P3849">
        <f t="shared" si="180"/>
        <v>0</v>
      </c>
      <c r="Q3849">
        <f t="shared" si="181"/>
        <v>0</v>
      </c>
      <c r="R3849">
        <f t="shared" si="182"/>
        <v>2015</v>
      </c>
    </row>
    <row r="3850" spans="1:18" ht="28.8" hidden="1" x14ac:dyDescent="0.3">
      <c r="A3850">
        <v>1131</v>
      </c>
      <c r="B3850" s="3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 s="12">
        <v>42362.908194444448</v>
      </c>
      <c r="J3850" s="12">
        <v>42332.908194444448</v>
      </c>
      <c r="K3850" t="b">
        <v>0</v>
      </c>
      <c r="L3850">
        <v>0</v>
      </c>
      <c r="M3850" t="b">
        <v>0</v>
      </c>
      <c r="N3850" t="s">
        <v>8274</v>
      </c>
      <c r="O3850" t="s">
        <v>8302</v>
      </c>
      <c r="P3850">
        <f t="shared" si="180"/>
        <v>0</v>
      </c>
      <c r="Q3850">
        <f t="shared" si="181"/>
        <v>0</v>
      </c>
      <c r="R3850">
        <f t="shared" si="182"/>
        <v>2015</v>
      </c>
    </row>
    <row r="3851" spans="1:18" ht="28.8" hidden="1" x14ac:dyDescent="0.3">
      <c r="A3851">
        <v>1140</v>
      </c>
      <c r="B3851" s="3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 s="12">
        <v>42222.462048611109</v>
      </c>
      <c r="J3851" s="12">
        <v>42192.462048611109</v>
      </c>
      <c r="K3851" t="b">
        <v>0</v>
      </c>
      <c r="L3851">
        <v>0</v>
      </c>
      <c r="M3851" t="b">
        <v>0</v>
      </c>
      <c r="N3851" t="s">
        <v>8274</v>
      </c>
      <c r="O3851" t="s">
        <v>8302</v>
      </c>
      <c r="P3851">
        <f t="shared" si="180"/>
        <v>0</v>
      </c>
      <c r="Q3851">
        <f t="shared" si="181"/>
        <v>0</v>
      </c>
      <c r="R3851">
        <f t="shared" si="182"/>
        <v>2015</v>
      </c>
    </row>
    <row r="3852" spans="1:18" hidden="1" x14ac:dyDescent="0.3">
      <c r="A3852">
        <v>1141</v>
      </c>
      <c r="B3852" s="3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 s="12">
        <v>42194.699652777781</v>
      </c>
      <c r="J3852" s="12">
        <v>42164.699652777781</v>
      </c>
      <c r="K3852" t="b">
        <v>0</v>
      </c>
      <c r="L3852">
        <v>0</v>
      </c>
      <c r="M3852" t="b">
        <v>0</v>
      </c>
      <c r="N3852" t="s">
        <v>8274</v>
      </c>
      <c r="O3852" t="s">
        <v>8302</v>
      </c>
      <c r="P3852">
        <f t="shared" si="180"/>
        <v>0</v>
      </c>
      <c r="Q3852">
        <f t="shared" si="181"/>
        <v>0</v>
      </c>
      <c r="R3852">
        <f t="shared" si="182"/>
        <v>2015</v>
      </c>
    </row>
    <row r="3853" spans="1:18" ht="28.8" hidden="1" x14ac:dyDescent="0.3">
      <c r="A3853">
        <v>1142</v>
      </c>
      <c r="B3853" s="3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 s="12">
        <v>42052.006099537044</v>
      </c>
      <c r="J3853" s="12">
        <v>42022.006099537044</v>
      </c>
      <c r="K3853" t="b">
        <v>0</v>
      </c>
      <c r="L3853">
        <v>0</v>
      </c>
      <c r="M3853" t="b">
        <v>0</v>
      </c>
      <c r="N3853" t="s">
        <v>8274</v>
      </c>
      <c r="O3853" t="s">
        <v>8302</v>
      </c>
      <c r="P3853">
        <f t="shared" si="180"/>
        <v>0</v>
      </c>
      <c r="Q3853">
        <f t="shared" si="181"/>
        <v>0</v>
      </c>
      <c r="R3853">
        <f t="shared" si="182"/>
        <v>2015</v>
      </c>
    </row>
    <row r="3854" spans="1:18" ht="28.8" hidden="1" x14ac:dyDescent="0.3">
      <c r="A3854">
        <v>1144</v>
      </c>
      <c r="B3854" s="3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 s="12">
        <v>42123.181944444441</v>
      </c>
      <c r="J3854" s="12">
        <v>42093.181944444441</v>
      </c>
      <c r="K3854" t="b">
        <v>0</v>
      </c>
      <c r="L3854">
        <v>0</v>
      </c>
      <c r="M3854" t="b">
        <v>0</v>
      </c>
      <c r="N3854" t="s">
        <v>8277</v>
      </c>
      <c r="O3854" t="s">
        <v>8303</v>
      </c>
      <c r="P3854">
        <f t="shared" si="180"/>
        <v>0</v>
      </c>
      <c r="Q3854">
        <f t="shared" si="181"/>
        <v>0</v>
      </c>
      <c r="R3854">
        <f t="shared" si="182"/>
        <v>2015</v>
      </c>
    </row>
    <row r="3855" spans="1:18" ht="28.8" hidden="1" x14ac:dyDescent="0.3">
      <c r="A3855">
        <v>1147</v>
      </c>
      <c r="B3855" s="3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 s="12">
        <v>41931.972025462965</v>
      </c>
      <c r="J3855" s="12">
        <v>41871.972025462965</v>
      </c>
      <c r="K3855" t="b">
        <v>0</v>
      </c>
      <c r="L3855">
        <v>0</v>
      </c>
      <c r="M3855" t="b">
        <v>0</v>
      </c>
      <c r="N3855" t="s">
        <v>8277</v>
      </c>
      <c r="O3855" t="s">
        <v>8303</v>
      </c>
      <c r="P3855">
        <f t="shared" si="180"/>
        <v>0</v>
      </c>
      <c r="Q3855">
        <f t="shared" si="181"/>
        <v>0</v>
      </c>
      <c r="R3855">
        <f t="shared" si="182"/>
        <v>2014</v>
      </c>
    </row>
    <row r="3856" spans="1:18" ht="28.8" hidden="1" x14ac:dyDescent="0.3">
      <c r="A3856">
        <v>1151</v>
      </c>
      <c r="B3856" s="3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 s="12">
        <v>42254.102581018517</v>
      </c>
      <c r="J3856" s="12">
        <v>42224.102581018517</v>
      </c>
      <c r="K3856" t="b">
        <v>0</v>
      </c>
      <c r="L3856">
        <v>0</v>
      </c>
      <c r="M3856" t="b">
        <v>0</v>
      </c>
      <c r="N3856" t="s">
        <v>8277</v>
      </c>
      <c r="O3856" t="s">
        <v>8303</v>
      </c>
      <c r="P3856">
        <f t="shared" si="180"/>
        <v>0</v>
      </c>
      <c r="Q3856">
        <f t="shared" si="181"/>
        <v>0</v>
      </c>
      <c r="R3856">
        <f t="shared" si="182"/>
        <v>2015</v>
      </c>
    </row>
    <row r="3857" spans="1:18" ht="28.8" hidden="1" x14ac:dyDescent="0.3">
      <c r="A3857">
        <v>1156</v>
      </c>
      <c r="B3857" s="3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 s="12">
        <v>42059.07131944444</v>
      </c>
      <c r="J3857" s="12">
        <v>42029.07131944444</v>
      </c>
      <c r="K3857" t="b">
        <v>0</v>
      </c>
      <c r="L3857">
        <v>0</v>
      </c>
      <c r="M3857" t="b">
        <v>0</v>
      </c>
      <c r="N3857" t="s">
        <v>8277</v>
      </c>
      <c r="O3857" t="s">
        <v>8303</v>
      </c>
      <c r="P3857">
        <f t="shared" si="180"/>
        <v>0</v>
      </c>
      <c r="Q3857">
        <f t="shared" si="181"/>
        <v>0</v>
      </c>
      <c r="R3857">
        <f t="shared" si="182"/>
        <v>2015</v>
      </c>
    </row>
    <row r="3858" spans="1:18" ht="28.8" hidden="1" x14ac:dyDescent="0.3">
      <c r="A3858">
        <v>1159</v>
      </c>
      <c r="B3858" s="3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 s="12">
        <v>42185.65625</v>
      </c>
      <c r="J3858" s="12">
        <v>42154.726446759261</v>
      </c>
      <c r="K3858" t="b">
        <v>0</v>
      </c>
      <c r="L3858">
        <v>0</v>
      </c>
      <c r="M3858" t="b">
        <v>0</v>
      </c>
      <c r="N3858" t="s">
        <v>8277</v>
      </c>
      <c r="O3858" t="s">
        <v>8303</v>
      </c>
      <c r="P3858">
        <f t="shared" si="180"/>
        <v>0</v>
      </c>
      <c r="Q3858">
        <f t="shared" si="181"/>
        <v>0</v>
      </c>
      <c r="R3858">
        <f t="shared" si="182"/>
        <v>2015</v>
      </c>
    </row>
    <row r="3859" spans="1:18" ht="28.8" hidden="1" x14ac:dyDescent="0.3">
      <c r="A3859">
        <v>1161</v>
      </c>
      <c r="B3859" s="3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 s="12">
        <v>42143.629502314812</v>
      </c>
      <c r="J3859" s="12">
        <v>42122.629502314812</v>
      </c>
      <c r="K3859" t="b">
        <v>0</v>
      </c>
      <c r="L3859">
        <v>0</v>
      </c>
      <c r="M3859" t="b">
        <v>0</v>
      </c>
      <c r="N3859" t="s">
        <v>8277</v>
      </c>
      <c r="O3859" t="s">
        <v>8303</v>
      </c>
      <c r="P3859">
        <f t="shared" si="180"/>
        <v>0</v>
      </c>
      <c r="Q3859">
        <f t="shared" si="181"/>
        <v>0</v>
      </c>
      <c r="R3859">
        <f t="shared" si="182"/>
        <v>2015</v>
      </c>
    </row>
    <row r="3860" spans="1:18" ht="28.8" hidden="1" x14ac:dyDescent="0.3">
      <c r="A3860">
        <v>1163</v>
      </c>
      <c r="B3860" s="3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 s="12">
        <v>41860.723611111112</v>
      </c>
      <c r="J3860" s="12">
        <v>41830.723611111112</v>
      </c>
      <c r="K3860" t="b">
        <v>0</v>
      </c>
      <c r="L3860">
        <v>0</v>
      </c>
      <c r="M3860" t="b">
        <v>0</v>
      </c>
      <c r="N3860" t="s">
        <v>8277</v>
      </c>
      <c r="O3860" t="s">
        <v>8303</v>
      </c>
      <c r="P3860">
        <f t="shared" si="180"/>
        <v>0</v>
      </c>
      <c r="Q3860">
        <f t="shared" si="181"/>
        <v>0</v>
      </c>
      <c r="R3860">
        <f t="shared" si="182"/>
        <v>2014</v>
      </c>
    </row>
    <row r="3861" spans="1:18" ht="57.6" hidden="1" x14ac:dyDescent="0.3">
      <c r="A3861">
        <v>1164</v>
      </c>
      <c r="B3861" s="3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 s="12">
        <v>42539.724328703705</v>
      </c>
      <c r="J3861" s="12">
        <v>42509.724328703705</v>
      </c>
      <c r="K3861" t="b">
        <v>0</v>
      </c>
      <c r="L3861">
        <v>0</v>
      </c>
      <c r="M3861" t="b">
        <v>0</v>
      </c>
      <c r="N3861" t="s">
        <v>8277</v>
      </c>
      <c r="O3861" t="s">
        <v>8303</v>
      </c>
      <c r="P3861">
        <f t="shared" si="180"/>
        <v>0</v>
      </c>
      <c r="Q3861">
        <f t="shared" si="181"/>
        <v>0</v>
      </c>
      <c r="R3861">
        <f t="shared" si="182"/>
        <v>2016</v>
      </c>
    </row>
    <row r="3862" spans="1:18" hidden="1" x14ac:dyDescent="0.3">
      <c r="A3862">
        <v>1172</v>
      </c>
      <c r="B3862" s="3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 s="12">
        <v>41871.682314814818</v>
      </c>
      <c r="J3862" s="12">
        <v>41841.682314814818</v>
      </c>
      <c r="K3862" t="b">
        <v>0</v>
      </c>
      <c r="L3862">
        <v>0</v>
      </c>
      <c r="M3862" t="b">
        <v>0</v>
      </c>
      <c r="N3862" t="s">
        <v>8277</v>
      </c>
      <c r="O3862" t="s">
        <v>8303</v>
      </c>
      <c r="P3862">
        <f t="shared" si="180"/>
        <v>0</v>
      </c>
      <c r="Q3862">
        <f t="shared" si="181"/>
        <v>0</v>
      </c>
      <c r="R3862">
        <f t="shared" si="182"/>
        <v>2014</v>
      </c>
    </row>
    <row r="3863" spans="1:18" ht="28.8" hidden="1" x14ac:dyDescent="0.3">
      <c r="A3863">
        <v>1177</v>
      </c>
      <c r="B3863" s="3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 s="12">
        <v>41927.660833333335</v>
      </c>
      <c r="J3863" s="12">
        <v>41897.660833333335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>
        <f t="shared" si="180"/>
        <v>0</v>
      </c>
      <c r="Q3863">
        <f t="shared" si="181"/>
        <v>0</v>
      </c>
      <c r="R3863">
        <f t="shared" si="182"/>
        <v>2014</v>
      </c>
    </row>
    <row r="3864" spans="1:18" ht="28.8" hidden="1" x14ac:dyDescent="0.3">
      <c r="A3864">
        <v>1227</v>
      </c>
      <c r="B3864" s="3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 s="12">
        <v>41858.291666666664</v>
      </c>
      <c r="J3864" s="12">
        <v>41827.919166666667</v>
      </c>
      <c r="K3864" t="b">
        <v>0</v>
      </c>
      <c r="L3864">
        <v>0</v>
      </c>
      <c r="M3864" t="b">
        <v>0</v>
      </c>
      <c r="N3864" t="s">
        <v>8285</v>
      </c>
      <c r="O3864" t="s">
        <v>8312</v>
      </c>
      <c r="P3864">
        <f t="shared" si="180"/>
        <v>0</v>
      </c>
      <c r="Q3864">
        <f t="shared" si="181"/>
        <v>0</v>
      </c>
      <c r="R3864">
        <f t="shared" si="182"/>
        <v>2014</v>
      </c>
    </row>
    <row r="3865" spans="1:18" ht="28.8" hidden="1" x14ac:dyDescent="0.3">
      <c r="A3865">
        <v>1230</v>
      </c>
      <c r="B3865" s="3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 s="12">
        <v>40598.972569444442</v>
      </c>
      <c r="J3865" s="12">
        <v>40568.972569444442</v>
      </c>
      <c r="K3865" t="b">
        <v>0</v>
      </c>
      <c r="L3865">
        <v>0</v>
      </c>
      <c r="M3865" t="b">
        <v>0</v>
      </c>
      <c r="N3865" t="s">
        <v>8285</v>
      </c>
      <c r="O3865" t="s">
        <v>8312</v>
      </c>
      <c r="P3865">
        <f t="shared" si="180"/>
        <v>0</v>
      </c>
      <c r="Q3865">
        <f t="shared" si="181"/>
        <v>0</v>
      </c>
      <c r="R3865">
        <f t="shared" si="182"/>
        <v>2011</v>
      </c>
    </row>
    <row r="3866" spans="1:18" ht="28.8" hidden="1" x14ac:dyDescent="0.3">
      <c r="A3866">
        <v>1231</v>
      </c>
      <c r="B3866" s="3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 s="12">
        <v>42244.041666666672</v>
      </c>
      <c r="J3866" s="12">
        <v>42193.941759259258</v>
      </c>
      <c r="K3866" t="b">
        <v>0</v>
      </c>
      <c r="L3866">
        <v>0</v>
      </c>
      <c r="M3866" t="b">
        <v>0</v>
      </c>
      <c r="N3866" t="s">
        <v>8285</v>
      </c>
      <c r="O3866" t="s">
        <v>8312</v>
      </c>
      <c r="P3866">
        <f t="shared" si="180"/>
        <v>0</v>
      </c>
      <c r="Q3866">
        <f t="shared" si="181"/>
        <v>0</v>
      </c>
      <c r="R3866">
        <f t="shared" si="182"/>
        <v>2015</v>
      </c>
    </row>
    <row r="3867" spans="1:18" ht="28.8" hidden="1" x14ac:dyDescent="0.3">
      <c r="A3867">
        <v>1234</v>
      </c>
      <c r="B3867" s="3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 s="12">
        <v>42037.788680555561</v>
      </c>
      <c r="J3867" s="12">
        <v>42007.788680555561</v>
      </c>
      <c r="K3867" t="b">
        <v>0</v>
      </c>
      <c r="L3867">
        <v>0</v>
      </c>
      <c r="M3867" t="b">
        <v>0</v>
      </c>
      <c r="N3867" t="s">
        <v>8285</v>
      </c>
      <c r="O3867" t="s">
        <v>8312</v>
      </c>
      <c r="P3867">
        <f t="shared" si="180"/>
        <v>0</v>
      </c>
      <c r="Q3867">
        <f t="shared" si="181"/>
        <v>0</v>
      </c>
      <c r="R3867">
        <f t="shared" si="182"/>
        <v>2015</v>
      </c>
    </row>
    <row r="3868" spans="1:18" hidden="1" x14ac:dyDescent="0.3">
      <c r="A3868">
        <v>1236</v>
      </c>
      <c r="B3868" s="3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 s="12">
        <v>41118.666666666664</v>
      </c>
      <c r="J3868" s="12">
        <v>41110.680138888885</v>
      </c>
      <c r="K3868" t="b">
        <v>0</v>
      </c>
      <c r="L3868">
        <v>0</v>
      </c>
      <c r="M3868" t="b">
        <v>0</v>
      </c>
      <c r="N3868" t="s">
        <v>8285</v>
      </c>
      <c r="O3868" t="s">
        <v>8312</v>
      </c>
      <c r="P3868">
        <f t="shared" si="180"/>
        <v>0</v>
      </c>
      <c r="Q3868">
        <f t="shared" si="181"/>
        <v>0</v>
      </c>
      <c r="R3868">
        <f t="shared" si="182"/>
        <v>2012</v>
      </c>
    </row>
    <row r="3869" spans="1:18" ht="28.8" hidden="1" x14ac:dyDescent="0.3">
      <c r="A3869">
        <v>1237</v>
      </c>
      <c r="B3869" s="3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 s="12">
        <v>41145.283159722225</v>
      </c>
      <c r="J3869" s="12">
        <v>41125.283159722225</v>
      </c>
      <c r="K3869" t="b">
        <v>0</v>
      </c>
      <c r="L3869">
        <v>0</v>
      </c>
      <c r="M3869" t="b">
        <v>0</v>
      </c>
      <c r="N3869" t="s">
        <v>8285</v>
      </c>
      <c r="O3869" t="s">
        <v>8312</v>
      </c>
      <c r="P3869">
        <f t="shared" si="180"/>
        <v>0</v>
      </c>
      <c r="Q3869">
        <f t="shared" si="181"/>
        <v>0</v>
      </c>
      <c r="R3869">
        <f t="shared" si="182"/>
        <v>2012</v>
      </c>
    </row>
    <row r="3870" spans="1:18" ht="28.8" hidden="1" x14ac:dyDescent="0.3">
      <c r="A3870">
        <v>1239</v>
      </c>
      <c r="B3870" s="3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 s="12">
        <v>40913.962581018517</v>
      </c>
      <c r="J3870" s="12">
        <v>40883.962581018517</v>
      </c>
      <c r="K3870" t="b">
        <v>0</v>
      </c>
      <c r="L3870">
        <v>0</v>
      </c>
      <c r="M3870" t="b">
        <v>0</v>
      </c>
      <c r="N3870" t="s">
        <v>8285</v>
      </c>
      <c r="O3870" t="s">
        <v>8312</v>
      </c>
      <c r="P3870">
        <f t="shared" si="180"/>
        <v>0</v>
      </c>
      <c r="Q3870">
        <f t="shared" si="181"/>
        <v>0</v>
      </c>
      <c r="R3870">
        <f t="shared" si="182"/>
        <v>2011</v>
      </c>
    </row>
    <row r="3871" spans="1:18" ht="28.8" hidden="1" x14ac:dyDescent="0.3">
      <c r="A3871">
        <v>1332</v>
      </c>
      <c r="B3871" s="3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 s="12">
        <v>42762.060277777782</v>
      </c>
      <c r="J3871" s="12">
        <v>42732.060277777782</v>
      </c>
      <c r="K3871" t="b">
        <v>0</v>
      </c>
      <c r="L3871">
        <v>0</v>
      </c>
      <c r="M3871" t="b">
        <v>0</v>
      </c>
      <c r="N3871" t="s">
        <v>8266</v>
      </c>
      <c r="O3871" t="s">
        <v>8268</v>
      </c>
      <c r="P3871">
        <f t="shared" si="180"/>
        <v>0</v>
      </c>
      <c r="Q3871">
        <f t="shared" si="181"/>
        <v>0</v>
      </c>
      <c r="R3871">
        <f t="shared" si="182"/>
        <v>2016</v>
      </c>
    </row>
    <row r="3872" spans="1:18" ht="28.8" hidden="1" x14ac:dyDescent="0.3">
      <c r="A3872">
        <v>1333</v>
      </c>
      <c r="B3872" s="3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 s="12">
        <v>41836.106770833336</v>
      </c>
      <c r="J3872" s="12">
        <v>41806.106770833336</v>
      </c>
      <c r="K3872" t="b">
        <v>0</v>
      </c>
      <c r="L3872">
        <v>0</v>
      </c>
      <c r="M3872" t="b">
        <v>0</v>
      </c>
      <c r="N3872" t="s">
        <v>8266</v>
      </c>
      <c r="O3872" t="s">
        <v>8268</v>
      </c>
      <c r="P3872">
        <f t="shared" si="180"/>
        <v>0</v>
      </c>
      <c r="Q3872">
        <f t="shared" si="181"/>
        <v>0</v>
      </c>
      <c r="R3872">
        <f t="shared" si="182"/>
        <v>2014</v>
      </c>
    </row>
    <row r="3873" spans="1:18" ht="28.8" hidden="1" x14ac:dyDescent="0.3">
      <c r="A3873">
        <v>1340</v>
      </c>
      <c r="B3873" s="3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 s="12">
        <v>41866.595520833333</v>
      </c>
      <c r="J3873" s="12">
        <v>41836.595520833333</v>
      </c>
      <c r="K3873" t="b">
        <v>0</v>
      </c>
      <c r="L3873">
        <v>0</v>
      </c>
      <c r="M3873" t="b">
        <v>0</v>
      </c>
      <c r="N3873" t="s">
        <v>8266</v>
      </c>
      <c r="O3873" t="s">
        <v>8268</v>
      </c>
      <c r="P3873">
        <f t="shared" si="180"/>
        <v>0</v>
      </c>
      <c r="Q3873">
        <f t="shared" si="181"/>
        <v>0</v>
      </c>
      <c r="R3873">
        <f t="shared" si="182"/>
        <v>2014</v>
      </c>
    </row>
    <row r="3874" spans="1:18" ht="28.8" hidden="1" x14ac:dyDescent="0.3">
      <c r="A3874">
        <v>1409</v>
      </c>
      <c r="B3874" s="3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 s="12">
        <v>42005.175173611111</v>
      </c>
      <c r="J3874" s="12">
        <v>41945.133506944447</v>
      </c>
      <c r="K3874" t="b">
        <v>0</v>
      </c>
      <c r="L3874">
        <v>0</v>
      </c>
      <c r="M3874" t="b">
        <v>0</v>
      </c>
      <c r="N3874" t="s">
        <v>8269</v>
      </c>
      <c r="O3874" t="s">
        <v>8306</v>
      </c>
      <c r="P3874">
        <f t="shared" si="180"/>
        <v>0</v>
      </c>
      <c r="Q3874">
        <f t="shared" si="181"/>
        <v>0</v>
      </c>
      <c r="R3874">
        <f t="shared" si="182"/>
        <v>2014</v>
      </c>
    </row>
    <row r="3875" spans="1:18" ht="28.8" hidden="1" x14ac:dyDescent="0.3">
      <c r="A3875">
        <v>1416</v>
      </c>
      <c r="B3875" s="3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 s="12">
        <v>42329.967812499999</v>
      </c>
      <c r="J3875" s="12">
        <v>42299.926145833335</v>
      </c>
      <c r="K3875" t="b">
        <v>0</v>
      </c>
      <c r="L3875">
        <v>0</v>
      </c>
      <c r="M3875" t="b">
        <v>0</v>
      </c>
      <c r="N3875" t="s">
        <v>8269</v>
      </c>
      <c r="O3875" t="s">
        <v>8306</v>
      </c>
      <c r="P3875">
        <f t="shared" si="180"/>
        <v>0</v>
      </c>
      <c r="Q3875">
        <f t="shared" si="181"/>
        <v>0</v>
      </c>
      <c r="R3875">
        <f t="shared" si="182"/>
        <v>2015</v>
      </c>
    </row>
    <row r="3876" spans="1:18" ht="28.8" hidden="1" x14ac:dyDescent="0.3">
      <c r="A3876">
        <v>1425</v>
      </c>
      <c r="B3876" s="3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 s="12">
        <v>42123.131469907406</v>
      </c>
      <c r="J3876" s="12">
        <v>42093.131469907406</v>
      </c>
      <c r="K3876" t="b">
        <v>0</v>
      </c>
      <c r="L3876">
        <v>0</v>
      </c>
      <c r="M3876" t="b">
        <v>0</v>
      </c>
      <c r="N3876" t="s">
        <v>8269</v>
      </c>
      <c r="O3876" t="s">
        <v>8306</v>
      </c>
      <c r="P3876">
        <f t="shared" si="180"/>
        <v>0</v>
      </c>
      <c r="Q3876">
        <f t="shared" si="181"/>
        <v>0</v>
      </c>
      <c r="R3876">
        <f t="shared" si="182"/>
        <v>2015</v>
      </c>
    </row>
    <row r="3877" spans="1:18" ht="28.8" hidden="1" x14ac:dyDescent="0.3">
      <c r="A3877">
        <v>1426</v>
      </c>
      <c r="B3877" s="3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 s="12">
        <v>42240.390277777777</v>
      </c>
      <c r="J3877" s="12">
        <v>42180.390277777777</v>
      </c>
      <c r="K3877" t="b">
        <v>0</v>
      </c>
      <c r="L3877">
        <v>0</v>
      </c>
      <c r="M3877" t="b">
        <v>0</v>
      </c>
      <c r="N3877" t="s">
        <v>8269</v>
      </c>
      <c r="O3877" t="s">
        <v>8306</v>
      </c>
      <c r="P3877">
        <f t="shared" si="180"/>
        <v>0</v>
      </c>
      <c r="Q3877">
        <f t="shared" si="181"/>
        <v>0</v>
      </c>
      <c r="R3877">
        <f t="shared" si="182"/>
        <v>2015</v>
      </c>
    </row>
    <row r="3878" spans="1:18" hidden="1" x14ac:dyDescent="0.3">
      <c r="A3878">
        <v>1429</v>
      </c>
      <c r="B3878" s="3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 s="12">
        <v>42104.060671296291</v>
      </c>
      <c r="J3878" s="12">
        <v>42074.060671296291</v>
      </c>
      <c r="K3878" t="b">
        <v>0</v>
      </c>
      <c r="L3878">
        <v>0</v>
      </c>
      <c r="M3878" t="b">
        <v>0</v>
      </c>
      <c r="N3878" t="s">
        <v>8269</v>
      </c>
      <c r="O3878" t="s">
        <v>8306</v>
      </c>
      <c r="P3878">
        <f t="shared" si="180"/>
        <v>0</v>
      </c>
      <c r="Q3878">
        <f t="shared" si="181"/>
        <v>0</v>
      </c>
      <c r="R3878">
        <f t="shared" si="182"/>
        <v>2015</v>
      </c>
    </row>
    <row r="3879" spans="1:18" ht="28.8" hidden="1" x14ac:dyDescent="0.3">
      <c r="A3879">
        <v>1432</v>
      </c>
      <c r="B3879" s="3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 s="12">
        <v>42205.780416666668</v>
      </c>
      <c r="J3879" s="12">
        <v>42175.780416666668</v>
      </c>
      <c r="K3879" t="b">
        <v>0</v>
      </c>
      <c r="L3879">
        <v>0</v>
      </c>
      <c r="M3879" t="b">
        <v>0</v>
      </c>
      <c r="N3879" t="s">
        <v>8269</v>
      </c>
      <c r="O3879" t="s">
        <v>8306</v>
      </c>
      <c r="P3879">
        <f t="shared" si="180"/>
        <v>0</v>
      </c>
      <c r="Q3879">
        <f t="shared" si="181"/>
        <v>0</v>
      </c>
      <c r="R3879">
        <f t="shared" si="182"/>
        <v>2015</v>
      </c>
    </row>
    <row r="3880" spans="1:18" ht="28.8" hidden="1" x14ac:dyDescent="0.3">
      <c r="A3880">
        <v>1442</v>
      </c>
      <c r="B3880" s="3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 s="12">
        <v>42515.64534722222</v>
      </c>
      <c r="J3880" s="12">
        <v>42485.64534722222</v>
      </c>
      <c r="K3880" t="b">
        <v>0</v>
      </c>
      <c r="L3880">
        <v>0</v>
      </c>
      <c r="M3880" t="b">
        <v>0</v>
      </c>
      <c r="N3880" t="s">
        <v>8269</v>
      </c>
      <c r="O3880" t="s">
        <v>8306</v>
      </c>
      <c r="P3880">
        <f t="shared" si="180"/>
        <v>0</v>
      </c>
      <c r="Q3880">
        <f t="shared" si="181"/>
        <v>0</v>
      </c>
      <c r="R3880">
        <f t="shared" si="182"/>
        <v>2016</v>
      </c>
    </row>
    <row r="3881" spans="1:18" ht="28.8" hidden="1" x14ac:dyDescent="0.3">
      <c r="A3881">
        <v>1443</v>
      </c>
      <c r="B3881" s="3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 s="12">
        <v>42737.926030092596</v>
      </c>
      <c r="J3881" s="12">
        <v>42707.926030092596</v>
      </c>
      <c r="K3881" t="b">
        <v>0</v>
      </c>
      <c r="L3881">
        <v>0</v>
      </c>
      <c r="M3881" t="b">
        <v>0</v>
      </c>
      <c r="N3881" t="s">
        <v>8269</v>
      </c>
      <c r="O3881" t="s">
        <v>8306</v>
      </c>
      <c r="P3881">
        <f t="shared" si="180"/>
        <v>0</v>
      </c>
      <c r="Q3881">
        <f t="shared" si="181"/>
        <v>0</v>
      </c>
      <c r="R3881">
        <f t="shared" si="182"/>
        <v>2016</v>
      </c>
    </row>
    <row r="3882" spans="1:18" ht="28.8" hidden="1" x14ac:dyDescent="0.3">
      <c r="A3882">
        <v>1444</v>
      </c>
      <c r="B3882" s="3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 s="12">
        <v>42259.873402777783</v>
      </c>
      <c r="J3882" s="12">
        <v>42199.873402777783</v>
      </c>
      <c r="K3882" t="b">
        <v>0</v>
      </c>
      <c r="L3882">
        <v>0</v>
      </c>
      <c r="M3882" t="b">
        <v>0</v>
      </c>
      <c r="N3882" t="s">
        <v>8269</v>
      </c>
      <c r="O3882" t="s">
        <v>8306</v>
      </c>
      <c r="P3882">
        <f t="shared" si="180"/>
        <v>0</v>
      </c>
      <c r="Q3882">
        <f t="shared" si="181"/>
        <v>0</v>
      </c>
      <c r="R3882">
        <f t="shared" si="182"/>
        <v>2015</v>
      </c>
    </row>
    <row r="3883" spans="1:18" ht="28.8" hidden="1" x14ac:dyDescent="0.3">
      <c r="A3883">
        <v>1445</v>
      </c>
      <c r="B3883" s="3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 s="12">
        <v>42169.542303240742</v>
      </c>
      <c r="J3883" s="12">
        <v>42139.542303240742</v>
      </c>
      <c r="K3883" t="b">
        <v>0</v>
      </c>
      <c r="L3883">
        <v>0</v>
      </c>
      <c r="M3883" t="b">
        <v>0</v>
      </c>
      <c r="N3883" t="s">
        <v>8269</v>
      </c>
      <c r="O3883" t="s">
        <v>8306</v>
      </c>
      <c r="P3883">
        <f t="shared" si="180"/>
        <v>0</v>
      </c>
      <c r="Q3883">
        <f t="shared" si="181"/>
        <v>0</v>
      </c>
      <c r="R3883">
        <f t="shared" si="182"/>
        <v>2015</v>
      </c>
    </row>
    <row r="3884" spans="1:18" ht="28.8" hidden="1" x14ac:dyDescent="0.3">
      <c r="A3884">
        <v>1446</v>
      </c>
      <c r="B3884" s="3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 s="12">
        <v>42481.447662037041</v>
      </c>
      <c r="J3884" s="12">
        <v>42461.447662037041</v>
      </c>
      <c r="K3884" t="b">
        <v>0</v>
      </c>
      <c r="L3884">
        <v>0</v>
      </c>
      <c r="M3884" t="b">
        <v>0</v>
      </c>
      <c r="N3884" t="s">
        <v>8269</v>
      </c>
      <c r="O3884" t="s">
        <v>8306</v>
      </c>
      <c r="P3884">
        <f t="shared" si="180"/>
        <v>0</v>
      </c>
      <c r="Q3884">
        <f t="shared" si="181"/>
        <v>0</v>
      </c>
      <c r="R3884">
        <f t="shared" si="182"/>
        <v>2016</v>
      </c>
    </row>
    <row r="3885" spans="1:18" ht="28.8" hidden="1" x14ac:dyDescent="0.3">
      <c r="A3885">
        <v>1448</v>
      </c>
      <c r="B3885" s="3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 s="12">
        <v>42146.225694444445</v>
      </c>
      <c r="J3885" s="12">
        <v>42115.936550925922</v>
      </c>
      <c r="K3885" t="b">
        <v>0</v>
      </c>
      <c r="L3885">
        <v>0</v>
      </c>
      <c r="M3885" t="b">
        <v>0</v>
      </c>
      <c r="N3885" t="s">
        <v>8269</v>
      </c>
      <c r="O3885" t="s">
        <v>8306</v>
      </c>
      <c r="P3885">
        <f t="shared" si="180"/>
        <v>0</v>
      </c>
      <c r="Q3885">
        <f t="shared" si="181"/>
        <v>0</v>
      </c>
      <c r="R3885">
        <f t="shared" si="182"/>
        <v>2015</v>
      </c>
    </row>
    <row r="3886" spans="1:18" ht="28.8" hidden="1" x14ac:dyDescent="0.3">
      <c r="A3886">
        <v>1449</v>
      </c>
      <c r="B3886" s="3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 s="12">
        <v>42134.811400462961</v>
      </c>
      <c r="J3886" s="12">
        <v>42086.811400462961</v>
      </c>
      <c r="K3886" t="b">
        <v>0</v>
      </c>
      <c r="L3886">
        <v>0</v>
      </c>
      <c r="M3886" t="b">
        <v>0</v>
      </c>
      <c r="N3886" t="s">
        <v>8269</v>
      </c>
      <c r="O3886" t="s">
        <v>8306</v>
      </c>
      <c r="P3886">
        <f t="shared" si="180"/>
        <v>0</v>
      </c>
      <c r="Q3886">
        <f t="shared" si="181"/>
        <v>0</v>
      </c>
      <c r="R3886">
        <f t="shared" si="182"/>
        <v>2015</v>
      </c>
    </row>
    <row r="3887" spans="1:18" hidden="1" x14ac:dyDescent="0.3">
      <c r="A3887">
        <v>1452</v>
      </c>
      <c r="B3887" s="3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41848.703275462962</v>
      </c>
      <c r="J3887" s="12">
        <v>41818.703275462962</v>
      </c>
      <c r="K3887" t="b">
        <v>0</v>
      </c>
      <c r="L3887">
        <v>0</v>
      </c>
      <c r="M3887" t="b">
        <v>0</v>
      </c>
      <c r="N3887" t="s">
        <v>8269</v>
      </c>
      <c r="O3887" t="s">
        <v>8306</v>
      </c>
      <c r="P3887">
        <f t="shared" si="180"/>
        <v>0</v>
      </c>
      <c r="Q3887">
        <f t="shared" si="181"/>
        <v>0</v>
      </c>
      <c r="R3887">
        <f t="shared" si="182"/>
        <v>2014</v>
      </c>
    </row>
    <row r="3888" spans="1:18" ht="28.8" hidden="1" x14ac:dyDescent="0.3">
      <c r="A3888">
        <v>1453</v>
      </c>
      <c r="B3888" s="3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 s="12">
        <v>42840.654479166667</v>
      </c>
      <c r="J3888" s="12">
        <v>42795.696145833332</v>
      </c>
      <c r="K3888" t="b">
        <v>0</v>
      </c>
      <c r="L3888">
        <v>0</v>
      </c>
      <c r="M3888" t="b">
        <v>0</v>
      </c>
      <c r="N3888" t="s">
        <v>8269</v>
      </c>
      <c r="O3888" t="s">
        <v>8306</v>
      </c>
      <c r="P3888">
        <f t="shared" si="180"/>
        <v>0</v>
      </c>
      <c r="Q3888">
        <f t="shared" si="181"/>
        <v>0</v>
      </c>
      <c r="R3888">
        <f t="shared" si="182"/>
        <v>2017</v>
      </c>
    </row>
    <row r="3889" spans="1:18" ht="28.8" hidden="1" x14ac:dyDescent="0.3">
      <c r="A3889">
        <v>1457</v>
      </c>
      <c r="B3889" s="3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 s="12">
        <v>42319.938009259262</v>
      </c>
      <c r="J3889" s="12">
        <v>42289.89634259259</v>
      </c>
      <c r="K3889" t="b">
        <v>0</v>
      </c>
      <c r="L3889">
        <v>0</v>
      </c>
      <c r="M3889" t="b">
        <v>0</v>
      </c>
      <c r="N3889" t="s">
        <v>8269</v>
      </c>
      <c r="O3889" t="s">
        <v>8306</v>
      </c>
      <c r="P3889">
        <f t="shared" si="180"/>
        <v>0</v>
      </c>
      <c r="Q3889">
        <f t="shared" si="181"/>
        <v>0</v>
      </c>
      <c r="R3889">
        <f t="shared" si="182"/>
        <v>2015</v>
      </c>
    </row>
    <row r="3890" spans="1:18" ht="28.8" hidden="1" x14ac:dyDescent="0.3">
      <c r="A3890">
        <v>1458</v>
      </c>
      <c r="B3890" s="3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 s="12">
        <v>41862.166666666664</v>
      </c>
      <c r="J3890" s="12">
        <v>41831.705555555556</v>
      </c>
      <c r="K3890" t="b">
        <v>0</v>
      </c>
      <c r="L3890">
        <v>0</v>
      </c>
      <c r="M3890" t="b">
        <v>0</v>
      </c>
      <c r="N3890" t="s">
        <v>8269</v>
      </c>
      <c r="O3890" t="s">
        <v>8306</v>
      </c>
      <c r="P3890">
        <f t="shared" si="180"/>
        <v>0</v>
      </c>
      <c r="Q3890">
        <f t="shared" si="181"/>
        <v>0</v>
      </c>
      <c r="R3890">
        <f t="shared" si="182"/>
        <v>2014</v>
      </c>
    </row>
    <row r="3891" spans="1:18" ht="28.8" hidden="1" x14ac:dyDescent="0.3">
      <c r="A3891">
        <v>1459</v>
      </c>
      <c r="B3891" s="3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 s="12">
        <v>42340.725694444445</v>
      </c>
      <c r="J3891" s="12">
        <v>42312.204814814817</v>
      </c>
      <c r="K3891" t="b">
        <v>0</v>
      </c>
      <c r="L3891">
        <v>0</v>
      </c>
      <c r="M3891" t="b">
        <v>0</v>
      </c>
      <c r="N3891" t="s">
        <v>8269</v>
      </c>
      <c r="O3891" t="s">
        <v>8306</v>
      </c>
      <c r="P3891">
        <f t="shared" si="180"/>
        <v>0</v>
      </c>
      <c r="Q3891">
        <f t="shared" si="181"/>
        <v>0</v>
      </c>
      <c r="R3891">
        <f t="shared" si="182"/>
        <v>2015</v>
      </c>
    </row>
    <row r="3892" spans="1:18" ht="28.8" hidden="1" x14ac:dyDescent="0.3">
      <c r="A3892">
        <v>1460</v>
      </c>
      <c r="B3892" s="3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 s="12">
        <v>41973.989583333328</v>
      </c>
      <c r="J3892" s="12">
        <v>41915.896967592591</v>
      </c>
      <c r="K3892" t="b">
        <v>0</v>
      </c>
      <c r="L3892">
        <v>0</v>
      </c>
      <c r="M3892" t="b">
        <v>0</v>
      </c>
      <c r="N3892" t="s">
        <v>8269</v>
      </c>
      <c r="O3892" t="s">
        <v>8306</v>
      </c>
      <c r="P3892">
        <f t="shared" si="180"/>
        <v>0</v>
      </c>
      <c r="Q3892">
        <f t="shared" si="181"/>
        <v>0</v>
      </c>
      <c r="R3892">
        <f t="shared" si="182"/>
        <v>2014</v>
      </c>
    </row>
    <row r="3893" spans="1:18" hidden="1" x14ac:dyDescent="0.3">
      <c r="A3893">
        <v>1484</v>
      </c>
      <c r="B3893" s="3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 s="12">
        <v>41111.618750000001</v>
      </c>
      <c r="J3893" s="12">
        <v>41053.200960648144</v>
      </c>
      <c r="K3893" t="b">
        <v>0</v>
      </c>
      <c r="L3893">
        <v>0</v>
      </c>
      <c r="M3893" t="b">
        <v>0</v>
      </c>
      <c r="N3893" t="s">
        <v>8269</v>
      </c>
      <c r="O3893" t="s">
        <v>8310</v>
      </c>
      <c r="P3893">
        <f t="shared" si="180"/>
        <v>0</v>
      </c>
      <c r="Q3893">
        <f t="shared" si="181"/>
        <v>0</v>
      </c>
      <c r="R3893">
        <f t="shared" si="182"/>
        <v>2012</v>
      </c>
    </row>
    <row r="3894" spans="1:18" ht="28.8" hidden="1" x14ac:dyDescent="0.3">
      <c r="A3894">
        <v>1487</v>
      </c>
      <c r="B3894" s="3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42584.917488425926</v>
      </c>
      <c r="J3894" s="12">
        <v>42554.917488425926</v>
      </c>
      <c r="K3894" t="b">
        <v>0</v>
      </c>
      <c r="L3894">
        <v>0</v>
      </c>
      <c r="M3894" t="b">
        <v>0</v>
      </c>
      <c r="N3894" t="s">
        <v>8269</v>
      </c>
      <c r="O3894" t="s">
        <v>8310</v>
      </c>
      <c r="P3894">
        <f t="shared" si="180"/>
        <v>0</v>
      </c>
      <c r="Q3894">
        <f t="shared" si="181"/>
        <v>0</v>
      </c>
      <c r="R3894">
        <f t="shared" si="182"/>
        <v>2016</v>
      </c>
    </row>
    <row r="3895" spans="1:18" ht="28.8" hidden="1" x14ac:dyDescent="0.3">
      <c r="A3895">
        <v>1489</v>
      </c>
      <c r="B3895" s="3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 s="12">
        <v>41228.653379629628</v>
      </c>
      <c r="J3895" s="12">
        <v>41198.611712962964</v>
      </c>
      <c r="K3895" t="b">
        <v>0</v>
      </c>
      <c r="L3895">
        <v>0</v>
      </c>
      <c r="M3895" t="b">
        <v>0</v>
      </c>
      <c r="N3895" t="s">
        <v>8269</v>
      </c>
      <c r="O3895" t="s">
        <v>8310</v>
      </c>
      <c r="P3895">
        <f t="shared" si="180"/>
        <v>0</v>
      </c>
      <c r="Q3895">
        <f t="shared" si="181"/>
        <v>0</v>
      </c>
      <c r="R3895">
        <f t="shared" si="182"/>
        <v>2012</v>
      </c>
    </row>
    <row r="3896" spans="1:18" ht="28.8" hidden="1" x14ac:dyDescent="0.3">
      <c r="A3896">
        <v>1493</v>
      </c>
      <c r="B3896" s="3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 s="12">
        <v>41441.866608796299</v>
      </c>
      <c r="J3896" s="12">
        <v>41411.866608796299</v>
      </c>
      <c r="K3896" t="b">
        <v>0</v>
      </c>
      <c r="L3896">
        <v>0</v>
      </c>
      <c r="M3896" t="b">
        <v>0</v>
      </c>
      <c r="N3896" t="s">
        <v>8269</v>
      </c>
      <c r="O3896" t="s">
        <v>8310</v>
      </c>
      <c r="P3896">
        <f t="shared" si="180"/>
        <v>0</v>
      </c>
      <c r="Q3896">
        <f t="shared" si="181"/>
        <v>0</v>
      </c>
      <c r="R3896">
        <f t="shared" si="182"/>
        <v>2013</v>
      </c>
    </row>
    <row r="3897" spans="1:18" ht="28.8" hidden="1" x14ac:dyDescent="0.3">
      <c r="A3897">
        <v>1495</v>
      </c>
      <c r="B3897" s="3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 s="12">
        <v>40782.789710648147</v>
      </c>
      <c r="J3897" s="12">
        <v>40752.789710648147</v>
      </c>
      <c r="K3897" t="b">
        <v>0</v>
      </c>
      <c r="L3897">
        <v>0</v>
      </c>
      <c r="M3897" t="b">
        <v>0</v>
      </c>
      <c r="N3897" t="s">
        <v>8269</v>
      </c>
      <c r="O3897" t="s">
        <v>8310</v>
      </c>
      <c r="P3897">
        <f t="shared" si="180"/>
        <v>0</v>
      </c>
      <c r="Q3897">
        <f t="shared" si="181"/>
        <v>0</v>
      </c>
      <c r="R3897">
        <f t="shared" si="182"/>
        <v>2011</v>
      </c>
    </row>
    <row r="3898" spans="1:18" ht="28.8" hidden="1" x14ac:dyDescent="0.3">
      <c r="A3898">
        <v>1496</v>
      </c>
      <c r="B3898" s="3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 s="12">
        <v>41898.475219907406</v>
      </c>
      <c r="J3898" s="12">
        <v>41838.475219907406</v>
      </c>
      <c r="K3898" t="b">
        <v>0</v>
      </c>
      <c r="L3898">
        <v>0</v>
      </c>
      <c r="M3898" t="b">
        <v>0</v>
      </c>
      <c r="N3898" t="s">
        <v>8269</v>
      </c>
      <c r="O3898" t="s">
        <v>8310</v>
      </c>
      <c r="P3898">
        <f t="shared" si="180"/>
        <v>0</v>
      </c>
      <c r="Q3898">
        <f t="shared" si="181"/>
        <v>0</v>
      </c>
      <c r="R3898">
        <f t="shared" si="182"/>
        <v>2014</v>
      </c>
    </row>
    <row r="3899" spans="1:18" ht="28.8" hidden="1" x14ac:dyDescent="0.3">
      <c r="A3899">
        <v>1544</v>
      </c>
      <c r="B3899" s="3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 s="12">
        <v>42095.012499999997</v>
      </c>
      <c r="J3899" s="12">
        <v>42053.051203703704</v>
      </c>
      <c r="K3899" t="b">
        <v>0</v>
      </c>
      <c r="L3899">
        <v>0</v>
      </c>
      <c r="M3899" t="b">
        <v>0</v>
      </c>
      <c r="N3899" t="s">
        <v>8271</v>
      </c>
      <c r="O3899" t="s">
        <v>8313</v>
      </c>
      <c r="P3899">
        <f t="shared" si="180"/>
        <v>0</v>
      </c>
      <c r="Q3899">
        <f t="shared" si="181"/>
        <v>0</v>
      </c>
      <c r="R3899">
        <f t="shared" si="182"/>
        <v>2015</v>
      </c>
    </row>
    <row r="3900" spans="1:18" ht="28.8" hidden="1" x14ac:dyDescent="0.3">
      <c r="A3900">
        <v>1547</v>
      </c>
      <c r="B3900" s="3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 s="12">
        <v>42789.426875000005</v>
      </c>
      <c r="J3900" s="12">
        <v>42782.426875000005</v>
      </c>
      <c r="K3900" t="b">
        <v>0</v>
      </c>
      <c r="L3900">
        <v>0</v>
      </c>
      <c r="M3900" t="b">
        <v>0</v>
      </c>
      <c r="N3900" t="s">
        <v>8271</v>
      </c>
      <c r="O3900" t="s">
        <v>8313</v>
      </c>
      <c r="P3900">
        <f t="shared" si="180"/>
        <v>0</v>
      </c>
      <c r="Q3900">
        <f t="shared" si="181"/>
        <v>0</v>
      </c>
      <c r="R3900">
        <f t="shared" si="182"/>
        <v>2017</v>
      </c>
    </row>
    <row r="3901" spans="1:18" ht="28.8" hidden="1" x14ac:dyDescent="0.3">
      <c r="A3901">
        <v>1551</v>
      </c>
      <c r="B3901" s="3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 s="12">
        <v>42151.824525462958</v>
      </c>
      <c r="J3901" s="12">
        <v>42121.824525462958</v>
      </c>
      <c r="K3901" t="b">
        <v>0</v>
      </c>
      <c r="L3901">
        <v>0</v>
      </c>
      <c r="M3901" t="b">
        <v>0</v>
      </c>
      <c r="N3901" t="s">
        <v>8271</v>
      </c>
      <c r="O3901" t="s">
        <v>8313</v>
      </c>
      <c r="P3901">
        <f t="shared" si="180"/>
        <v>0</v>
      </c>
      <c r="Q3901">
        <f t="shared" si="181"/>
        <v>0</v>
      </c>
      <c r="R3901">
        <f t="shared" si="182"/>
        <v>2015</v>
      </c>
    </row>
    <row r="3902" spans="1:18" ht="28.8" hidden="1" x14ac:dyDescent="0.3">
      <c r="A3902">
        <v>1553</v>
      </c>
      <c r="B3902" s="3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 s="12">
        <v>42249.282951388886</v>
      </c>
      <c r="J3902" s="12">
        <v>42219.282951388886</v>
      </c>
      <c r="K3902" t="b">
        <v>0</v>
      </c>
      <c r="L3902">
        <v>0</v>
      </c>
      <c r="M3902" t="b">
        <v>0</v>
      </c>
      <c r="N3902" t="s">
        <v>8271</v>
      </c>
      <c r="O3902" t="s">
        <v>8313</v>
      </c>
      <c r="P3902">
        <f t="shared" si="180"/>
        <v>0</v>
      </c>
      <c r="Q3902">
        <f t="shared" si="181"/>
        <v>0</v>
      </c>
      <c r="R3902">
        <f t="shared" si="182"/>
        <v>2015</v>
      </c>
    </row>
    <row r="3903" spans="1:18" ht="28.8" hidden="1" x14ac:dyDescent="0.3">
      <c r="A3903">
        <v>1554</v>
      </c>
      <c r="B3903" s="3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 s="12">
        <v>42218.252199074079</v>
      </c>
      <c r="J3903" s="12">
        <v>42188.252199074079</v>
      </c>
      <c r="K3903" t="b">
        <v>0</v>
      </c>
      <c r="L3903">
        <v>0</v>
      </c>
      <c r="M3903" t="b">
        <v>0</v>
      </c>
      <c r="N3903" t="s">
        <v>8271</v>
      </c>
      <c r="O3903" t="s">
        <v>8313</v>
      </c>
      <c r="P3903">
        <f t="shared" si="180"/>
        <v>0</v>
      </c>
      <c r="Q3903">
        <f t="shared" si="181"/>
        <v>0</v>
      </c>
      <c r="R3903">
        <f t="shared" si="182"/>
        <v>2015</v>
      </c>
    </row>
    <row r="3904" spans="1:18" ht="28.8" hidden="1" x14ac:dyDescent="0.3">
      <c r="A3904">
        <v>1555</v>
      </c>
      <c r="B3904" s="3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 s="12">
        <v>42264.708333333328</v>
      </c>
      <c r="J3904" s="12">
        <v>42241.613796296297</v>
      </c>
      <c r="K3904" t="b">
        <v>0</v>
      </c>
      <c r="L3904">
        <v>0</v>
      </c>
      <c r="M3904" t="b">
        <v>0</v>
      </c>
      <c r="N3904" t="s">
        <v>8271</v>
      </c>
      <c r="O3904" t="s">
        <v>8313</v>
      </c>
      <c r="P3904">
        <f t="shared" si="180"/>
        <v>0</v>
      </c>
      <c r="Q3904">
        <f t="shared" si="181"/>
        <v>0</v>
      </c>
      <c r="R3904">
        <f t="shared" si="182"/>
        <v>2015</v>
      </c>
    </row>
    <row r="3905" spans="1:18" ht="43.2" hidden="1" x14ac:dyDescent="0.3">
      <c r="A3905">
        <v>1562</v>
      </c>
      <c r="B3905" s="3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 s="12">
        <v>40149.034722222219</v>
      </c>
      <c r="J3905" s="12">
        <v>40079.566157407404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>
        <f t="shared" si="180"/>
        <v>0</v>
      </c>
      <c r="Q3905">
        <f t="shared" si="181"/>
        <v>0</v>
      </c>
      <c r="R3905">
        <f t="shared" si="182"/>
        <v>2009</v>
      </c>
    </row>
    <row r="3906" spans="1:18" hidden="1" x14ac:dyDescent="0.3">
      <c r="A3906">
        <v>1569</v>
      </c>
      <c r="B3906" s="3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 s="12">
        <v>41419.679560185185</v>
      </c>
      <c r="J3906" s="12">
        <v>41389.679560185185</v>
      </c>
      <c r="K3906" t="b">
        <v>0</v>
      </c>
      <c r="L3906">
        <v>0</v>
      </c>
      <c r="M3906" t="b">
        <v>0</v>
      </c>
      <c r="N3906" t="s">
        <v>8269</v>
      </c>
      <c r="O3906" t="s">
        <v>8307</v>
      </c>
      <c r="P3906">
        <f t="shared" ref="P3906:P3969" si="183">ROUND(E3906/D3906*100,0)</f>
        <v>0</v>
      </c>
      <c r="Q3906">
        <f t="shared" ref="Q3906:Q3969" si="184">IFERROR(ROUND(E3906/L3906,2),0)</f>
        <v>0</v>
      </c>
      <c r="R3906">
        <f t="shared" si="182"/>
        <v>2013</v>
      </c>
    </row>
    <row r="3907" spans="1:18" ht="28.8" hidden="1" x14ac:dyDescent="0.3">
      <c r="A3907">
        <v>1580</v>
      </c>
      <c r="B3907" s="3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 s="12">
        <v>41050.050069444449</v>
      </c>
      <c r="J3907" s="12">
        <v>40990.050069444449</v>
      </c>
      <c r="K3907" t="b">
        <v>0</v>
      </c>
      <c r="L3907">
        <v>0</v>
      </c>
      <c r="M3907" t="b">
        <v>0</v>
      </c>
      <c r="N3907" t="s">
        <v>8269</v>
      </c>
      <c r="O3907" t="s">
        <v>8307</v>
      </c>
      <c r="P3907">
        <f t="shared" si="183"/>
        <v>0</v>
      </c>
      <c r="Q3907">
        <f t="shared" si="184"/>
        <v>0</v>
      </c>
      <c r="R3907">
        <f t="shared" ref="R3907:R3970" si="185">YEAR(J3907)</f>
        <v>2012</v>
      </c>
    </row>
    <row r="3908" spans="1:18" ht="28.8" hidden="1" x14ac:dyDescent="0.3">
      <c r="A3908">
        <v>1584</v>
      </c>
      <c r="B3908" s="3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 s="12">
        <v>41789.649317129632</v>
      </c>
      <c r="J3908" s="12">
        <v>41779.649317129632</v>
      </c>
      <c r="K3908" t="b">
        <v>0</v>
      </c>
      <c r="L3908">
        <v>0</v>
      </c>
      <c r="M3908" t="b">
        <v>0</v>
      </c>
      <c r="N3908" t="s">
        <v>8271</v>
      </c>
      <c r="O3908" t="s">
        <v>8309</v>
      </c>
      <c r="P3908">
        <f t="shared" si="183"/>
        <v>0</v>
      </c>
      <c r="Q3908">
        <f t="shared" si="184"/>
        <v>0</v>
      </c>
      <c r="R3908">
        <f t="shared" si="185"/>
        <v>2014</v>
      </c>
    </row>
    <row r="3909" spans="1:18" hidden="1" x14ac:dyDescent="0.3">
      <c r="A3909">
        <v>1586</v>
      </c>
      <c r="B3909" s="3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 s="12">
        <v>42099.062754629631</v>
      </c>
      <c r="J3909" s="12">
        <v>42069.104421296302</v>
      </c>
      <c r="K3909" t="b">
        <v>0</v>
      </c>
      <c r="L3909">
        <v>0</v>
      </c>
      <c r="M3909" t="b">
        <v>0</v>
      </c>
      <c r="N3909" t="s">
        <v>8271</v>
      </c>
      <c r="O3909" t="s">
        <v>8309</v>
      </c>
      <c r="P3909">
        <f t="shared" si="183"/>
        <v>0</v>
      </c>
      <c r="Q3909">
        <f t="shared" si="184"/>
        <v>0</v>
      </c>
      <c r="R3909">
        <f t="shared" si="185"/>
        <v>2015</v>
      </c>
    </row>
    <row r="3910" spans="1:18" hidden="1" x14ac:dyDescent="0.3">
      <c r="A3910">
        <v>1588</v>
      </c>
      <c r="B3910" s="3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 s="12">
        <v>42035.841666666667</v>
      </c>
      <c r="J3910" s="12">
        <v>42005.24998842593</v>
      </c>
      <c r="K3910" t="b">
        <v>0</v>
      </c>
      <c r="L3910">
        <v>0</v>
      </c>
      <c r="M3910" t="b">
        <v>0</v>
      </c>
      <c r="N3910" t="s">
        <v>8271</v>
      </c>
      <c r="O3910" t="s">
        <v>8309</v>
      </c>
      <c r="P3910">
        <f t="shared" si="183"/>
        <v>0</v>
      </c>
      <c r="Q3910">
        <f t="shared" si="184"/>
        <v>0</v>
      </c>
      <c r="R3910">
        <f t="shared" si="185"/>
        <v>2015</v>
      </c>
    </row>
    <row r="3911" spans="1:18" ht="28.8" hidden="1" x14ac:dyDescent="0.3">
      <c r="A3911">
        <v>1589</v>
      </c>
      <c r="B3911" s="3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 s="12">
        <v>42286.984791666662</v>
      </c>
      <c r="J3911" s="12">
        <v>42256.984791666662</v>
      </c>
      <c r="K3911" t="b">
        <v>0</v>
      </c>
      <c r="L3911">
        <v>0</v>
      </c>
      <c r="M3911" t="b">
        <v>0</v>
      </c>
      <c r="N3911" t="s">
        <v>8271</v>
      </c>
      <c r="O3911" t="s">
        <v>8309</v>
      </c>
      <c r="P3911">
        <f t="shared" si="183"/>
        <v>0</v>
      </c>
      <c r="Q3911">
        <f t="shared" si="184"/>
        <v>0</v>
      </c>
      <c r="R3911">
        <f t="shared" si="185"/>
        <v>2015</v>
      </c>
    </row>
    <row r="3912" spans="1:18" hidden="1" x14ac:dyDescent="0.3">
      <c r="A3912">
        <v>1592</v>
      </c>
      <c r="B3912" s="3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 s="12">
        <v>42091.031076388885</v>
      </c>
      <c r="J3912" s="12">
        <v>42046.072743055556</v>
      </c>
      <c r="K3912" t="b">
        <v>0</v>
      </c>
      <c r="L3912">
        <v>0</v>
      </c>
      <c r="M3912" t="b">
        <v>0</v>
      </c>
      <c r="N3912" t="s">
        <v>8271</v>
      </c>
      <c r="O3912" t="s">
        <v>8309</v>
      </c>
      <c r="P3912">
        <f t="shared" si="183"/>
        <v>0</v>
      </c>
      <c r="Q3912">
        <f t="shared" si="184"/>
        <v>0</v>
      </c>
      <c r="R3912">
        <f t="shared" si="185"/>
        <v>2015</v>
      </c>
    </row>
    <row r="3913" spans="1:18" ht="28.8" hidden="1" x14ac:dyDescent="0.3">
      <c r="A3913">
        <v>1597</v>
      </c>
      <c r="B3913" s="3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 s="12">
        <v>42633.354131944448</v>
      </c>
      <c r="J3913" s="12">
        <v>42603.354131944448</v>
      </c>
      <c r="K3913" t="b">
        <v>0</v>
      </c>
      <c r="L3913">
        <v>0</v>
      </c>
      <c r="M3913" t="b">
        <v>0</v>
      </c>
      <c r="N3913" t="s">
        <v>8271</v>
      </c>
      <c r="O3913" t="s">
        <v>8309</v>
      </c>
      <c r="P3913">
        <f t="shared" si="183"/>
        <v>0</v>
      </c>
      <c r="Q3913">
        <f t="shared" si="184"/>
        <v>0</v>
      </c>
      <c r="R3913">
        <f t="shared" si="185"/>
        <v>2016</v>
      </c>
    </row>
    <row r="3914" spans="1:18" ht="28.8" hidden="1" x14ac:dyDescent="0.3">
      <c r="A3914">
        <v>1599</v>
      </c>
      <c r="B3914" s="3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 s="12">
        <v>42468.497407407413</v>
      </c>
      <c r="J3914" s="12">
        <v>42438.53907407407</v>
      </c>
      <c r="K3914" t="b">
        <v>0</v>
      </c>
      <c r="L3914">
        <v>0</v>
      </c>
      <c r="M3914" t="b">
        <v>0</v>
      </c>
      <c r="N3914" t="s">
        <v>8271</v>
      </c>
      <c r="O3914" t="s">
        <v>8309</v>
      </c>
      <c r="P3914">
        <f t="shared" si="183"/>
        <v>0</v>
      </c>
      <c r="Q3914">
        <f t="shared" si="184"/>
        <v>0</v>
      </c>
      <c r="R3914">
        <f t="shared" si="185"/>
        <v>2016</v>
      </c>
    </row>
    <row r="3915" spans="1:18" ht="28.8" hidden="1" x14ac:dyDescent="0.3">
      <c r="A3915">
        <v>1682</v>
      </c>
      <c r="B3915" s="3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 s="12">
        <v>42839.171990740739</v>
      </c>
      <c r="J3915" s="12">
        <v>42779.21365740741</v>
      </c>
      <c r="K3915" t="b">
        <v>0</v>
      </c>
      <c r="L3915">
        <v>0</v>
      </c>
      <c r="M3915" t="b">
        <v>0</v>
      </c>
      <c r="N3915" t="s">
        <v>8285</v>
      </c>
      <c r="O3915" t="s">
        <v>8288</v>
      </c>
      <c r="P3915">
        <f t="shared" si="183"/>
        <v>0</v>
      </c>
      <c r="Q3915">
        <f t="shared" si="184"/>
        <v>0</v>
      </c>
      <c r="R3915">
        <f t="shared" si="185"/>
        <v>2017</v>
      </c>
    </row>
    <row r="3916" spans="1:18" ht="28.8" hidden="1" x14ac:dyDescent="0.3">
      <c r="A3916">
        <v>1696</v>
      </c>
      <c r="B3916" s="3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 s="12">
        <v>42826.027905092589</v>
      </c>
      <c r="J3916" s="12">
        <v>42796.069571759261</v>
      </c>
      <c r="K3916" t="b">
        <v>0</v>
      </c>
      <c r="L3916">
        <v>0</v>
      </c>
      <c r="M3916" t="b">
        <v>0</v>
      </c>
      <c r="N3916" t="s">
        <v>8285</v>
      </c>
      <c r="O3916" t="s">
        <v>8288</v>
      </c>
      <c r="P3916">
        <f t="shared" si="183"/>
        <v>0</v>
      </c>
      <c r="Q3916">
        <f t="shared" si="184"/>
        <v>0</v>
      </c>
      <c r="R3916">
        <f t="shared" si="185"/>
        <v>2017</v>
      </c>
    </row>
    <row r="3917" spans="1:18" ht="43.2" hidden="1" x14ac:dyDescent="0.3">
      <c r="A3917">
        <v>1698</v>
      </c>
      <c r="B3917" s="3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 s="12">
        <v>42820.147916666669</v>
      </c>
      <c r="J3917" s="12">
        <v>42796.207870370374</v>
      </c>
      <c r="K3917" t="b">
        <v>0</v>
      </c>
      <c r="L3917">
        <v>0</v>
      </c>
      <c r="M3917" t="b">
        <v>0</v>
      </c>
      <c r="N3917" t="s">
        <v>8285</v>
      </c>
      <c r="O3917" t="s">
        <v>8288</v>
      </c>
      <c r="P3917">
        <f t="shared" si="183"/>
        <v>0</v>
      </c>
      <c r="Q3917">
        <f t="shared" si="184"/>
        <v>0</v>
      </c>
      <c r="R3917">
        <f t="shared" si="185"/>
        <v>2017</v>
      </c>
    </row>
    <row r="3918" spans="1:18" ht="28.8" hidden="1" x14ac:dyDescent="0.3">
      <c r="A3918">
        <v>1705</v>
      </c>
      <c r="B3918" s="3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 s="12">
        <v>42256.666666666672</v>
      </c>
      <c r="J3918" s="12">
        <v>42245.016736111109</v>
      </c>
      <c r="K3918" t="b">
        <v>0</v>
      </c>
      <c r="L3918">
        <v>0</v>
      </c>
      <c r="M3918" t="b">
        <v>0</v>
      </c>
      <c r="N3918" t="s">
        <v>8285</v>
      </c>
      <c r="O3918" t="s">
        <v>8288</v>
      </c>
      <c r="P3918">
        <f t="shared" si="183"/>
        <v>0</v>
      </c>
      <c r="Q3918">
        <f t="shared" si="184"/>
        <v>0</v>
      </c>
      <c r="R3918">
        <f t="shared" si="185"/>
        <v>2015</v>
      </c>
    </row>
    <row r="3919" spans="1:18" ht="28.8" hidden="1" x14ac:dyDescent="0.3">
      <c r="A3919">
        <v>1706</v>
      </c>
      <c r="B3919" s="3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 s="12">
        <v>42239.306388888886</v>
      </c>
      <c r="J3919" s="12">
        <v>42179.306388888886</v>
      </c>
      <c r="K3919" t="b">
        <v>0</v>
      </c>
      <c r="L3919">
        <v>0</v>
      </c>
      <c r="M3919" t="b">
        <v>0</v>
      </c>
      <c r="N3919" t="s">
        <v>8285</v>
      </c>
      <c r="O3919" t="s">
        <v>8288</v>
      </c>
      <c r="P3919">
        <f t="shared" si="183"/>
        <v>0</v>
      </c>
      <c r="Q3919">
        <f t="shared" si="184"/>
        <v>0</v>
      </c>
      <c r="R3919">
        <f t="shared" si="185"/>
        <v>2015</v>
      </c>
    </row>
    <row r="3920" spans="1:18" ht="28.8" hidden="1" x14ac:dyDescent="0.3">
      <c r="A3920">
        <v>1708</v>
      </c>
      <c r="B3920" s="3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 s="12">
        <v>42491.866967592592</v>
      </c>
      <c r="J3920" s="12">
        <v>42451.866967592592</v>
      </c>
      <c r="K3920" t="b">
        <v>0</v>
      </c>
      <c r="L3920">
        <v>0</v>
      </c>
      <c r="M3920" t="b">
        <v>0</v>
      </c>
      <c r="N3920" t="s">
        <v>8285</v>
      </c>
      <c r="O3920" t="s">
        <v>8288</v>
      </c>
      <c r="P3920">
        <f t="shared" si="183"/>
        <v>0</v>
      </c>
      <c r="Q3920">
        <f t="shared" si="184"/>
        <v>0</v>
      </c>
      <c r="R3920">
        <f t="shared" si="185"/>
        <v>2016</v>
      </c>
    </row>
    <row r="3921" spans="1:18" ht="28.8" hidden="1" x14ac:dyDescent="0.3">
      <c r="A3921">
        <v>1712</v>
      </c>
      <c r="B3921" s="3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 s="12">
        <v>42185.913807870369</v>
      </c>
      <c r="J3921" s="12">
        <v>42125.913807870369</v>
      </c>
      <c r="K3921" t="b">
        <v>0</v>
      </c>
      <c r="L3921">
        <v>0</v>
      </c>
      <c r="M3921" t="b">
        <v>0</v>
      </c>
      <c r="N3921" t="s">
        <v>8285</v>
      </c>
      <c r="O3921" t="s">
        <v>8288</v>
      </c>
      <c r="P3921">
        <f t="shared" si="183"/>
        <v>0</v>
      </c>
      <c r="Q3921">
        <f t="shared" si="184"/>
        <v>0</v>
      </c>
      <c r="R3921">
        <f t="shared" si="185"/>
        <v>2015</v>
      </c>
    </row>
    <row r="3922" spans="1:18" ht="28.8" hidden="1" x14ac:dyDescent="0.3">
      <c r="A3922">
        <v>1721</v>
      </c>
      <c r="B3922" s="3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 s="12">
        <v>42349.461377314816</v>
      </c>
      <c r="J3922" s="12">
        <v>42319.461377314816</v>
      </c>
      <c r="K3922" t="b">
        <v>0</v>
      </c>
      <c r="L3922">
        <v>0</v>
      </c>
      <c r="M3922" t="b">
        <v>0</v>
      </c>
      <c r="N3922" t="s">
        <v>8285</v>
      </c>
      <c r="O3922" t="s">
        <v>8288</v>
      </c>
      <c r="P3922">
        <f t="shared" si="183"/>
        <v>0</v>
      </c>
      <c r="Q3922">
        <f t="shared" si="184"/>
        <v>0</v>
      </c>
      <c r="R3922">
        <f t="shared" si="185"/>
        <v>2015</v>
      </c>
    </row>
    <row r="3923" spans="1:18" ht="28.8" hidden="1" x14ac:dyDescent="0.3">
      <c r="A3923">
        <v>1729</v>
      </c>
      <c r="B3923" s="3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 s="12">
        <v>42531.052152777775</v>
      </c>
      <c r="J3923" s="12">
        <v>42471.052152777775</v>
      </c>
      <c r="K3923" t="b">
        <v>0</v>
      </c>
      <c r="L3923">
        <v>0</v>
      </c>
      <c r="M3923" t="b">
        <v>0</v>
      </c>
      <c r="N3923" t="s">
        <v>8285</v>
      </c>
      <c r="O3923" t="s">
        <v>8288</v>
      </c>
      <c r="P3923">
        <f t="shared" si="183"/>
        <v>0</v>
      </c>
      <c r="Q3923">
        <f t="shared" si="184"/>
        <v>0</v>
      </c>
      <c r="R3923">
        <f t="shared" si="185"/>
        <v>2016</v>
      </c>
    </row>
    <row r="3924" spans="1:18" ht="28.8" hidden="1" x14ac:dyDescent="0.3">
      <c r="A3924">
        <v>1730</v>
      </c>
      <c r="B3924" s="3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 s="12">
        <v>42302.087766203709</v>
      </c>
      <c r="J3924" s="12">
        <v>42272.087766203709</v>
      </c>
      <c r="K3924" t="b">
        <v>0</v>
      </c>
      <c r="L3924">
        <v>0</v>
      </c>
      <c r="M3924" t="b">
        <v>0</v>
      </c>
      <c r="N3924" t="s">
        <v>8285</v>
      </c>
      <c r="O3924" t="s">
        <v>8288</v>
      </c>
      <c r="P3924">
        <f t="shared" si="183"/>
        <v>0</v>
      </c>
      <c r="Q3924">
        <f t="shared" si="184"/>
        <v>0</v>
      </c>
      <c r="R3924">
        <f t="shared" si="185"/>
        <v>2015</v>
      </c>
    </row>
    <row r="3925" spans="1:18" hidden="1" x14ac:dyDescent="0.3">
      <c r="A3925">
        <v>1731</v>
      </c>
      <c r="B3925" s="3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 s="12">
        <v>42166.625</v>
      </c>
      <c r="J3925" s="12">
        <v>42152.906851851847</v>
      </c>
      <c r="K3925" t="b">
        <v>0</v>
      </c>
      <c r="L3925">
        <v>0</v>
      </c>
      <c r="M3925" t="b">
        <v>0</v>
      </c>
      <c r="N3925" t="s">
        <v>8285</v>
      </c>
      <c r="O3925" t="s">
        <v>8288</v>
      </c>
      <c r="P3925">
        <f t="shared" si="183"/>
        <v>0</v>
      </c>
      <c r="Q3925">
        <f t="shared" si="184"/>
        <v>0</v>
      </c>
      <c r="R3925">
        <f t="shared" si="185"/>
        <v>2015</v>
      </c>
    </row>
    <row r="3926" spans="1:18" ht="28.8" hidden="1" x14ac:dyDescent="0.3">
      <c r="A3926">
        <v>1732</v>
      </c>
      <c r="B3926" s="3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 s="12">
        <v>42385.208333333328</v>
      </c>
      <c r="J3926" s="12">
        <v>42325.683807870373</v>
      </c>
      <c r="K3926" t="b">
        <v>0</v>
      </c>
      <c r="L3926">
        <v>0</v>
      </c>
      <c r="M3926" t="b">
        <v>0</v>
      </c>
      <c r="N3926" t="s">
        <v>8285</v>
      </c>
      <c r="O3926" t="s">
        <v>8288</v>
      </c>
      <c r="P3926">
        <f t="shared" si="183"/>
        <v>0</v>
      </c>
      <c r="Q3926">
        <f t="shared" si="184"/>
        <v>0</v>
      </c>
      <c r="R3926">
        <f t="shared" si="185"/>
        <v>2015</v>
      </c>
    </row>
    <row r="3927" spans="1:18" ht="28.8" hidden="1" x14ac:dyDescent="0.3">
      <c r="A3927">
        <v>1733</v>
      </c>
      <c r="B3927" s="3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 s="12">
        <v>42626.895833333328</v>
      </c>
      <c r="J3927" s="12">
        <v>42614.675625000003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>
        <f t="shared" si="183"/>
        <v>0</v>
      </c>
      <c r="Q3927">
        <f t="shared" si="184"/>
        <v>0</v>
      </c>
      <c r="R3927">
        <f t="shared" si="185"/>
        <v>2016</v>
      </c>
    </row>
    <row r="3928" spans="1:18" ht="28.8" hidden="1" x14ac:dyDescent="0.3">
      <c r="A3928">
        <v>1740</v>
      </c>
      <c r="B3928" s="3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 s="12">
        <v>42201.817384259266</v>
      </c>
      <c r="J3928" s="12">
        <v>42171.817384259266</v>
      </c>
      <c r="K3928" t="b">
        <v>0</v>
      </c>
      <c r="L3928">
        <v>0</v>
      </c>
      <c r="M3928" t="b">
        <v>0</v>
      </c>
      <c r="N3928" t="s">
        <v>8285</v>
      </c>
      <c r="O3928" t="s">
        <v>8288</v>
      </c>
      <c r="P3928">
        <f t="shared" si="183"/>
        <v>0</v>
      </c>
      <c r="Q3928">
        <f t="shared" si="184"/>
        <v>0</v>
      </c>
      <c r="R3928">
        <f t="shared" si="185"/>
        <v>2015</v>
      </c>
    </row>
    <row r="3929" spans="1:18" ht="28.8" hidden="1" x14ac:dyDescent="0.3">
      <c r="A3929">
        <v>1766</v>
      </c>
      <c r="B3929" s="3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 s="12">
        <v>41876.859814814816</v>
      </c>
      <c r="J3929" s="12">
        <v>41855.859814814816</v>
      </c>
      <c r="K3929" t="b">
        <v>1</v>
      </c>
      <c r="L3929">
        <v>0</v>
      </c>
      <c r="M3929" t="b">
        <v>0</v>
      </c>
      <c r="N3929" t="s">
        <v>8271</v>
      </c>
      <c r="O3929" t="s">
        <v>8272</v>
      </c>
      <c r="P3929">
        <f t="shared" si="183"/>
        <v>0</v>
      </c>
      <c r="Q3929">
        <f t="shared" si="184"/>
        <v>0</v>
      </c>
      <c r="R3929">
        <f t="shared" si="185"/>
        <v>2014</v>
      </c>
    </row>
    <row r="3930" spans="1:18" ht="28.8" hidden="1" x14ac:dyDescent="0.3">
      <c r="A3930">
        <v>1813</v>
      </c>
      <c r="B3930" s="3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 s="12">
        <v>41859.889027777775</v>
      </c>
      <c r="J3930" s="12">
        <v>41829.889027777775</v>
      </c>
      <c r="K3930" t="b">
        <v>0</v>
      </c>
      <c r="L3930">
        <v>0</v>
      </c>
      <c r="M3930" t="b">
        <v>0</v>
      </c>
      <c r="N3930" t="s">
        <v>8271</v>
      </c>
      <c r="O3930" t="s">
        <v>8272</v>
      </c>
      <c r="P3930">
        <f t="shared" si="183"/>
        <v>0</v>
      </c>
      <c r="Q3930">
        <f t="shared" si="184"/>
        <v>0</v>
      </c>
      <c r="R3930">
        <f t="shared" si="185"/>
        <v>2014</v>
      </c>
    </row>
    <row r="3931" spans="1:18" ht="28.8" hidden="1" x14ac:dyDescent="0.3">
      <c r="A3931">
        <v>1815</v>
      </c>
      <c r="B3931" s="3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 s="12">
        <v>42186.906678240746</v>
      </c>
      <c r="J3931" s="12">
        <v>42172.906678240746</v>
      </c>
      <c r="K3931" t="b">
        <v>0</v>
      </c>
      <c r="L3931">
        <v>0</v>
      </c>
      <c r="M3931" t="b">
        <v>0</v>
      </c>
      <c r="N3931" t="s">
        <v>8271</v>
      </c>
      <c r="O3931" t="s">
        <v>8272</v>
      </c>
      <c r="P3931">
        <f t="shared" si="183"/>
        <v>0</v>
      </c>
      <c r="Q3931">
        <f t="shared" si="184"/>
        <v>0</v>
      </c>
      <c r="R3931">
        <f t="shared" si="185"/>
        <v>2015</v>
      </c>
    </row>
    <row r="3932" spans="1:18" hidden="1" x14ac:dyDescent="0.3">
      <c r="A3932">
        <v>1818</v>
      </c>
      <c r="B3932" s="3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 s="12">
        <v>42097.192708333328</v>
      </c>
      <c r="J3932" s="12">
        <v>42067.234375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183"/>
        <v>0</v>
      </c>
      <c r="Q3932">
        <f t="shared" si="184"/>
        <v>0</v>
      </c>
      <c r="R3932">
        <f t="shared" si="185"/>
        <v>2015</v>
      </c>
    </row>
    <row r="3933" spans="1:18" ht="28.8" hidden="1" x14ac:dyDescent="0.3">
      <c r="A3933">
        <v>1861</v>
      </c>
      <c r="B3933" s="3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 s="12">
        <v>42030.300243055557</v>
      </c>
      <c r="J3933" s="12">
        <v>42000.300243055557</v>
      </c>
      <c r="K3933" t="b">
        <v>0</v>
      </c>
      <c r="L3933">
        <v>0</v>
      </c>
      <c r="M3933" t="b">
        <v>0</v>
      </c>
      <c r="N3933" t="s">
        <v>8274</v>
      </c>
      <c r="O3933" t="s">
        <v>8302</v>
      </c>
      <c r="P3933">
        <f t="shared" si="183"/>
        <v>0</v>
      </c>
      <c r="Q3933">
        <f t="shared" si="184"/>
        <v>0</v>
      </c>
      <c r="R3933">
        <f t="shared" si="185"/>
        <v>2014</v>
      </c>
    </row>
    <row r="3934" spans="1:18" ht="28.8" hidden="1" x14ac:dyDescent="0.3">
      <c r="A3934">
        <v>1869</v>
      </c>
      <c r="B3934" s="3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 s="12">
        <v>42739.002881944441</v>
      </c>
      <c r="J3934" s="12">
        <v>42709.002881944441</v>
      </c>
      <c r="K3934" t="b">
        <v>0</v>
      </c>
      <c r="L3934">
        <v>0</v>
      </c>
      <c r="M3934" t="b">
        <v>0</v>
      </c>
      <c r="N3934" t="s">
        <v>8274</v>
      </c>
      <c r="O3934" t="s">
        <v>8302</v>
      </c>
      <c r="P3934">
        <f t="shared" si="183"/>
        <v>0</v>
      </c>
      <c r="Q3934">
        <f t="shared" si="184"/>
        <v>0</v>
      </c>
      <c r="R3934">
        <f t="shared" si="185"/>
        <v>2016</v>
      </c>
    </row>
    <row r="3935" spans="1:18" ht="28.8" hidden="1" x14ac:dyDescent="0.3">
      <c r="A3935">
        <v>1876</v>
      </c>
      <c r="B3935" s="3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 s="12">
        <v>41806.284780092588</v>
      </c>
      <c r="J3935" s="12">
        <v>41776.284780092588</v>
      </c>
      <c r="K3935" t="b">
        <v>0</v>
      </c>
      <c r="L3935">
        <v>0</v>
      </c>
      <c r="M3935" t="b">
        <v>0</v>
      </c>
      <c r="N3935" t="s">
        <v>8274</v>
      </c>
      <c r="O3935" t="s">
        <v>8302</v>
      </c>
      <c r="P3935">
        <f t="shared" si="183"/>
        <v>0</v>
      </c>
      <c r="Q3935">
        <f t="shared" si="184"/>
        <v>0</v>
      </c>
      <c r="R3935">
        <f t="shared" si="185"/>
        <v>2014</v>
      </c>
    </row>
    <row r="3936" spans="1:18" ht="28.8" hidden="1" x14ac:dyDescent="0.3">
      <c r="A3936">
        <v>1877</v>
      </c>
      <c r="B3936" s="3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 s="12">
        <v>42064.029224537036</v>
      </c>
      <c r="J3936" s="12">
        <v>42035.029224537036</v>
      </c>
      <c r="K3936" t="b">
        <v>0</v>
      </c>
      <c r="L3936">
        <v>0</v>
      </c>
      <c r="M3936" t="b">
        <v>0</v>
      </c>
      <c r="N3936" t="s">
        <v>8274</v>
      </c>
      <c r="O3936" t="s">
        <v>8302</v>
      </c>
      <c r="P3936">
        <f t="shared" si="183"/>
        <v>0</v>
      </c>
      <c r="Q3936">
        <f t="shared" si="184"/>
        <v>0</v>
      </c>
      <c r="R3936">
        <f t="shared" si="185"/>
        <v>2015</v>
      </c>
    </row>
    <row r="3937" spans="1:18" ht="28.8" hidden="1" x14ac:dyDescent="0.3">
      <c r="A3937">
        <v>1878</v>
      </c>
      <c r="B3937" s="3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 s="12">
        <v>41803.008738425924</v>
      </c>
      <c r="J3937" s="12">
        <v>41773.008738425924</v>
      </c>
      <c r="K3937" t="b">
        <v>0</v>
      </c>
      <c r="L3937">
        <v>0</v>
      </c>
      <c r="M3937" t="b">
        <v>0</v>
      </c>
      <c r="N3937" t="s">
        <v>8274</v>
      </c>
      <c r="O3937" t="s">
        <v>8302</v>
      </c>
      <c r="P3937">
        <f t="shared" si="183"/>
        <v>0</v>
      </c>
      <c r="Q3937">
        <f t="shared" si="184"/>
        <v>0</v>
      </c>
      <c r="R3937">
        <f t="shared" si="185"/>
        <v>2014</v>
      </c>
    </row>
    <row r="3938" spans="1:18" ht="28.8" hidden="1" x14ac:dyDescent="0.3">
      <c r="A3938">
        <v>1982</v>
      </c>
      <c r="B3938" s="3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 s="12">
        <v>42708.628321759257</v>
      </c>
      <c r="J3938" s="12">
        <v>42678.586655092593</v>
      </c>
      <c r="K3938" t="b">
        <v>0</v>
      </c>
      <c r="L3938">
        <v>0</v>
      </c>
      <c r="M3938" t="b">
        <v>0</v>
      </c>
      <c r="N3938" t="s">
        <v>8271</v>
      </c>
      <c r="O3938" t="s">
        <v>8311</v>
      </c>
      <c r="P3938">
        <f t="shared" si="183"/>
        <v>0</v>
      </c>
      <c r="Q3938">
        <f t="shared" si="184"/>
        <v>0</v>
      </c>
      <c r="R3938">
        <f t="shared" si="185"/>
        <v>2016</v>
      </c>
    </row>
    <row r="3939" spans="1:18" ht="28.8" hidden="1" x14ac:dyDescent="0.3">
      <c r="A3939">
        <v>1993</v>
      </c>
      <c r="B3939" s="3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 s="12">
        <v>42359.58839120371</v>
      </c>
      <c r="J3939" s="12">
        <v>42329.58839120371</v>
      </c>
      <c r="K3939" t="b">
        <v>0</v>
      </c>
      <c r="L3939">
        <v>0</v>
      </c>
      <c r="M3939" t="b">
        <v>0</v>
      </c>
      <c r="N3939" t="s">
        <v>8271</v>
      </c>
      <c r="O3939" t="s">
        <v>8311</v>
      </c>
      <c r="P3939">
        <f t="shared" si="183"/>
        <v>0</v>
      </c>
      <c r="Q3939">
        <f t="shared" si="184"/>
        <v>0</v>
      </c>
      <c r="R3939">
        <f t="shared" si="185"/>
        <v>2015</v>
      </c>
    </row>
    <row r="3940" spans="1:18" ht="28.8" hidden="1" x14ac:dyDescent="0.3">
      <c r="A3940">
        <v>1994</v>
      </c>
      <c r="B3940" s="3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 s="12">
        <v>42711.047939814816</v>
      </c>
      <c r="J3940" s="12">
        <v>42651.006273148145</v>
      </c>
      <c r="K3940" t="b">
        <v>0</v>
      </c>
      <c r="L3940">
        <v>0</v>
      </c>
      <c r="M3940" t="b">
        <v>0</v>
      </c>
      <c r="N3940" t="s">
        <v>8271</v>
      </c>
      <c r="O3940" t="s">
        <v>8311</v>
      </c>
      <c r="P3940">
        <f t="shared" si="183"/>
        <v>0</v>
      </c>
      <c r="Q3940">
        <f t="shared" si="184"/>
        <v>0</v>
      </c>
      <c r="R3940">
        <f t="shared" si="185"/>
        <v>2016</v>
      </c>
    </row>
    <row r="3941" spans="1:18" ht="28.8" hidden="1" x14ac:dyDescent="0.3">
      <c r="A3941">
        <v>1996</v>
      </c>
      <c r="B3941" s="3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 s="12">
        <v>41830.819571759261</v>
      </c>
      <c r="J3941" s="12">
        <v>41800.819571759261</v>
      </c>
      <c r="K3941" t="b">
        <v>0</v>
      </c>
      <c r="L3941">
        <v>0</v>
      </c>
      <c r="M3941" t="b">
        <v>0</v>
      </c>
      <c r="N3941" t="s">
        <v>8271</v>
      </c>
      <c r="O3941" t="s">
        <v>8311</v>
      </c>
      <c r="P3941">
        <f t="shared" si="183"/>
        <v>0</v>
      </c>
      <c r="Q3941">
        <f t="shared" si="184"/>
        <v>0</v>
      </c>
      <c r="R3941">
        <f t="shared" si="185"/>
        <v>2014</v>
      </c>
    </row>
    <row r="3942" spans="1:18" ht="28.8" hidden="1" x14ac:dyDescent="0.3">
      <c r="A3942">
        <v>1997</v>
      </c>
      <c r="B3942" s="3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 s="12">
        <v>41877.930694444447</v>
      </c>
      <c r="J3942" s="12">
        <v>41847.930694444447</v>
      </c>
      <c r="K3942" t="b">
        <v>0</v>
      </c>
      <c r="L3942">
        <v>0</v>
      </c>
      <c r="M3942" t="b">
        <v>0</v>
      </c>
      <c r="N3942" t="s">
        <v>8271</v>
      </c>
      <c r="O3942" t="s">
        <v>8311</v>
      </c>
      <c r="P3942">
        <f t="shared" si="183"/>
        <v>0</v>
      </c>
      <c r="Q3942">
        <f t="shared" si="184"/>
        <v>0</v>
      </c>
      <c r="R3942">
        <f t="shared" si="185"/>
        <v>2014</v>
      </c>
    </row>
    <row r="3943" spans="1:18" ht="28.8" hidden="1" x14ac:dyDescent="0.3">
      <c r="A3943">
        <v>2141</v>
      </c>
      <c r="B3943" s="3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 s="12">
        <v>41957.277303240742</v>
      </c>
      <c r="J3943" s="12">
        <v>41927.235636574071</v>
      </c>
      <c r="K3943" t="b">
        <v>0</v>
      </c>
      <c r="L3943">
        <v>0</v>
      </c>
      <c r="M3943" t="b">
        <v>0</v>
      </c>
      <c r="N3943" t="s">
        <v>8274</v>
      </c>
      <c r="O3943" t="s">
        <v>8292</v>
      </c>
      <c r="P3943">
        <f t="shared" si="183"/>
        <v>0</v>
      </c>
      <c r="Q3943">
        <f t="shared" si="184"/>
        <v>0</v>
      </c>
      <c r="R3943">
        <f t="shared" si="185"/>
        <v>2014</v>
      </c>
    </row>
    <row r="3944" spans="1:18" ht="28.8" hidden="1" x14ac:dyDescent="0.3">
      <c r="A3944">
        <v>2149</v>
      </c>
      <c r="B3944" s="3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40390</v>
      </c>
      <c r="J3944" s="12">
        <v>40355.024953703702</v>
      </c>
      <c r="K3944" t="b">
        <v>0</v>
      </c>
      <c r="L3944">
        <v>0</v>
      </c>
      <c r="M3944" t="b">
        <v>0</v>
      </c>
      <c r="N3944" t="s">
        <v>8274</v>
      </c>
      <c r="O3944" t="s">
        <v>8292</v>
      </c>
      <c r="P3944">
        <f t="shared" si="183"/>
        <v>0</v>
      </c>
      <c r="Q3944">
        <f t="shared" si="184"/>
        <v>0</v>
      </c>
      <c r="R3944">
        <f t="shared" si="185"/>
        <v>2010</v>
      </c>
    </row>
    <row r="3945" spans="1:18" ht="28.8" hidden="1" x14ac:dyDescent="0.3">
      <c r="A3945">
        <v>2341</v>
      </c>
      <c r="B3945" s="3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 s="12">
        <v>42197.813703703709</v>
      </c>
      <c r="J3945" s="12">
        <v>42167.813703703709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>
        <f t="shared" si="183"/>
        <v>0</v>
      </c>
      <c r="Q3945">
        <f t="shared" si="184"/>
        <v>0</v>
      </c>
      <c r="R3945">
        <f t="shared" si="185"/>
        <v>2015</v>
      </c>
    </row>
    <row r="3946" spans="1:18" ht="28.8" hidden="1" x14ac:dyDescent="0.3">
      <c r="A3946">
        <v>2342</v>
      </c>
      <c r="B3946" s="3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 s="12">
        <v>41918.208333333336</v>
      </c>
      <c r="J3946" s="12">
        <v>41897.702199074076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>
        <f t="shared" si="183"/>
        <v>0</v>
      </c>
      <c r="Q3946">
        <f t="shared" si="184"/>
        <v>0</v>
      </c>
      <c r="R3946">
        <f t="shared" si="185"/>
        <v>2014</v>
      </c>
    </row>
    <row r="3947" spans="1:18" ht="28.8" hidden="1" x14ac:dyDescent="0.3">
      <c r="A3947">
        <v>2345</v>
      </c>
      <c r="B3947" s="3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 s="12">
        <v>42094.985416666663</v>
      </c>
      <c r="J3947" s="12">
        <v>42060.001805555556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>
        <f t="shared" si="183"/>
        <v>0</v>
      </c>
      <c r="Q3947">
        <f t="shared" si="184"/>
        <v>0</v>
      </c>
      <c r="R3947">
        <f t="shared" si="185"/>
        <v>2015</v>
      </c>
    </row>
    <row r="3948" spans="1:18" ht="28.8" hidden="1" x14ac:dyDescent="0.3">
      <c r="A3948">
        <v>2349</v>
      </c>
      <c r="B3948" s="3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 s="12">
        <v>42227.775787037041</v>
      </c>
      <c r="J3948" s="12">
        <v>42198.775787037041</v>
      </c>
      <c r="K3948" t="b">
        <v>0</v>
      </c>
      <c r="L3948">
        <v>0</v>
      </c>
      <c r="M3948" t="b">
        <v>0</v>
      </c>
      <c r="N3948" t="s">
        <v>8266</v>
      </c>
      <c r="O3948" t="s">
        <v>8300</v>
      </c>
      <c r="P3948">
        <f t="shared" si="183"/>
        <v>0</v>
      </c>
      <c r="Q3948">
        <f t="shared" si="184"/>
        <v>0</v>
      </c>
      <c r="R3948">
        <f t="shared" si="185"/>
        <v>2015</v>
      </c>
    </row>
    <row r="3949" spans="1:18" ht="28.8" hidden="1" x14ac:dyDescent="0.3">
      <c r="A3949">
        <v>2350</v>
      </c>
      <c r="B3949" s="3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 s="12">
        <v>42738.842245370368</v>
      </c>
      <c r="J3949" s="12">
        <v>42708.842245370368</v>
      </c>
      <c r="K3949" t="b">
        <v>0</v>
      </c>
      <c r="L3949">
        <v>0</v>
      </c>
      <c r="M3949" t="b">
        <v>0</v>
      </c>
      <c r="N3949" t="s">
        <v>8266</v>
      </c>
      <c r="O3949" t="s">
        <v>8300</v>
      </c>
      <c r="P3949">
        <f t="shared" si="183"/>
        <v>0</v>
      </c>
      <c r="Q3949">
        <f t="shared" si="184"/>
        <v>0</v>
      </c>
      <c r="R3949">
        <f t="shared" si="185"/>
        <v>2016</v>
      </c>
    </row>
    <row r="3950" spans="1:18" ht="28.8" hidden="1" x14ac:dyDescent="0.3">
      <c r="A3950">
        <v>2352</v>
      </c>
      <c r="B3950" s="3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 s="12">
        <v>42161.633703703701</v>
      </c>
      <c r="J3950" s="12">
        <v>42101.633703703701</v>
      </c>
      <c r="K3950" t="b">
        <v>0</v>
      </c>
      <c r="L3950">
        <v>0</v>
      </c>
      <c r="M3950" t="b">
        <v>0</v>
      </c>
      <c r="N3950" t="s">
        <v>8266</v>
      </c>
      <c r="O3950" t="s">
        <v>8300</v>
      </c>
      <c r="P3950">
        <f t="shared" si="183"/>
        <v>0</v>
      </c>
      <c r="Q3950">
        <f t="shared" si="184"/>
        <v>0</v>
      </c>
      <c r="R3950">
        <f t="shared" si="185"/>
        <v>2015</v>
      </c>
    </row>
    <row r="3951" spans="1:18" ht="28.8" hidden="1" x14ac:dyDescent="0.3">
      <c r="A3951">
        <v>2353</v>
      </c>
      <c r="B3951" s="3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 s="12">
        <v>42115.676180555558</v>
      </c>
      <c r="J3951" s="12">
        <v>42103.676180555558</v>
      </c>
      <c r="K3951" t="b">
        <v>0</v>
      </c>
      <c r="L3951">
        <v>0</v>
      </c>
      <c r="M3951" t="b">
        <v>0</v>
      </c>
      <c r="N3951" t="s">
        <v>8266</v>
      </c>
      <c r="O3951" t="s">
        <v>8300</v>
      </c>
      <c r="P3951">
        <f t="shared" si="183"/>
        <v>0</v>
      </c>
      <c r="Q3951">
        <f t="shared" si="184"/>
        <v>0</v>
      </c>
      <c r="R3951">
        <f t="shared" si="185"/>
        <v>2015</v>
      </c>
    </row>
    <row r="3952" spans="1:18" hidden="1" x14ac:dyDescent="0.3">
      <c r="A3952">
        <v>2356</v>
      </c>
      <c r="B3952" s="3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 s="12">
        <v>42160.78361111111</v>
      </c>
      <c r="J3952" s="12">
        <v>42130.78361111111</v>
      </c>
      <c r="K3952" t="b">
        <v>0</v>
      </c>
      <c r="L3952">
        <v>0</v>
      </c>
      <c r="M3952" t="b">
        <v>0</v>
      </c>
      <c r="N3952" t="s">
        <v>8266</v>
      </c>
      <c r="O3952" t="s">
        <v>8300</v>
      </c>
      <c r="P3952">
        <f t="shared" si="183"/>
        <v>0</v>
      </c>
      <c r="Q3952">
        <f t="shared" si="184"/>
        <v>0</v>
      </c>
      <c r="R3952">
        <f t="shared" si="185"/>
        <v>2015</v>
      </c>
    </row>
    <row r="3953" spans="1:18" ht="28.8" hidden="1" x14ac:dyDescent="0.3">
      <c r="A3953">
        <v>2357</v>
      </c>
      <c r="B3953" s="3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 s="12">
        <v>42294.620115740734</v>
      </c>
      <c r="J3953" s="12">
        <v>42264.620115740734</v>
      </c>
      <c r="K3953" t="b">
        <v>0</v>
      </c>
      <c r="L3953">
        <v>0</v>
      </c>
      <c r="M3953" t="b">
        <v>0</v>
      </c>
      <c r="N3953" t="s">
        <v>8266</v>
      </c>
      <c r="O3953" t="s">
        <v>8300</v>
      </c>
      <c r="P3953">
        <f t="shared" si="183"/>
        <v>0</v>
      </c>
      <c r="Q3953">
        <f t="shared" si="184"/>
        <v>0</v>
      </c>
      <c r="R3953">
        <f t="shared" si="185"/>
        <v>2015</v>
      </c>
    </row>
    <row r="3954" spans="1:18" ht="28.8" hidden="1" x14ac:dyDescent="0.3">
      <c r="A3954">
        <v>2358</v>
      </c>
      <c r="B3954" s="3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 s="12">
        <v>42035.027083333334</v>
      </c>
      <c r="J3954" s="12">
        <v>41978.930972222224</v>
      </c>
      <c r="K3954" t="b">
        <v>0</v>
      </c>
      <c r="L3954">
        <v>0</v>
      </c>
      <c r="M3954" t="b">
        <v>0</v>
      </c>
      <c r="N3954" t="s">
        <v>8266</v>
      </c>
      <c r="O3954" t="s">
        <v>8300</v>
      </c>
      <c r="P3954">
        <f t="shared" si="183"/>
        <v>0</v>
      </c>
      <c r="Q3954">
        <f t="shared" si="184"/>
        <v>0</v>
      </c>
      <c r="R3954">
        <f t="shared" si="185"/>
        <v>2014</v>
      </c>
    </row>
    <row r="3955" spans="1:18" ht="28.8" hidden="1" x14ac:dyDescent="0.3">
      <c r="A3955">
        <v>2361</v>
      </c>
      <c r="B3955" s="3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 s="12">
        <v>42490.916666666672</v>
      </c>
      <c r="J3955" s="12">
        <v>42466.858888888892</v>
      </c>
      <c r="K3955" t="b">
        <v>0</v>
      </c>
      <c r="L3955">
        <v>0</v>
      </c>
      <c r="M3955" t="b">
        <v>0</v>
      </c>
      <c r="N3955" t="s">
        <v>8266</v>
      </c>
      <c r="O3955" t="s">
        <v>8300</v>
      </c>
      <c r="P3955">
        <f t="shared" si="183"/>
        <v>0</v>
      </c>
      <c r="Q3955">
        <f t="shared" si="184"/>
        <v>0</v>
      </c>
      <c r="R3955">
        <f t="shared" si="185"/>
        <v>2016</v>
      </c>
    </row>
    <row r="3956" spans="1:18" ht="28.8" hidden="1" x14ac:dyDescent="0.3">
      <c r="A3956">
        <v>2363</v>
      </c>
      <c r="B3956" s="3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 s="12">
        <v>42367.011574074073</v>
      </c>
      <c r="J3956" s="12">
        <v>42322.011574074073</v>
      </c>
      <c r="K3956" t="b">
        <v>0</v>
      </c>
      <c r="L3956">
        <v>0</v>
      </c>
      <c r="M3956" t="b">
        <v>0</v>
      </c>
      <c r="N3956" t="s">
        <v>8266</v>
      </c>
      <c r="O3956" t="s">
        <v>8300</v>
      </c>
      <c r="P3956">
        <f t="shared" si="183"/>
        <v>0</v>
      </c>
      <c r="Q3956">
        <f t="shared" si="184"/>
        <v>0</v>
      </c>
      <c r="R3956">
        <f t="shared" si="185"/>
        <v>2015</v>
      </c>
    </row>
    <row r="3957" spans="1:18" ht="28.8" hidden="1" x14ac:dyDescent="0.3">
      <c r="A3957">
        <v>2364</v>
      </c>
      <c r="B3957" s="3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 s="12">
        <v>42303.934675925921</v>
      </c>
      <c r="J3957" s="12">
        <v>42248.934675925921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>
        <f t="shared" si="183"/>
        <v>0</v>
      </c>
      <c r="Q3957">
        <f t="shared" si="184"/>
        <v>0</v>
      </c>
      <c r="R3957">
        <f t="shared" si="185"/>
        <v>2015</v>
      </c>
    </row>
    <row r="3958" spans="1:18" ht="28.8" hidden="1" x14ac:dyDescent="0.3">
      <c r="A3958">
        <v>2365</v>
      </c>
      <c r="B3958" s="3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 s="12">
        <v>42386.958333333328</v>
      </c>
      <c r="J3958" s="12">
        <v>42346.736400462964</v>
      </c>
      <c r="K3958" t="b">
        <v>0</v>
      </c>
      <c r="L3958">
        <v>0</v>
      </c>
      <c r="M3958" t="b">
        <v>0</v>
      </c>
      <c r="N3958" t="s">
        <v>8266</v>
      </c>
      <c r="O3958" t="s">
        <v>8300</v>
      </c>
      <c r="P3958">
        <f t="shared" si="183"/>
        <v>0</v>
      </c>
      <c r="Q3958">
        <f t="shared" si="184"/>
        <v>0</v>
      </c>
      <c r="R3958">
        <f t="shared" si="185"/>
        <v>2015</v>
      </c>
    </row>
    <row r="3959" spans="1:18" ht="28.8" hidden="1" x14ac:dyDescent="0.3">
      <c r="A3959">
        <v>2369</v>
      </c>
      <c r="B3959" s="3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 s="12">
        <v>42410.812627314815</v>
      </c>
      <c r="J3959" s="12">
        <v>42380.812627314815</v>
      </c>
      <c r="K3959" t="b">
        <v>0</v>
      </c>
      <c r="L3959">
        <v>0</v>
      </c>
      <c r="M3959" t="b">
        <v>0</v>
      </c>
      <c r="N3959" t="s">
        <v>8266</v>
      </c>
      <c r="O3959" t="s">
        <v>8300</v>
      </c>
      <c r="P3959">
        <f t="shared" si="183"/>
        <v>0</v>
      </c>
      <c r="Q3959">
        <f t="shared" si="184"/>
        <v>0</v>
      </c>
      <c r="R3959">
        <f t="shared" si="185"/>
        <v>2016</v>
      </c>
    </row>
    <row r="3960" spans="1:18" ht="28.8" hidden="1" x14ac:dyDescent="0.3">
      <c r="A3960">
        <v>2371</v>
      </c>
      <c r="B3960" s="3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 s="12">
        <v>42180.777731481481</v>
      </c>
      <c r="J3960" s="12">
        <v>42150.777731481481</v>
      </c>
      <c r="K3960" t="b">
        <v>0</v>
      </c>
      <c r="L3960">
        <v>0</v>
      </c>
      <c r="M3960" t="b">
        <v>0</v>
      </c>
      <c r="N3960" t="s">
        <v>8266</v>
      </c>
      <c r="O3960" t="s">
        <v>8300</v>
      </c>
      <c r="P3960">
        <f t="shared" si="183"/>
        <v>0</v>
      </c>
      <c r="Q3960">
        <f t="shared" si="184"/>
        <v>0</v>
      </c>
      <c r="R3960">
        <f t="shared" si="185"/>
        <v>2015</v>
      </c>
    </row>
    <row r="3961" spans="1:18" ht="28.8" hidden="1" x14ac:dyDescent="0.3">
      <c r="A3961">
        <v>2375</v>
      </c>
      <c r="B3961" s="3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 s="12">
        <v>42622.836076388892</v>
      </c>
      <c r="J3961" s="12">
        <v>42592.836076388892</v>
      </c>
      <c r="K3961" t="b">
        <v>0</v>
      </c>
      <c r="L3961">
        <v>0</v>
      </c>
      <c r="M3961" t="b">
        <v>0</v>
      </c>
      <c r="N3961" t="s">
        <v>8266</v>
      </c>
      <c r="O3961" t="s">
        <v>8300</v>
      </c>
      <c r="P3961">
        <f t="shared" si="183"/>
        <v>0</v>
      </c>
      <c r="Q3961">
        <f t="shared" si="184"/>
        <v>0</v>
      </c>
      <c r="R3961">
        <f t="shared" si="185"/>
        <v>2016</v>
      </c>
    </row>
    <row r="3962" spans="1:18" ht="28.8" hidden="1" x14ac:dyDescent="0.3">
      <c r="A3962">
        <v>2377</v>
      </c>
      <c r="B3962" s="3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 s="12">
        <v>42699.911840277782</v>
      </c>
      <c r="J3962" s="12">
        <v>42669.870173611111</v>
      </c>
      <c r="K3962" t="b">
        <v>0</v>
      </c>
      <c r="L3962">
        <v>0</v>
      </c>
      <c r="M3962" t="b">
        <v>0</v>
      </c>
      <c r="N3962" t="s">
        <v>8266</v>
      </c>
      <c r="O3962" t="s">
        <v>8300</v>
      </c>
      <c r="P3962">
        <f t="shared" si="183"/>
        <v>0</v>
      </c>
      <c r="Q3962">
        <f t="shared" si="184"/>
        <v>0</v>
      </c>
      <c r="R3962">
        <f t="shared" si="185"/>
        <v>2016</v>
      </c>
    </row>
    <row r="3963" spans="1:18" ht="28.8" hidden="1" x14ac:dyDescent="0.3">
      <c r="A3963">
        <v>2378</v>
      </c>
      <c r="B3963" s="3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 s="12">
        <v>42242.013078703705</v>
      </c>
      <c r="J3963" s="12">
        <v>42213.013078703705</v>
      </c>
      <c r="K3963" t="b">
        <v>0</v>
      </c>
      <c r="L3963">
        <v>0</v>
      </c>
      <c r="M3963" t="b">
        <v>0</v>
      </c>
      <c r="N3963" t="s">
        <v>8266</v>
      </c>
      <c r="O3963" t="s">
        <v>8300</v>
      </c>
      <c r="P3963">
        <f t="shared" si="183"/>
        <v>0</v>
      </c>
      <c r="Q3963">
        <f t="shared" si="184"/>
        <v>0</v>
      </c>
      <c r="R3963">
        <f t="shared" si="185"/>
        <v>2015</v>
      </c>
    </row>
    <row r="3964" spans="1:18" hidden="1" x14ac:dyDescent="0.3">
      <c r="A3964">
        <v>2379</v>
      </c>
      <c r="B3964" s="3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 s="12">
        <v>42282.016388888893</v>
      </c>
      <c r="J3964" s="12">
        <v>42237.016388888893</v>
      </c>
      <c r="K3964" t="b">
        <v>0</v>
      </c>
      <c r="L3964">
        <v>0</v>
      </c>
      <c r="M3964" t="b">
        <v>0</v>
      </c>
      <c r="N3964" t="s">
        <v>8266</v>
      </c>
      <c r="O3964" t="s">
        <v>8300</v>
      </c>
      <c r="P3964">
        <f t="shared" si="183"/>
        <v>0</v>
      </c>
      <c r="Q3964">
        <f t="shared" si="184"/>
        <v>0</v>
      </c>
      <c r="R3964">
        <f t="shared" si="185"/>
        <v>2015</v>
      </c>
    </row>
    <row r="3965" spans="1:18" ht="28.8" hidden="1" x14ac:dyDescent="0.3">
      <c r="A3965">
        <v>2386</v>
      </c>
      <c r="B3965" s="3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 s="12">
        <v>42014.838240740741</v>
      </c>
      <c r="J3965" s="12">
        <v>41954.838240740741</v>
      </c>
      <c r="K3965" t="b">
        <v>0</v>
      </c>
      <c r="L3965">
        <v>0</v>
      </c>
      <c r="M3965" t="b">
        <v>0</v>
      </c>
      <c r="N3965" t="s">
        <v>8266</v>
      </c>
      <c r="O3965" t="s">
        <v>8300</v>
      </c>
      <c r="P3965">
        <f t="shared" si="183"/>
        <v>0</v>
      </c>
      <c r="Q3965">
        <f t="shared" si="184"/>
        <v>0</v>
      </c>
      <c r="R3965">
        <f t="shared" si="185"/>
        <v>2014</v>
      </c>
    </row>
    <row r="3966" spans="1:18" ht="28.8" hidden="1" x14ac:dyDescent="0.3">
      <c r="A3966">
        <v>2390</v>
      </c>
      <c r="B3966" s="3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 s="12">
        <v>42008.262314814812</v>
      </c>
      <c r="J3966" s="12">
        <v>41968.262314814812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>
        <f t="shared" si="183"/>
        <v>0</v>
      </c>
      <c r="Q3966">
        <f t="shared" si="184"/>
        <v>0</v>
      </c>
      <c r="R3966">
        <f t="shared" si="185"/>
        <v>2014</v>
      </c>
    </row>
    <row r="3967" spans="1:18" ht="28.8" hidden="1" x14ac:dyDescent="0.3">
      <c r="A3967">
        <v>2392</v>
      </c>
      <c r="B3967" s="3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 s="12">
        <v>42306.120636574073</v>
      </c>
      <c r="J3967" s="12">
        <v>42276.120636574073</v>
      </c>
      <c r="K3967" t="b">
        <v>0</v>
      </c>
      <c r="L3967">
        <v>0</v>
      </c>
      <c r="M3967" t="b">
        <v>0</v>
      </c>
      <c r="N3967" t="s">
        <v>8266</v>
      </c>
      <c r="O3967" t="s">
        <v>8300</v>
      </c>
      <c r="P3967">
        <f t="shared" si="183"/>
        <v>0</v>
      </c>
      <c r="Q3967">
        <f t="shared" si="184"/>
        <v>0</v>
      </c>
      <c r="R3967">
        <f t="shared" si="185"/>
        <v>2015</v>
      </c>
    </row>
    <row r="3968" spans="1:18" ht="28.8" hidden="1" x14ac:dyDescent="0.3">
      <c r="A3968">
        <v>2395</v>
      </c>
      <c r="B3968" s="3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 s="12">
        <v>42745.372916666667</v>
      </c>
      <c r="J3968" s="12">
        <v>42717.121377314819</v>
      </c>
      <c r="K3968" t="b">
        <v>0</v>
      </c>
      <c r="L3968">
        <v>0</v>
      </c>
      <c r="M3968" t="b">
        <v>0</v>
      </c>
      <c r="N3968" t="s">
        <v>8266</v>
      </c>
      <c r="O3968" t="s">
        <v>8300</v>
      </c>
      <c r="P3968">
        <f t="shared" si="183"/>
        <v>0</v>
      </c>
      <c r="Q3968">
        <f t="shared" si="184"/>
        <v>0</v>
      </c>
      <c r="R3968">
        <f t="shared" si="185"/>
        <v>2016</v>
      </c>
    </row>
    <row r="3969" spans="1:18" ht="28.8" hidden="1" x14ac:dyDescent="0.3">
      <c r="A3969">
        <v>2397</v>
      </c>
      <c r="B3969" s="3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 s="12">
        <v>42006.88490740741</v>
      </c>
      <c r="J3969" s="12">
        <v>41976.88490740741</v>
      </c>
      <c r="K3969" t="b">
        <v>0</v>
      </c>
      <c r="L3969">
        <v>0</v>
      </c>
      <c r="M3969" t="b">
        <v>0</v>
      </c>
      <c r="N3969" t="s">
        <v>8266</v>
      </c>
      <c r="O3969" t="s">
        <v>8300</v>
      </c>
      <c r="P3969">
        <f t="shared" si="183"/>
        <v>0</v>
      </c>
      <c r="Q3969">
        <f t="shared" si="184"/>
        <v>0</v>
      </c>
      <c r="R3969">
        <f t="shared" si="185"/>
        <v>2014</v>
      </c>
    </row>
    <row r="3970" spans="1:18" ht="28.8" hidden="1" x14ac:dyDescent="0.3">
      <c r="A3970">
        <v>2398</v>
      </c>
      <c r="B3970" s="3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 s="12">
        <v>42187.916481481487</v>
      </c>
      <c r="J3970" s="12">
        <v>42157.916481481487</v>
      </c>
      <c r="K3970" t="b">
        <v>0</v>
      </c>
      <c r="L3970">
        <v>0</v>
      </c>
      <c r="M3970" t="b">
        <v>0</v>
      </c>
      <c r="N3970" t="s">
        <v>8266</v>
      </c>
      <c r="O3970" t="s">
        <v>8300</v>
      </c>
      <c r="P3970">
        <f t="shared" ref="P3970:P4033" si="186">ROUND(E3970/D3970*100,0)</f>
        <v>0</v>
      </c>
      <c r="Q3970">
        <f t="shared" ref="Q3970:Q4033" si="187">IFERROR(ROUND(E3970/L3970,2),0)</f>
        <v>0</v>
      </c>
      <c r="R3970">
        <f t="shared" si="185"/>
        <v>2015</v>
      </c>
    </row>
    <row r="3971" spans="1:18" ht="28.8" hidden="1" x14ac:dyDescent="0.3">
      <c r="A3971">
        <v>2399</v>
      </c>
      <c r="B3971" s="3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 s="12">
        <v>41991.853078703702</v>
      </c>
      <c r="J3971" s="12">
        <v>41956.853078703702</v>
      </c>
      <c r="K3971" t="b">
        <v>0</v>
      </c>
      <c r="L3971">
        <v>0</v>
      </c>
      <c r="M3971" t="b">
        <v>0</v>
      </c>
      <c r="N3971" t="s">
        <v>8266</v>
      </c>
      <c r="O3971" t="s">
        <v>8300</v>
      </c>
      <c r="P3971">
        <f t="shared" si="186"/>
        <v>0</v>
      </c>
      <c r="Q3971">
        <f t="shared" si="187"/>
        <v>0</v>
      </c>
      <c r="R3971">
        <f t="shared" ref="R3971:R4034" si="188">YEAR(J3971)</f>
        <v>2014</v>
      </c>
    </row>
    <row r="3972" spans="1:18" ht="28.8" hidden="1" x14ac:dyDescent="0.3">
      <c r="A3972">
        <v>2400</v>
      </c>
      <c r="B3972" s="3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 s="12">
        <v>42474.268101851849</v>
      </c>
      <c r="J3972" s="12">
        <v>42444.268101851849</v>
      </c>
      <c r="K3972" t="b">
        <v>0</v>
      </c>
      <c r="L3972">
        <v>0</v>
      </c>
      <c r="M3972" t="b">
        <v>0</v>
      </c>
      <c r="N3972" t="s">
        <v>8266</v>
      </c>
      <c r="O3972" t="s">
        <v>8300</v>
      </c>
      <c r="P3972">
        <f t="shared" si="186"/>
        <v>0</v>
      </c>
      <c r="Q3972">
        <f t="shared" si="187"/>
        <v>0</v>
      </c>
      <c r="R3972">
        <f t="shared" si="188"/>
        <v>2016</v>
      </c>
    </row>
    <row r="3973" spans="1:18" ht="28.8" hidden="1" x14ac:dyDescent="0.3">
      <c r="A3973">
        <v>2404</v>
      </c>
      <c r="B3973" s="3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 s="12">
        <v>42372.03943287037</v>
      </c>
      <c r="J3973" s="12">
        <v>42342.03943287037</v>
      </c>
      <c r="K3973" t="b">
        <v>0</v>
      </c>
      <c r="L3973">
        <v>0</v>
      </c>
      <c r="M3973" t="b">
        <v>0</v>
      </c>
      <c r="N3973" t="s">
        <v>8277</v>
      </c>
      <c r="O3973" t="s">
        <v>8303</v>
      </c>
      <c r="P3973">
        <f t="shared" si="186"/>
        <v>0</v>
      </c>
      <c r="Q3973">
        <f t="shared" si="187"/>
        <v>0</v>
      </c>
      <c r="R3973">
        <f t="shared" si="188"/>
        <v>2015</v>
      </c>
    </row>
    <row r="3974" spans="1:18" ht="28.8" hidden="1" x14ac:dyDescent="0.3">
      <c r="A3974">
        <v>2410</v>
      </c>
      <c r="B3974" s="3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 s="12">
        <v>42254.408275462964</v>
      </c>
      <c r="J3974" s="12">
        <v>42224.408275462964</v>
      </c>
      <c r="K3974" t="b">
        <v>0</v>
      </c>
      <c r="L3974">
        <v>0</v>
      </c>
      <c r="M3974" t="b">
        <v>0</v>
      </c>
      <c r="N3974" t="s">
        <v>8277</v>
      </c>
      <c r="O3974" t="s">
        <v>8303</v>
      </c>
      <c r="P3974">
        <f t="shared" si="186"/>
        <v>0</v>
      </c>
      <c r="Q3974">
        <f t="shared" si="187"/>
        <v>0</v>
      </c>
      <c r="R3974">
        <f t="shared" si="188"/>
        <v>2015</v>
      </c>
    </row>
    <row r="3975" spans="1:18" ht="28.8" hidden="1" x14ac:dyDescent="0.3">
      <c r="A3975">
        <v>2412</v>
      </c>
      <c r="B3975" s="3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 s="12">
        <v>42700.778622685189</v>
      </c>
      <c r="J3975" s="12">
        <v>42655.736956018518</v>
      </c>
      <c r="K3975" t="b">
        <v>0</v>
      </c>
      <c r="L3975">
        <v>0</v>
      </c>
      <c r="M3975" t="b">
        <v>0</v>
      </c>
      <c r="N3975" t="s">
        <v>8277</v>
      </c>
      <c r="O3975" t="s">
        <v>8303</v>
      </c>
      <c r="P3975">
        <f t="shared" si="186"/>
        <v>0</v>
      </c>
      <c r="Q3975">
        <f t="shared" si="187"/>
        <v>0</v>
      </c>
      <c r="R3975">
        <f t="shared" si="188"/>
        <v>2016</v>
      </c>
    </row>
    <row r="3976" spans="1:18" ht="28.8" hidden="1" x14ac:dyDescent="0.3">
      <c r="A3976">
        <v>2417</v>
      </c>
      <c r="B3976" s="3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 s="12">
        <v>41861.884108796294</v>
      </c>
      <c r="J3976" s="12">
        <v>41831.884108796294</v>
      </c>
      <c r="K3976" t="b">
        <v>0</v>
      </c>
      <c r="L3976">
        <v>0</v>
      </c>
      <c r="M3976" t="b">
        <v>0</v>
      </c>
      <c r="N3976" t="s">
        <v>8277</v>
      </c>
      <c r="O3976" t="s">
        <v>8303</v>
      </c>
      <c r="P3976">
        <f t="shared" si="186"/>
        <v>0</v>
      </c>
      <c r="Q3976">
        <f t="shared" si="187"/>
        <v>0</v>
      </c>
      <c r="R3976">
        <f t="shared" si="188"/>
        <v>2014</v>
      </c>
    </row>
    <row r="3977" spans="1:18" ht="28.8" hidden="1" x14ac:dyDescent="0.3">
      <c r="A3977">
        <v>2419</v>
      </c>
      <c r="B3977" s="3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 s="12">
        <v>42053.738298611104</v>
      </c>
      <c r="J3977" s="12">
        <v>41993.738298611104</v>
      </c>
      <c r="K3977" t="b">
        <v>0</v>
      </c>
      <c r="L3977">
        <v>0</v>
      </c>
      <c r="M3977" t="b">
        <v>0</v>
      </c>
      <c r="N3977" t="s">
        <v>8277</v>
      </c>
      <c r="O3977" t="s">
        <v>8303</v>
      </c>
      <c r="P3977">
        <f t="shared" si="186"/>
        <v>0</v>
      </c>
      <c r="Q3977">
        <f t="shared" si="187"/>
        <v>0</v>
      </c>
      <c r="R3977">
        <f t="shared" si="188"/>
        <v>2014</v>
      </c>
    </row>
    <row r="3978" spans="1:18" ht="28.8" hidden="1" x14ac:dyDescent="0.3">
      <c r="A3978">
        <v>2426</v>
      </c>
      <c r="B3978" s="3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 s="12">
        <v>42224.170046296291</v>
      </c>
      <c r="J3978" s="12">
        <v>42164.170046296291</v>
      </c>
      <c r="K3978" t="b">
        <v>0</v>
      </c>
      <c r="L3978">
        <v>0</v>
      </c>
      <c r="M3978" t="b">
        <v>0</v>
      </c>
      <c r="N3978" t="s">
        <v>8277</v>
      </c>
      <c r="O3978" t="s">
        <v>8303</v>
      </c>
      <c r="P3978">
        <f t="shared" si="186"/>
        <v>0</v>
      </c>
      <c r="Q3978">
        <f t="shared" si="187"/>
        <v>0</v>
      </c>
      <c r="R3978">
        <f t="shared" si="188"/>
        <v>2015</v>
      </c>
    </row>
    <row r="3979" spans="1:18" ht="28.8" hidden="1" x14ac:dyDescent="0.3">
      <c r="A3979">
        <v>2433</v>
      </c>
      <c r="B3979" s="3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 s="12">
        <v>42427.89980324074</v>
      </c>
      <c r="J3979" s="12">
        <v>42397.89980324074</v>
      </c>
      <c r="K3979" t="b">
        <v>0</v>
      </c>
      <c r="L3979">
        <v>0</v>
      </c>
      <c r="M3979" t="b">
        <v>0</v>
      </c>
      <c r="N3979" t="s">
        <v>8277</v>
      </c>
      <c r="O3979" t="s">
        <v>8303</v>
      </c>
      <c r="P3979">
        <f t="shared" si="186"/>
        <v>0</v>
      </c>
      <c r="Q3979">
        <f t="shared" si="187"/>
        <v>0</v>
      </c>
      <c r="R3979">
        <f t="shared" si="188"/>
        <v>2016</v>
      </c>
    </row>
    <row r="3980" spans="1:18" ht="28.8" hidden="1" x14ac:dyDescent="0.3">
      <c r="A3980">
        <v>2437</v>
      </c>
      <c r="B3980" s="3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 s="12">
        <v>42080.75</v>
      </c>
      <c r="J3980" s="12">
        <v>42031.965138888889</v>
      </c>
      <c r="K3980" t="b">
        <v>0</v>
      </c>
      <c r="L3980">
        <v>0</v>
      </c>
      <c r="M3980" t="b">
        <v>0</v>
      </c>
      <c r="N3980" t="s">
        <v>8277</v>
      </c>
      <c r="O3980" t="s">
        <v>8303</v>
      </c>
      <c r="P3980">
        <f t="shared" si="186"/>
        <v>0</v>
      </c>
      <c r="Q3980">
        <f t="shared" si="187"/>
        <v>0</v>
      </c>
      <c r="R3980">
        <f t="shared" si="188"/>
        <v>2015</v>
      </c>
    </row>
    <row r="3981" spans="1:18" ht="28.8" hidden="1" x14ac:dyDescent="0.3">
      <c r="A3981">
        <v>2439</v>
      </c>
      <c r="B3981" s="3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 s="12">
        <v>42295.818622685183</v>
      </c>
      <c r="J3981" s="12">
        <v>42265.818622685183</v>
      </c>
      <c r="K3981" t="b">
        <v>0</v>
      </c>
      <c r="L3981">
        <v>0</v>
      </c>
      <c r="M3981" t="b">
        <v>0</v>
      </c>
      <c r="N3981" t="s">
        <v>8277</v>
      </c>
      <c r="O3981" t="s">
        <v>8303</v>
      </c>
      <c r="P3981">
        <f t="shared" si="186"/>
        <v>0</v>
      </c>
      <c r="Q3981">
        <f t="shared" si="187"/>
        <v>0</v>
      </c>
      <c r="R3981">
        <f t="shared" si="188"/>
        <v>2015</v>
      </c>
    </row>
    <row r="3982" spans="1:18" ht="28.8" hidden="1" x14ac:dyDescent="0.3">
      <c r="A3982">
        <v>2503</v>
      </c>
      <c r="B3982" s="3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 s="12">
        <v>42528.879166666666</v>
      </c>
      <c r="J3982" s="12">
        <v>42498.899398148147</v>
      </c>
      <c r="K3982" t="b">
        <v>0</v>
      </c>
      <c r="L3982">
        <v>0</v>
      </c>
      <c r="M3982" t="b">
        <v>0</v>
      </c>
      <c r="N3982" t="s">
        <v>8277</v>
      </c>
      <c r="O3982" t="s">
        <v>8315</v>
      </c>
      <c r="P3982">
        <f t="shared" si="186"/>
        <v>0</v>
      </c>
      <c r="Q3982">
        <f t="shared" si="187"/>
        <v>0</v>
      </c>
      <c r="R3982">
        <f t="shared" si="188"/>
        <v>2016</v>
      </c>
    </row>
    <row r="3983" spans="1:18" hidden="1" x14ac:dyDescent="0.3">
      <c r="A3983">
        <v>2504</v>
      </c>
      <c r="B3983" s="3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 s="12">
        <v>41958.057106481487</v>
      </c>
      <c r="J3983" s="12">
        <v>41928.015439814815</v>
      </c>
      <c r="K3983" t="b">
        <v>0</v>
      </c>
      <c r="L3983">
        <v>0</v>
      </c>
      <c r="M3983" t="b">
        <v>0</v>
      </c>
      <c r="N3983" t="s">
        <v>8277</v>
      </c>
      <c r="O3983" t="s">
        <v>8315</v>
      </c>
      <c r="P3983">
        <f t="shared" si="186"/>
        <v>0</v>
      </c>
      <c r="Q3983">
        <f t="shared" si="187"/>
        <v>0</v>
      </c>
      <c r="R3983">
        <f t="shared" si="188"/>
        <v>2014</v>
      </c>
    </row>
    <row r="3984" spans="1:18" ht="43.2" hidden="1" x14ac:dyDescent="0.3">
      <c r="A3984">
        <v>2505</v>
      </c>
      <c r="B3984" s="3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 s="12">
        <v>42077.014074074075</v>
      </c>
      <c r="J3984" s="12">
        <v>42047.05574074074</v>
      </c>
      <c r="K3984" t="b">
        <v>0</v>
      </c>
      <c r="L3984">
        <v>0</v>
      </c>
      <c r="M3984" t="b">
        <v>0</v>
      </c>
      <c r="N3984" t="s">
        <v>8277</v>
      </c>
      <c r="O3984" t="s">
        <v>8315</v>
      </c>
      <c r="P3984">
        <f t="shared" si="186"/>
        <v>0</v>
      </c>
      <c r="Q3984">
        <f t="shared" si="187"/>
        <v>0</v>
      </c>
      <c r="R3984">
        <f t="shared" si="188"/>
        <v>2015</v>
      </c>
    </row>
    <row r="3985" spans="1:18" hidden="1" x14ac:dyDescent="0.3">
      <c r="A3985">
        <v>2507</v>
      </c>
      <c r="B3985" s="3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 s="12">
        <v>42135.072962962964</v>
      </c>
      <c r="J3985" s="12">
        <v>42105.072962962964</v>
      </c>
      <c r="K3985" t="b">
        <v>0</v>
      </c>
      <c r="L3985">
        <v>0</v>
      </c>
      <c r="M3985" t="b">
        <v>0</v>
      </c>
      <c r="N3985" t="s">
        <v>8277</v>
      </c>
      <c r="O3985" t="s">
        <v>8315</v>
      </c>
      <c r="P3985">
        <f t="shared" si="186"/>
        <v>0</v>
      </c>
      <c r="Q3985">
        <f t="shared" si="187"/>
        <v>0</v>
      </c>
      <c r="R3985">
        <f t="shared" si="188"/>
        <v>2015</v>
      </c>
    </row>
    <row r="3986" spans="1:18" ht="28.8" hidden="1" x14ac:dyDescent="0.3">
      <c r="A3986">
        <v>2508</v>
      </c>
      <c r="B3986" s="3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 s="12">
        <v>41865.951782407406</v>
      </c>
      <c r="J3986" s="12">
        <v>41835.951782407406</v>
      </c>
      <c r="K3986" t="b">
        <v>0</v>
      </c>
      <c r="L3986">
        <v>0</v>
      </c>
      <c r="M3986" t="b">
        <v>0</v>
      </c>
      <c r="N3986" t="s">
        <v>8277</v>
      </c>
      <c r="O3986" t="s">
        <v>8315</v>
      </c>
      <c r="P3986">
        <f t="shared" si="186"/>
        <v>0</v>
      </c>
      <c r="Q3986">
        <f t="shared" si="187"/>
        <v>0</v>
      </c>
      <c r="R3986">
        <f t="shared" si="188"/>
        <v>2014</v>
      </c>
    </row>
    <row r="3987" spans="1:18" ht="28.8" hidden="1" x14ac:dyDescent="0.3">
      <c r="A3987">
        <v>2511</v>
      </c>
      <c r="B3987" s="3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 s="12">
        <v>42401.446909722217</v>
      </c>
      <c r="J3987" s="12">
        <v>42371.446909722217</v>
      </c>
      <c r="K3987" t="b">
        <v>0</v>
      </c>
      <c r="L3987">
        <v>0</v>
      </c>
      <c r="M3987" t="b">
        <v>0</v>
      </c>
      <c r="N3987" t="s">
        <v>8277</v>
      </c>
      <c r="O3987" t="s">
        <v>8315</v>
      </c>
      <c r="P3987">
        <f t="shared" si="186"/>
        <v>0</v>
      </c>
      <c r="Q3987">
        <f t="shared" si="187"/>
        <v>0</v>
      </c>
      <c r="R3987">
        <f t="shared" si="188"/>
        <v>2016</v>
      </c>
    </row>
    <row r="3988" spans="1:18" ht="28.8" hidden="1" x14ac:dyDescent="0.3">
      <c r="A3988">
        <v>2512</v>
      </c>
      <c r="B3988" s="3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 s="12">
        <v>41986.876863425925</v>
      </c>
      <c r="J3988" s="12">
        <v>41971.876863425925</v>
      </c>
      <c r="K3988" t="b">
        <v>0</v>
      </c>
      <c r="L3988">
        <v>0</v>
      </c>
      <c r="M3988" t="b">
        <v>0</v>
      </c>
      <c r="N3988" t="s">
        <v>8277</v>
      </c>
      <c r="O3988" t="s">
        <v>8315</v>
      </c>
      <c r="P3988">
        <f t="shared" si="186"/>
        <v>0</v>
      </c>
      <c r="Q3988">
        <f t="shared" si="187"/>
        <v>0</v>
      </c>
      <c r="R3988">
        <f t="shared" si="188"/>
        <v>2014</v>
      </c>
    </row>
    <row r="3989" spans="1:18" ht="28.8" hidden="1" x14ac:dyDescent="0.3">
      <c r="A3989">
        <v>2513</v>
      </c>
      <c r="B3989" s="3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 s="12">
        <v>42792.00681712963</v>
      </c>
      <c r="J3989" s="12">
        <v>42732.00681712963</v>
      </c>
      <c r="K3989" t="b">
        <v>0</v>
      </c>
      <c r="L3989">
        <v>0</v>
      </c>
      <c r="M3989" t="b">
        <v>0</v>
      </c>
      <c r="N3989" t="s">
        <v>8277</v>
      </c>
      <c r="O3989" t="s">
        <v>8315</v>
      </c>
      <c r="P3989">
        <f t="shared" si="186"/>
        <v>0</v>
      </c>
      <c r="Q3989">
        <f t="shared" si="187"/>
        <v>0</v>
      </c>
      <c r="R3989">
        <f t="shared" si="188"/>
        <v>2016</v>
      </c>
    </row>
    <row r="3990" spans="1:18" ht="28.8" hidden="1" x14ac:dyDescent="0.3">
      <c r="A3990">
        <v>2516</v>
      </c>
      <c r="B3990" s="3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 s="12">
        <v>41972.6950462963</v>
      </c>
      <c r="J3990" s="12">
        <v>41942.653379629628</v>
      </c>
      <c r="K3990" t="b">
        <v>0</v>
      </c>
      <c r="L3990">
        <v>0</v>
      </c>
      <c r="M3990" t="b">
        <v>0</v>
      </c>
      <c r="N3990" t="s">
        <v>8277</v>
      </c>
      <c r="O3990" t="s">
        <v>8315</v>
      </c>
      <c r="P3990">
        <f t="shared" si="186"/>
        <v>0</v>
      </c>
      <c r="Q3990">
        <f t="shared" si="187"/>
        <v>0</v>
      </c>
      <c r="R3990">
        <f t="shared" si="188"/>
        <v>2014</v>
      </c>
    </row>
    <row r="3991" spans="1:18" ht="28.8" hidden="1" x14ac:dyDescent="0.3">
      <c r="A3991">
        <v>2518</v>
      </c>
      <c r="B3991" s="3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41956.722546296296</v>
      </c>
      <c r="J3991" s="12">
        <v>41926.680879629632</v>
      </c>
      <c r="K3991" t="b">
        <v>0</v>
      </c>
      <c r="L3991">
        <v>0</v>
      </c>
      <c r="M3991" t="b">
        <v>0</v>
      </c>
      <c r="N3991" t="s">
        <v>8277</v>
      </c>
      <c r="O3991" t="s">
        <v>8315</v>
      </c>
      <c r="P3991">
        <f t="shared" si="186"/>
        <v>0</v>
      </c>
      <c r="Q3991">
        <f t="shared" si="187"/>
        <v>0</v>
      </c>
      <c r="R3991">
        <f t="shared" si="188"/>
        <v>2014</v>
      </c>
    </row>
    <row r="3992" spans="1:18" ht="28.8" hidden="1" x14ac:dyDescent="0.3">
      <c r="A3992">
        <v>2520</v>
      </c>
      <c r="B3992" s="3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 s="12">
        <v>42658.806249999994</v>
      </c>
      <c r="J3992" s="12">
        <v>42612.600520833337</v>
      </c>
      <c r="K3992" t="b">
        <v>0</v>
      </c>
      <c r="L3992">
        <v>0</v>
      </c>
      <c r="M3992" t="b">
        <v>0</v>
      </c>
      <c r="N3992" t="s">
        <v>8277</v>
      </c>
      <c r="O3992" t="s">
        <v>8315</v>
      </c>
      <c r="P3992">
        <f t="shared" si="186"/>
        <v>0</v>
      </c>
      <c r="Q3992">
        <f t="shared" si="187"/>
        <v>0</v>
      </c>
      <c r="R3992">
        <f t="shared" si="188"/>
        <v>2016</v>
      </c>
    </row>
    <row r="3993" spans="1:18" ht="28.8" hidden="1" x14ac:dyDescent="0.3">
      <c r="A3993">
        <v>2561</v>
      </c>
      <c r="B3993" s="3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 s="12">
        <v>42290.528807870374</v>
      </c>
      <c r="J3993" s="12">
        <v>42260.528807870374</v>
      </c>
      <c r="K3993" t="b">
        <v>0</v>
      </c>
      <c r="L3993">
        <v>0</v>
      </c>
      <c r="M3993" t="b">
        <v>0</v>
      </c>
      <c r="N3993" t="s">
        <v>8277</v>
      </c>
      <c r="O3993" t="s">
        <v>8303</v>
      </c>
      <c r="P3993">
        <f t="shared" si="186"/>
        <v>0</v>
      </c>
      <c r="Q3993">
        <f t="shared" si="187"/>
        <v>0</v>
      </c>
      <c r="R3993">
        <f t="shared" si="188"/>
        <v>2015</v>
      </c>
    </row>
    <row r="3994" spans="1:18" hidden="1" x14ac:dyDescent="0.3">
      <c r="A3994">
        <v>2563</v>
      </c>
      <c r="B3994" s="3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 s="12">
        <v>42215.139479166668</v>
      </c>
      <c r="J3994" s="12">
        <v>42155.139479166668</v>
      </c>
      <c r="K3994" t="b">
        <v>0</v>
      </c>
      <c r="L3994">
        <v>0</v>
      </c>
      <c r="M3994" t="b">
        <v>0</v>
      </c>
      <c r="N3994" t="s">
        <v>8277</v>
      </c>
      <c r="O3994" t="s">
        <v>8303</v>
      </c>
      <c r="P3994">
        <f t="shared" si="186"/>
        <v>0</v>
      </c>
      <c r="Q3994">
        <f t="shared" si="187"/>
        <v>0</v>
      </c>
      <c r="R3994">
        <f t="shared" si="188"/>
        <v>2015</v>
      </c>
    </row>
    <row r="3995" spans="1:18" ht="28.8" hidden="1" x14ac:dyDescent="0.3">
      <c r="A3995">
        <v>2564</v>
      </c>
      <c r="B3995" s="3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 s="12">
        <v>41852.040497685186</v>
      </c>
      <c r="J3995" s="12">
        <v>41822.040497685186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>
        <f t="shared" si="186"/>
        <v>0</v>
      </c>
      <c r="Q3995">
        <f t="shared" si="187"/>
        <v>0</v>
      </c>
      <c r="R3995">
        <f t="shared" si="188"/>
        <v>2014</v>
      </c>
    </row>
    <row r="3996" spans="1:18" ht="28.8" hidden="1" x14ac:dyDescent="0.3">
      <c r="A3996">
        <v>2566</v>
      </c>
      <c r="B3996" s="3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 s="12">
        <v>41872.980879629627</v>
      </c>
      <c r="J3996" s="12">
        <v>41842.980879629627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>
        <f t="shared" si="186"/>
        <v>0</v>
      </c>
      <c r="Q3996">
        <f t="shared" si="187"/>
        <v>0</v>
      </c>
      <c r="R3996">
        <f t="shared" si="188"/>
        <v>2014</v>
      </c>
    </row>
    <row r="3997" spans="1:18" ht="28.8" hidden="1" x14ac:dyDescent="0.3">
      <c r="A3997">
        <v>2572</v>
      </c>
      <c r="B3997" s="3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 s="12">
        <v>42107.119409722218</v>
      </c>
      <c r="J3997" s="12">
        <v>42077.119409722218</v>
      </c>
      <c r="K3997" t="b">
        <v>0</v>
      </c>
      <c r="L3997">
        <v>0</v>
      </c>
      <c r="M3997" t="b">
        <v>0</v>
      </c>
      <c r="N3997" t="s">
        <v>8277</v>
      </c>
      <c r="O3997" t="s">
        <v>8303</v>
      </c>
      <c r="P3997">
        <f t="shared" si="186"/>
        <v>0</v>
      </c>
      <c r="Q3997">
        <f t="shared" si="187"/>
        <v>0</v>
      </c>
      <c r="R3997">
        <f t="shared" si="188"/>
        <v>2015</v>
      </c>
    </row>
    <row r="3998" spans="1:18" ht="28.8" hidden="1" x14ac:dyDescent="0.3">
      <c r="A3998">
        <v>2573</v>
      </c>
      <c r="B3998" s="3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 s="12">
        <v>41874.592002314814</v>
      </c>
      <c r="J3998" s="12">
        <v>41829.592002314814</v>
      </c>
      <c r="K3998" t="b">
        <v>0</v>
      </c>
      <c r="L3998">
        <v>0</v>
      </c>
      <c r="M3998" t="b">
        <v>0</v>
      </c>
      <c r="N3998" t="s">
        <v>8277</v>
      </c>
      <c r="O3998" t="s">
        <v>8303</v>
      </c>
      <c r="P3998">
        <f t="shared" si="186"/>
        <v>0</v>
      </c>
      <c r="Q3998">
        <f t="shared" si="187"/>
        <v>0</v>
      </c>
      <c r="R3998">
        <f t="shared" si="188"/>
        <v>2014</v>
      </c>
    </row>
    <row r="3999" spans="1:18" ht="28.8" hidden="1" x14ac:dyDescent="0.3">
      <c r="A3999">
        <v>2574</v>
      </c>
      <c r="B3999" s="3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 s="12">
        <v>42508.825752314813</v>
      </c>
      <c r="J3999" s="12">
        <v>42487.825752314813</v>
      </c>
      <c r="K3999" t="b">
        <v>0</v>
      </c>
      <c r="L3999">
        <v>0</v>
      </c>
      <c r="M3999" t="b">
        <v>0</v>
      </c>
      <c r="N3999" t="s">
        <v>8277</v>
      </c>
      <c r="O3999" t="s">
        <v>8303</v>
      </c>
      <c r="P3999">
        <f t="shared" si="186"/>
        <v>0</v>
      </c>
      <c r="Q3999">
        <f t="shared" si="187"/>
        <v>0</v>
      </c>
      <c r="R3999">
        <f t="shared" si="188"/>
        <v>2016</v>
      </c>
    </row>
    <row r="4000" spans="1:18" ht="28.8" hidden="1" x14ac:dyDescent="0.3">
      <c r="A4000">
        <v>2575</v>
      </c>
      <c r="B4000" s="3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 s="12">
        <v>42016.108726851846</v>
      </c>
      <c r="J4000" s="12">
        <v>41986.108726851846</v>
      </c>
      <c r="K4000" t="b">
        <v>0</v>
      </c>
      <c r="L4000">
        <v>0</v>
      </c>
      <c r="M4000" t="b">
        <v>0</v>
      </c>
      <c r="N4000" t="s">
        <v>8277</v>
      </c>
      <c r="O4000" t="s">
        <v>8303</v>
      </c>
      <c r="P4000">
        <f t="shared" si="186"/>
        <v>0</v>
      </c>
      <c r="Q4000">
        <f t="shared" si="187"/>
        <v>0</v>
      </c>
      <c r="R4000">
        <f t="shared" si="188"/>
        <v>2014</v>
      </c>
    </row>
    <row r="4001" spans="1:18" hidden="1" x14ac:dyDescent="0.3">
      <c r="A4001">
        <v>2576</v>
      </c>
      <c r="B4001" s="3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 s="12">
        <v>42104.968136574069</v>
      </c>
      <c r="J4001" s="12">
        <v>42060.00980324074</v>
      </c>
      <c r="K4001" t="b">
        <v>0</v>
      </c>
      <c r="L4001">
        <v>0</v>
      </c>
      <c r="M4001" t="b">
        <v>0</v>
      </c>
      <c r="N4001" t="s">
        <v>8277</v>
      </c>
      <c r="O4001" t="s">
        <v>8303</v>
      </c>
      <c r="P4001">
        <f t="shared" si="186"/>
        <v>0</v>
      </c>
      <c r="Q4001">
        <f t="shared" si="187"/>
        <v>0</v>
      </c>
      <c r="R4001">
        <f t="shared" si="188"/>
        <v>2015</v>
      </c>
    </row>
    <row r="4002" spans="1:18" ht="28.8" hidden="1" x14ac:dyDescent="0.3">
      <c r="A4002">
        <v>2577</v>
      </c>
      <c r="B4002" s="3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 s="12">
        <v>41855.820567129631</v>
      </c>
      <c r="J4002" s="12">
        <v>41830.820567129631</v>
      </c>
      <c r="K4002" t="b">
        <v>0</v>
      </c>
      <c r="L4002">
        <v>0</v>
      </c>
      <c r="M4002" t="b">
        <v>0</v>
      </c>
      <c r="N4002" t="s">
        <v>8277</v>
      </c>
      <c r="O4002" t="s">
        <v>8303</v>
      </c>
      <c r="P4002">
        <f t="shared" si="186"/>
        <v>0</v>
      </c>
      <c r="Q4002">
        <f t="shared" si="187"/>
        <v>0</v>
      </c>
      <c r="R4002">
        <f t="shared" si="188"/>
        <v>2014</v>
      </c>
    </row>
    <row r="4003" spans="1:18" ht="28.8" hidden="1" x14ac:dyDescent="0.3">
      <c r="A4003">
        <v>2578</v>
      </c>
      <c r="B4003" s="3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 s="12">
        <v>42286.708333333328</v>
      </c>
      <c r="J4003" s="12">
        <v>42238.022905092599</v>
      </c>
      <c r="K4003" t="b">
        <v>0</v>
      </c>
      <c r="L4003">
        <v>0</v>
      </c>
      <c r="M4003" t="b">
        <v>0</v>
      </c>
      <c r="N4003" t="s">
        <v>8277</v>
      </c>
      <c r="O4003" t="s">
        <v>8303</v>
      </c>
      <c r="P4003">
        <f t="shared" si="186"/>
        <v>0</v>
      </c>
      <c r="Q4003">
        <f t="shared" si="187"/>
        <v>0</v>
      </c>
      <c r="R4003">
        <f t="shared" si="188"/>
        <v>2015</v>
      </c>
    </row>
    <row r="4004" spans="1:18" hidden="1" x14ac:dyDescent="0.3">
      <c r="A4004">
        <v>2584</v>
      </c>
      <c r="B4004" s="3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 s="12">
        <v>42170.173252314817</v>
      </c>
      <c r="J4004" s="12">
        <v>42140.173252314817</v>
      </c>
      <c r="K4004" t="b">
        <v>0</v>
      </c>
      <c r="L4004">
        <v>0</v>
      </c>
      <c r="M4004" t="b">
        <v>0</v>
      </c>
      <c r="N4004" t="s">
        <v>8277</v>
      </c>
      <c r="O4004" t="s">
        <v>8303</v>
      </c>
      <c r="P4004">
        <f t="shared" si="186"/>
        <v>0</v>
      </c>
      <c r="Q4004">
        <f t="shared" si="187"/>
        <v>0</v>
      </c>
      <c r="R4004">
        <f t="shared" si="188"/>
        <v>2015</v>
      </c>
    </row>
    <row r="4005" spans="1:18" ht="28.8" hidden="1" x14ac:dyDescent="0.3">
      <c r="A4005">
        <v>2590</v>
      </c>
      <c r="B4005" s="3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 s="12">
        <v>42395.589085648149</v>
      </c>
      <c r="J4005" s="12">
        <v>42388.589085648149</v>
      </c>
      <c r="K4005" t="b">
        <v>0</v>
      </c>
      <c r="L4005">
        <v>0</v>
      </c>
      <c r="M4005" t="b">
        <v>0</v>
      </c>
      <c r="N4005" t="s">
        <v>8277</v>
      </c>
      <c r="O4005" t="s">
        <v>8303</v>
      </c>
      <c r="P4005">
        <f t="shared" si="186"/>
        <v>0</v>
      </c>
      <c r="Q4005">
        <f t="shared" si="187"/>
        <v>0</v>
      </c>
      <c r="R4005">
        <f t="shared" si="188"/>
        <v>2016</v>
      </c>
    </row>
    <row r="4006" spans="1:18" ht="28.8" hidden="1" x14ac:dyDescent="0.3">
      <c r="A4006">
        <v>2593</v>
      </c>
      <c r="B4006" s="3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 s="12">
        <v>42119.84520833334</v>
      </c>
      <c r="J4006" s="12">
        <v>42089.84520833334</v>
      </c>
      <c r="K4006" t="b">
        <v>0</v>
      </c>
      <c r="L4006">
        <v>0</v>
      </c>
      <c r="M4006" t="b">
        <v>0</v>
      </c>
      <c r="N4006" t="s">
        <v>8277</v>
      </c>
      <c r="O4006" t="s">
        <v>8303</v>
      </c>
      <c r="P4006">
        <f t="shared" si="186"/>
        <v>0</v>
      </c>
      <c r="Q4006">
        <f t="shared" si="187"/>
        <v>0</v>
      </c>
      <c r="R4006">
        <f t="shared" si="188"/>
        <v>2015</v>
      </c>
    </row>
    <row r="4007" spans="1:18" ht="28.8" hidden="1" x14ac:dyDescent="0.3">
      <c r="A4007">
        <v>2642</v>
      </c>
      <c r="B4007" s="3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 s="12">
        <v>42566.289583333331</v>
      </c>
      <c r="J4007" s="12">
        <v>42536.246620370366</v>
      </c>
      <c r="K4007" t="b">
        <v>0</v>
      </c>
      <c r="L4007">
        <v>0</v>
      </c>
      <c r="M4007" t="b">
        <v>0</v>
      </c>
      <c r="N4007" t="s">
        <v>8266</v>
      </c>
      <c r="O4007" t="s">
        <v>8273</v>
      </c>
      <c r="P4007">
        <f t="shared" si="186"/>
        <v>0</v>
      </c>
      <c r="Q4007">
        <f t="shared" si="187"/>
        <v>0</v>
      </c>
      <c r="R4007">
        <f t="shared" si="188"/>
        <v>2016</v>
      </c>
    </row>
    <row r="4008" spans="1:18" ht="28.8" hidden="1" x14ac:dyDescent="0.3">
      <c r="A4008">
        <v>2686</v>
      </c>
      <c r="B4008" s="3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 s="12">
        <v>41912.974803240737</v>
      </c>
      <c r="J4008" s="12">
        <v>41892.974803240737</v>
      </c>
      <c r="K4008" t="b">
        <v>0</v>
      </c>
      <c r="L4008">
        <v>0</v>
      </c>
      <c r="M4008" t="b">
        <v>0</v>
      </c>
      <c r="N4008" t="s">
        <v>8277</v>
      </c>
      <c r="O4008" t="s">
        <v>8303</v>
      </c>
      <c r="P4008">
        <f t="shared" si="186"/>
        <v>0</v>
      </c>
      <c r="Q4008">
        <f t="shared" si="187"/>
        <v>0</v>
      </c>
      <c r="R4008">
        <f t="shared" si="188"/>
        <v>2014</v>
      </c>
    </row>
    <row r="4009" spans="1:18" ht="28.8" hidden="1" x14ac:dyDescent="0.3">
      <c r="A4009">
        <v>2687</v>
      </c>
      <c r="B4009" s="3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 s="12">
        <v>42184.64025462963</v>
      </c>
      <c r="J4009" s="12">
        <v>42154.64025462963</v>
      </c>
      <c r="K4009" t="b">
        <v>0</v>
      </c>
      <c r="L4009">
        <v>0</v>
      </c>
      <c r="M4009" t="b">
        <v>0</v>
      </c>
      <c r="N4009" t="s">
        <v>8277</v>
      </c>
      <c r="O4009" t="s">
        <v>8303</v>
      </c>
      <c r="P4009">
        <f t="shared" si="186"/>
        <v>0</v>
      </c>
      <c r="Q4009">
        <f t="shared" si="187"/>
        <v>0</v>
      </c>
      <c r="R4009">
        <f t="shared" si="188"/>
        <v>2015</v>
      </c>
    </row>
    <row r="4010" spans="1:18" ht="28.8" hidden="1" x14ac:dyDescent="0.3">
      <c r="A4010">
        <v>2699</v>
      </c>
      <c r="B4010" s="3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 s="12">
        <v>41859.896562499998</v>
      </c>
      <c r="J4010" s="12">
        <v>41829.896562499998</v>
      </c>
      <c r="K4010" t="b">
        <v>0</v>
      </c>
      <c r="L4010">
        <v>0</v>
      </c>
      <c r="M4010" t="b">
        <v>0</v>
      </c>
      <c r="N4010" t="s">
        <v>8277</v>
      </c>
      <c r="O4010" t="s">
        <v>8303</v>
      </c>
      <c r="P4010">
        <f t="shared" si="186"/>
        <v>0</v>
      </c>
      <c r="Q4010">
        <f t="shared" si="187"/>
        <v>0</v>
      </c>
      <c r="R4010">
        <f t="shared" si="188"/>
        <v>2014</v>
      </c>
    </row>
    <row r="4011" spans="1:18" ht="28.8" hidden="1" x14ac:dyDescent="0.3">
      <c r="A4011">
        <v>2743</v>
      </c>
      <c r="B4011" s="3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 s="12">
        <v>42662.328784722224</v>
      </c>
      <c r="J4011" s="12">
        <v>42632.328784722224</v>
      </c>
      <c r="K4011" t="b">
        <v>0</v>
      </c>
      <c r="L4011">
        <v>0</v>
      </c>
      <c r="M4011" t="b">
        <v>0</v>
      </c>
      <c r="N4011" t="s">
        <v>8269</v>
      </c>
      <c r="O4011" t="s">
        <v>8314</v>
      </c>
      <c r="P4011">
        <f t="shared" si="186"/>
        <v>0</v>
      </c>
      <c r="Q4011">
        <f t="shared" si="187"/>
        <v>0</v>
      </c>
      <c r="R4011">
        <f t="shared" si="188"/>
        <v>2016</v>
      </c>
    </row>
    <row r="4012" spans="1:18" ht="28.8" hidden="1" x14ac:dyDescent="0.3">
      <c r="A4012">
        <v>2750</v>
      </c>
      <c r="B4012" s="3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 s="12">
        <v>41090.833333333336</v>
      </c>
      <c r="J4012" s="12">
        <v>41078.899826388886</v>
      </c>
      <c r="K4012" t="b">
        <v>0</v>
      </c>
      <c r="L4012">
        <v>0</v>
      </c>
      <c r="M4012" t="b">
        <v>0</v>
      </c>
      <c r="N4012" t="s">
        <v>8269</v>
      </c>
      <c r="O4012" t="s">
        <v>8314</v>
      </c>
      <c r="P4012">
        <f t="shared" si="186"/>
        <v>0</v>
      </c>
      <c r="Q4012">
        <f t="shared" si="187"/>
        <v>0</v>
      </c>
      <c r="R4012">
        <f t="shared" si="188"/>
        <v>2012</v>
      </c>
    </row>
    <row r="4013" spans="1:18" ht="28.8" hidden="1" x14ac:dyDescent="0.3">
      <c r="A4013">
        <v>2751</v>
      </c>
      <c r="B4013" s="3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 s="12">
        <v>41807.887060185189</v>
      </c>
      <c r="J4013" s="12">
        <v>41747.887060185189</v>
      </c>
      <c r="K4013" t="b">
        <v>0</v>
      </c>
      <c r="L4013">
        <v>0</v>
      </c>
      <c r="M4013" t="b">
        <v>0</v>
      </c>
      <c r="N4013" t="s">
        <v>8269</v>
      </c>
      <c r="O4013" t="s">
        <v>8314</v>
      </c>
      <c r="P4013">
        <f t="shared" si="186"/>
        <v>0</v>
      </c>
      <c r="Q4013">
        <f t="shared" si="187"/>
        <v>0</v>
      </c>
      <c r="R4013">
        <f t="shared" si="188"/>
        <v>2014</v>
      </c>
    </row>
    <row r="4014" spans="1:18" ht="28.8" hidden="1" x14ac:dyDescent="0.3">
      <c r="A4014">
        <v>2754</v>
      </c>
      <c r="B4014" s="3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 s="12">
        <v>41893.636006944449</v>
      </c>
      <c r="J4014" s="12">
        <v>41863.636006944449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>
        <f t="shared" si="186"/>
        <v>0</v>
      </c>
      <c r="Q4014">
        <f t="shared" si="187"/>
        <v>0</v>
      </c>
      <c r="R4014">
        <f t="shared" si="188"/>
        <v>2014</v>
      </c>
    </row>
    <row r="4015" spans="1:18" ht="28.8" hidden="1" x14ac:dyDescent="0.3">
      <c r="A4015">
        <v>2760</v>
      </c>
      <c r="B4015" s="3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 s="12">
        <v>41445.461319444446</v>
      </c>
      <c r="J4015" s="12">
        <v>41415.461319444446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>
        <f t="shared" si="186"/>
        <v>0</v>
      </c>
      <c r="Q4015">
        <f t="shared" si="187"/>
        <v>0</v>
      </c>
      <c r="R4015">
        <f t="shared" si="188"/>
        <v>2013</v>
      </c>
    </row>
    <row r="4016" spans="1:18" ht="28.8" hidden="1" x14ac:dyDescent="0.3">
      <c r="A4016">
        <v>2765</v>
      </c>
      <c r="B4016" s="3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41210.579027777778</v>
      </c>
      <c r="J4016" s="12">
        <v>41194.579027777778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>
        <f t="shared" si="186"/>
        <v>0</v>
      </c>
      <c r="Q4016">
        <f t="shared" si="187"/>
        <v>0</v>
      </c>
      <c r="R4016">
        <f t="shared" si="188"/>
        <v>2012</v>
      </c>
    </row>
    <row r="4017" spans="1:18" ht="28.8" hidden="1" x14ac:dyDescent="0.3">
      <c r="A4017">
        <v>2771</v>
      </c>
      <c r="B4017" s="3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 s="12">
        <v>41306.708333333336</v>
      </c>
      <c r="J4017" s="12">
        <v>41257.531712962962</v>
      </c>
      <c r="K4017" t="b">
        <v>0</v>
      </c>
      <c r="L4017">
        <v>0</v>
      </c>
      <c r="M4017" t="b">
        <v>0</v>
      </c>
      <c r="N4017" t="s">
        <v>8269</v>
      </c>
      <c r="O4017" t="s">
        <v>8314</v>
      </c>
      <c r="P4017">
        <f t="shared" si="186"/>
        <v>0</v>
      </c>
      <c r="Q4017">
        <f t="shared" si="187"/>
        <v>0</v>
      </c>
      <c r="R4017">
        <f t="shared" si="188"/>
        <v>2012</v>
      </c>
    </row>
    <row r="4018" spans="1:18" ht="28.8" hidden="1" x14ac:dyDescent="0.3">
      <c r="A4018">
        <v>2772</v>
      </c>
      <c r="B4018" s="3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 s="12">
        <v>41552.869143518517</v>
      </c>
      <c r="J4018" s="12">
        <v>41537.869143518517</v>
      </c>
      <c r="K4018" t="b">
        <v>0</v>
      </c>
      <c r="L4018">
        <v>0</v>
      </c>
      <c r="M4018" t="b">
        <v>0</v>
      </c>
      <c r="N4018" t="s">
        <v>8269</v>
      </c>
      <c r="O4018" t="s">
        <v>8314</v>
      </c>
      <c r="P4018">
        <f t="shared" si="186"/>
        <v>0</v>
      </c>
      <c r="Q4018">
        <f t="shared" si="187"/>
        <v>0</v>
      </c>
      <c r="R4018">
        <f t="shared" si="188"/>
        <v>2013</v>
      </c>
    </row>
    <row r="4019" spans="1:18" hidden="1" x14ac:dyDescent="0.3">
      <c r="A4019">
        <v>2780</v>
      </c>
      <c r="B4019" s="3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 s="12">
        <v>42804.447777777779</v>
      </c>
      <c r="J4019" s="12">
        <v>42774.447777777779</v>
      </c>
      <c r="K4019" t="b">
        <v>0</v>
      </c>
      <c r="L4019">
        <v>0</v>
      </c>
      <c r="M4019" t="b">
        <v>0</v>
      </c>
      <c r="N4019" t="s">
        <v>8269</v>
      </c>
      <c r="O4019" t="s">
        <v>8314</v>
      </c>
      <c r="P4019">
        <f t="shared" si="186"/>
        <v>0</v>
      </c>
      <c r="Q4019">
        <f t="shared" si="187"/>
        <v>0</v>
      </c>
      <c r="R4019">
        <f t="shared" si="188"/>
        <v>2017</v>
      </c>
    </row>
    <row r="4020" spans="1:18" ht="28.8" x14ac:dyDescent="0.3">
      <c r="A4020">
        <v>2842</v>
      </c>
      <c r="B4020" s="3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 s="12">
        <v>41811.458333333336</v>
      </c>
      <c r="J4020" s="12">
        <v>41784.952488425923</v>
      </c>
      <c r="K4020" t="b">
        <v>0</v>
      </c>
      <c r="L4020">
        <v>0</v>
      </c>
      <c r="M4020" t="b">
        <v>0</v>
      </c>
      <c r="N4020" t="s">
        <v>8281</v>
      </c>
      <c r="O4020" t="s">
        <v>8284</v>
      </c>
      <c r="P4020">
        <f t="shared" si="186"/>
        <v>0</v>
      </c>
      <c r="Q4020">
        <f t="shared" si="187"/>
        <v>0</v>
      </c>
      <c r="R4020">
        <f t="shared" si="188"/>
        <v>2014</v>
      </c>
    </row>
    <row r="4021" spans="1:18" ht="28.8" x14ac:dyDescent="0.3">
      <c r="A4021">
        <v>2843</v>
      </c>
      <c r="B4021" s="3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 s="12">
        <v>42534.166666666672</v>
      </c>
      <c r="J4021" s="12">
        <v>42492.737847222219</v>
      </c>
      <c r="K4021" t="b">
        <v>0</v>
      </c>
      <c r="L4021">
        <v>0</v>
      </c>
      <c r="M4021" t="b">
        <v>0</v>
      </c>
      <c r="N4021" t="s">
        <v>8281</v>
      </c>
      <c r="O4021" t="s">
        <v>8284</v>
      </c>
      <c r="P4021">
        <f t="shared" si="186"/>
        <v>0</v>
      </c>
      <c r="Q4021">
        <f t="shared" si="187"/>
        <v>0</v>
      </c>
      <c r="R4021">
        <f t="shared" si="188"/>
        <v>2016</v>
      </c>
    </row>
    <row r="4022" spans="1:18" ht="28.8" x14ac:dyDescent="0.3">
      <c r="A4022">
        <v>2846</v>
      </c>
      <c r="B4022" s="3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2">
        <v>42153.692060185189</v>
      </c>
      <c r="J4022" s="12">
        <v>42108.692060185189</v>
      </c>
      <c r="K4022" t="b">
        <v>0</v>
      </c>
      <c r="L4022">
        <v>0</v>
      </c>
      <c r="M4022" t="b">
        <v>0</v>
      </c>
      <c r="N4022" t="s">
        <v>8281</v>
      </c>
      <c r="O4022" t="s">
        <v>8284</v>
      </c>
      <c r="P4022">
        <f t="shared" si="186"/>
        <v>0</v>
      </c>
      <c r="Q4022">
        <f t="shared" si="187"/>
        <v>0</v>
      </c>
      <c r="R4022">
        <f t="shared" si="188"/>
        <v>2015</v>
      </c>
    </row>
    <row r="4023" spans="1:18" ht="28.8" x14ac:dyDescent="0.3">
      <c r="A4023">
        <v>2847</v>
      </c>
      <c r="B4023" s="3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 s="12">
        <v>42513.806307870371</v>
      </c>
      <c r="J4023" s="12">
        <v>42453.806307870371</v>
      </c>
      <c r="K4023" t="b">
        <v>0</v>
      </c>
      <c r="L4023">
        <v>0</v>
      </c>
      <c r="M4023" t="b">
        <v>0</v>
      </c>
      <c r="N4023" t="s">
        <v>8281</v>
      </c>
      <c r="O4023" t="s">
        <v>8284</v>
      </c>
      <c r="P4023">
        <f t="shared" si="186"/>
        <v>0</v>
      </c>
      <c r="Q4023">
        <f t="shared" si="187"/>
        <v>0</v>
      </c>
      <c r="R4023">
        <f t="shared" si="188"/>
        <v>2016</v>
      </c>
    </row>
    <row r="4024" spans="1:18" ht="28.8" x14ac:dyDescent="0.3">
      <c r="A4024">
        <v>2851</v>
      </c>
      <c r="B4024" s="3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 s="12">
        <v>42398.970138888893</v>
      </c>
      <c r="J4024" s="12">
        <v>42390.002650462964</v>
      </c>
      <c r="K4024" t="b">
        <v>0</v>
      </c>
      <c r="L4024">
        <v>0</v>
      </c>
      <c r="M4024" t="b">
        <v>0</v>
      </c>
      <c r="N4024" t="s">
        <v>8281</v>
      </c>
      <c r="O4024" t="s">
        <v>8284</v>
      </c>
      <c r="P4024">
        <f t="shared" si="186"/>
        <v>0</v>
      </c>
      <c r="Q4024">
        <f t="shared" si="187"/>
        <v>0</v>
      </c>
      <c r="R4024">
        <f t="shared" si="188"/>
        <v>2016</v>
      </c>
    </row>
    <row r="4025" spans="1:18" ht="28.8" x14ac:dyDescent="0.3">
      <c r="A4025">
        <v>2853</v>
      </c>
      <c r="B4025" s="3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 s="12">
        <v>41896.190937499996</v>
      </c>
      <c r="J4025" s="12">
        <v>41836.190937499996</v>
      </c>
      <c r="K4025" t="b">
        <v>0</v>
      </c>
      <c r="L4025">
        <v>0</v>
      </c>
      <c r="M4025" t="b">
        <v>0</v>
      </c>
      <c r="N4025" t="s">
        <v>8281</v>
      </c>
      <c r="O4025" t="s">
        <v>8284</v>
      </c>
      <c r="P4025">
        <f t="shared" si="186"/>
        <v>0</v>
      </c>
      <c r="Q4025">
        <f t="shared" si="187"/>
        <v>0</v>
      </c>
      <c r="R4025">
        <f t="shared" si="188"/>
        <v>2014</v>
      </c>
    </row>
    <row r="4026" spans="1:18" ht="28.8" x14ac:dyDescent="0.3">
      <c r="A4026">
        <v>2858</v>
      </c>
      <c r="B4026" s="3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 s="12">
        <v>41978.477777777778</v>
      </c>
      <c r="J4026" s="12">
        <v>41954.545081018514</v>
      </c>
      <c r="K4026" t="b">
        <v>0</v>
      </c>
      <c r="L4026">
        <v>0</v>
      </c>
      <c r="M4026" t="b">
        <v>0</v>
      </c>
      <c r="N4026" t="s">
        <v>8281</v>
      </c>
      <c r="O4026" t="s">
        <v>8284</v>
      </c>
      <c r="P4026">
        <f t="shared" si="186"/>
        <v>0</v>
      </c>
      <c r="Q4026">
        <f t="shared" si="187"/>
        <v>0</v>
      </c>
      <c r="R4026">
        <f t="shared" si="188"/>
        <v>2014</v>
      </c>
    </row>
    <row r="4027" spans="1:18" ht="28.8" x14ac:dyDescent="0.3">
      <c r="A4027">
        <v>2865</v>
      </c>
      <c r="B4027" s="3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 s="12">
        <v>42010.114108796297</v>
      </c>
      <c r="J4027" s="12">
        <v>41950.114108796297</v>
      </c>
      <c r="K4027" t="b">
        <v>0</v>
      </c>
      <c r="L4027">
        <v>0</v>
      </c>
      <c r="M4027" t="b">
        <v>0</v>
      </c>
      <c r="N4027" t="s">
        <v>8281</v>
      </c>
      <c r="O4027" t="s">
        <v>8284</v>
      </c>
      <c r="P4027">
        <f t="shared" si="186"/>
        <v>0</v>
      </c>
      <c r="Q4027">
        <f t="shared" si="187"/>
        <v>0</v>
      </c>
      <c r="R4027">
        <f t="shared" si="188"/>
        <v>2014</v>
      </c>
    </row>
    <row r="4028" spans="1:18" x14ac:dyDescent="0.3">
      <c r="A4028">
        <v>2872</v>
      </c>
      <c r="B4028" s="3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42175.11618055556</v>
      </c>
      <c r="J4028" s="12">
        <v>42115.11618055556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>
        <f t="shared" si="186"/>
        <v>0</v>
      </c>
      <c r="Q4028">
        <f t="shared" si="187"/>
        <v>0</v>
      </c>
      <c r="R4028">
        <f t="shared" si="188"/>
        <v>2015</v>
      </c>
    </row>
    <row r="4029" spans="1:18" ht="28.8" x14ac:dyDescent="0.3">
      <c r="A4029">
        <v>2876</v>
      </c>
      <c r="B4029" s="3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 s="12">
        <v>42201.743969907402</v>
      </c>
      <c r="J4029" s="12">
        <v>42171.743969907402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>
        <f t="shared" si="186"/>
        <v>0</v>
      </c>
      <c r="Q4029">
        <f t="shared" si="187"/>
        <v>0</v>
      </c>
      <c r="R4029">
        <f t="shared" si="188"/>
        <v>2015</v>
      </c>
    </row>
    <row r="4030" spans="1:18" ht="28.8" x14ac:dyDescent="0.3">
      <c r="A4030">
        <v>2881</v>
      </c>
      <c r="B4030" s="3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 s="12">
        <v>41976.639305555553</v>
      </c>
      <c r="J4030" s="12">
        <v>41916.597638888888</v>
      </c>
      <c r="K4030" t="b">
        <v>0</v>
      </c>
      <c r="L4030">
        <v>0</v>
      </c>
      <c r="M4030" t="b">
        <v>0</v>
      </c>
      <c r="N4030" t="s">
        <v>8281</v>
      </c>
      <c r="O4030" t="s">
        <v>8284</v>
      </c>
      <c r="P4030">
        <f t="shared" si="186"/>
        <v>0</v>
      </c>
      <c r="Q4030">
        <f t="shared" si="187"/>
        <v>0</v>
      </c>
      <c r="R4030">
        <f t="shared" si="188"/>
        <v>2014</v>
      </c>
    </row>
    <row r="4031" spans="1:18" ht="28.8" x14ac:dyDescent="0.3">
      <c r="A4031">
        <v>2888</v>
      </c>
      <c r="B4031" s="3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41930.207638888889</v>
      </c>
      <c r="J4031" s="12">
        <v>41922.535185185188</v>
      </c>
      <c r="K4031" t="b">
        <v>0</v>
      </c>
      <c r="L4031">
        <v>0</v>
      </c>
      <c r="M4031" t="b">
        <v>0</v>
      </c>
      <c r="N4031" t="s">
        <v>8281</v>
      </c>
      <c r="O4031" t="s">
        <v>8284</v>
      </c>
      <c r="P4031">
        <f t="shared" si="186"/>
        <v>0</v>
      </c>
      <c r="Q4031">
        <f t="shared" si="187"/>
        <v>0</v>
      </c>
      <c r="R4031">
        <f t="shared" si="188"/>
        <v>2014</v>
      </c>
    </row>
    <row r="4032" spans="1:18" ht="28.8" x14ac:dyDescent="0.3">
      <c r="A4032">
        <v>2894</v>
      </c>
      <c r="B4032" s="3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 s="12">
        <v>42097.944618055553</v>
      </c>
      <c r="J4032" s="12">
        <v>42037.986284722225</v>
      </c>
      <c r="K4032" t="b">
        <v>0</v>
      </c>
      <c r="L4032">
        <v>0</v>
      </c>
      <c r="M4032" t="b">
        <v>0</v>
      </c>
      <c r="N4032" t="s">
        <v>8281</v>
      </c>
      <c r="O4032" t="s">
        <v>8284</v>
      </c>
      <c r="P4032">
        <f t="shared" si="186"/>
        <v>0</v>
      </c>
      <c r="Q4032">
        <f t="shared" si="187"/>
        <v>0</v>
      </c>
      <c r="R4032">
        <f t="shared" si="188"/>
        <v>2015</v>
      </c>
    </row>
    <row r="4033" spans="1:18" ht="28.8" x14ac:dyDescent="0.3">
      <c r="A4033">
        <v>2899</v>
      </c>
      <c r="B4033" s="3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42575.078217592592</v>
      </c>
      <c r="J4033" s="12">
        <v>42515.078217592592</v>
      </c>
      <c r="K4033" t="b">
        <v>0</v>
      </c>
      <c r="L4033">
        <v>0</v>
      </c>
      <c r="M4033" t="b">
        <v>0</v>
      </c>
      <c r="N4033" t="s">
        <v>8281</v>
      </c>
      <c r="O4033" t="s">
        <v>8284</v>
      </c>
      <c r="P4033">
        <f t="shared" si="186"/>
        <v>0</v>
      </c>
      <c r="Q4033">
        <f t="shared" si="187"/>
        <v>0</v>
      </c>
      <c r="R4033">
        <f t="shared" si="188"/>
        <v>2016</v>
      </c>
    </row>
    <row r="4034" spans="1:18" ht="28.8" hidden="1" x14ac:dyDescent="0.3">
      <c r="A4034">
        <v>2943</v>
      </c>
      <c r="B4034" s="3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 s="12">
        <v>42107.129398148143</v>
      </c>
      <c r="J4034" s="12">
        <v>42077.129398148143</v>
      </c>
      <c r="K4034" t="b">
        <v>0</v>
      </c>
      <c r="L4034">
        <v>0</v>
      </c>
      <c r="M4034" t="b">
        <v>0</v>
      </c>
      <c r="N4034" t="s">
        <v>8281</v>
      </c>
      <c r="O4034" t="s">
        <v>8282</v>
      </c>
      <c r="P4034">
        <f t="shared" ref="P4034:P4097" si="189">ROUND(E4034/D4034*100,0)</f>
        <v>0</v>
      </c>
      <c r="Q4034">
        <f t="shared" ref="Q4034:Q4097" si="190">IFERROR(ROUND(E4034/L4034,2),0)</f>
        <v>0</v>
      </c>
      <c r="R4034">
        <f t="shared" si="188"/>
        <v>2015</v>
      </c>
    </row>
    <row r="4035" spans="1:18" ht="28.8" hidden="1" x14ac:dyDescent="0.3">
      <c r="A4035">
        <v>2945</v>
      </c>
      <c r="B4035" s="3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 s="12">
        <v>42148.139583333337</v>
      </c>
      <c r="J4035" s="12">
        <v>42118.139583333337</v>
      </c>
      <c r="K4035" t="b">
        <v>0</v>
      </c>
      <c r="L4035">
        <v>0</v>
      </c>
      <c r="M4035" t="b">
        <v>0</v>
      </c>
      <c r="N4035" t="s">
        <v>8281</v>
      </c>
      <c r="O4035" t="s">
        <v>8282</v>
      </c>
      <c r="P4035">
        <f t="shared" si="189"/>
        <v>0</v>
      </c>
      <c r="Q4035">
        <f t="shared" si="190"/>
        <v>0</v>
      </c>
      <c r="R4035">
        <f t="shared" ref="R4035:R4098" si="191">YEAR(J4035)</f>
        <v>2015</v>
      </c>
    </row>
    <row r="4036" spans="1:18" ht="28.8" hidden="1" x14ac:dyDescent="0.3">
      <c r="A4036">
        <v>2950</v>
      </c>
      <c r="B4036" s="3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 s="12">
        <v>42392.36518518519</v>
      </c>
      <c r="J4036" s="12">
        <v>42362.36518518519</v>
      </c>
      <c r="K4036" t="b">
        <v>0</v>
      </c>
      <c r="L4036">
        <v>0</v>
      </c>
      <c r="M4036" t="b">
        <v>0</v>
      </c>
      <c r="N4036" t="s">
        <v>8281</v>
      </c>
      <c r="O4036" t="s">
        <v>8282</v>
      </c>
      <c r="P4036">
        <f t="shared" si="189"/>
        <v>0</v>
      </c>
      <c r="Q4036">
        <f t="shared" si="190"/>
        <v>0</v>
      </c>
      <c r="R4036">
        <f t="shared" si="191"/>
        <v>2015</v>
      </c>
    </row>
    <row r="4037" spans="1:18" ht="28.8" hidden="1" x14ac:dyDescent="0.3">
      <c r="A4037">
        <v>2954</v>
      </c>
      <c r="B4037" s="3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 s="12">
        <v>42810.541701388895</v>
      </c>
      <c r="J4037" s="12">
        <v>42790.583368055552</v>
      </c>
      <c r="K4037" t="b">
        <v>0</v>
      </c>
      <c r="L4037">
        <v>0</v>
      </c>
      <c r="M4037" t="b">
        <v>0</v>
      </c>
      <c r="N4037" t="s">
        <v>8281</v>
      </c>
      <c r="O4037" t="s">
        <v>8282</v>
      </c>
      <c r="P4037">
        <f t="shared" si="189"/>
        <v>0</v>
      </c>
      <c r="Q4037">
        <f t="shared" si="190"/>
        <v>0</v>
      </c>
      <c r="R4037">
        <f t="shared" si="191"/>
        <v>2017</v>
      </c>
    </row>
    <row r="4038" spans="1:18" ht="28.8" hidden="1" x14ac:dyDescent="0.3">
      <c r="A4038">
        <v>2958</v>
      </c>
      <c r="B4038" s="3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 s="12">
        <v>42498.73746527778</v>
      </c>
      <c r="J4038" s="12">
        <v>42438.779131944444</v>
      </c>
      <c r="K4038" t="b">
        <v>0</v>
      </c>
      <c r="L4038">
        <v>0</v>
      </c>
      <c r="M4038" t="b">
        <v>0</v>
      </c>
      <c r="N4038" t="s">
        <v>8281</v>
      </c>
      <c r="O4038" t="s">
        <v>8282</v>
      </c>
      <c r="P4038">
        <f t="shared" si="189"/>
        <v>0</v>
      </c>
      <c r="Q4038">
        <f t="shared" si="190"/>
        <v>0</v>
      </c>
      <c r="R4038">
        <f t="shared" si="191"/>
        <v>2016</v>
      </c>
    </row>
    <row r="4039" spans="1:18" ht="28.8" hidden="1" x14ac:dyDescent="0.3">
      <c r="A4039">
        <v>2959</v>
      </c>
      <c r="B4039" s="3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 s="12">
        <v>42528.008391203708</v>
      </c>
      <c r="J4039" s="12">
        <v>42498.008391203708</v>
      </c>
      <c r="K4039" t="b">
        <v>0</v>
      </c>
      <c r="L4039">
        <v>0</v>
      </c>
      <c r="M4039" t="b">
        <v>0</v>
      </c>
      <c r="N4039" t="s">
        <v>8281</v>
      </c>
      <c r="O4039" t="s">
        <v>8282</v>
      </c>
      <c r="P4039">
        <f t="shared" si="189"/>
        <v>0</v>
      </c>
      <c r="Q4039">
        <f t="shared" si="190"/>
        <v>0</v>
      </c>
      <c r="R4039">
        <f t="shared" si="191"/>
        <v>2016</v>
      </c>
    </row>
    <row r="4040" spans="1:18" ht="28.8" hidden="1" x14ac:dyDescent="0.3">
      <c r="A4040">
        <v>2960</v>
      </c>
      <c r="B4040" s="3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 s="12">
        <v>41893.757210648146</v>
      </c>
      <c r="J4040" s="12">
        <v>41863.757210648146</v>
      </c>
      <c r="K4040" t="b">
        <v>0</v>
      </c>
      <c r="L4040">
        <v>0</v>
      </c>
      <c r="M4040" t="b">
        <v>0</v>
      </c>
      <c r="N4040" t="s">
        <v>8281</v>
      </c>
      <c r="O4040" t="s">
        <v>8282</v>
      </c>
      <c r="P4040">
        <f t="shared" si="189"/>
        <v>0</v>
      </c>
      <c r="Q4040">
        <f t="shared" si="190"/>
        <v>0</v>
      </c>
      <c r="R4040">
        <f t="shared" si="191"/>
        <v>2014</v>
      </c>
    </row>
    <row r="4041" spans="1:18" ht="28.8" hidden="1" x14ac:dyDescent="0.3">
      <c r="A4041">
        <v>3054</v>
      </c>
      <c r="B4041" s="3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 s="12">
        <v>42065.044444444444</v>
      </c>
      <c r="J4041" s="12">
        <v>42027.832800925928</v>
      </c>
      <c r="K4041" t="b">
        <v>0</v>
      </c>
      <c r="L4041">
        <v>0</v>
      </c>
      <c r="M4041" t="b">
        <v>0</v>
      </c>
      <c r="N4041" t="s">
        <v>8281</v>
      </c>
      <c r="O4041" t="s">
        <v>8282</v>
      </c>
      <c r="P4041">
        <f t="shared" si="189"/>
        <v>0</v>
      </c>
      <c r="Q4041">
        <f t="shared" si="190"/>
        <v>0</v>
      </c>
      <c r="R4041">
        <f t="shared" si="191"/>
        <v>2015</v>
      </c>
    </row>
    <row r="4042" spans="1:18" ht="28.8" hidden="1" x14ac:dyDescent="0.3">
      <c r="A4042">
        <v>3056</v>
      </c>
      <c r="B4042" s="3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 s="12">
        <v>41911.636388888888</v>
      </c>
      <c r="J4042" s="12">
        <v>41851.636388888888</v>
      </c>
      <c r="K4042" t="b">
        <v>0</v>
      </c>
      <c r="L4042">
        <v>0</v>
      </c>
      <c r="M4042" t="b">
        <v>0</v>
      </c>
      <c r="N4042" t="s">
        <v>8281</v>
      </c>
      <c r="O4042" t="s">
        <v>8282</v>
      </c>
      <c r="P4042">
        <f t="shared" si="189"/>
        <v>0</v>
      </c>
      <c r="Q4042">
        <f t="shared" si="190"/>
        <v>0</v>
      </c>
      <c r="R4042">
        <f t="shared" si="191"/>
        <v>2014</v>
      </c>
    </row>
    <row r="4043" spans="1:18" ht="28.8" hidden="1" x14ac:dyDescent="0.3">
      <c r="A4043">
        <v>3057</v>
      </c>
      <c r="B4043" s="3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 s="12">
        <v>42463.608923611115</v>
      </c>
      <c r="J4043" s="12">
        <v>42433.650590277779</v>
      </c>
      <c r="K4043" t="b">
        <v>0</v>
      </c>
      <c r="L4043">
        <v>0</v>
      </c>
      <c r="M4043" t="b">
        <v>0</v>
      </c>
      <c r="N4043" t="s">
        <v>8281</v>
      </c>
      <c r="O4043" t="s">
        <v>8282</v>
      </c>
      <c r="P4043">
        <f t="shared" si="189"/>
        <v>0</v>
      </c>
      <c r="Q4043">
        <f t="shared" si="190"/>
        <v>0</v>
      </c>
      <c r="R4043">
        <f t="shared" si="191"/>
        <v>2016</v>
      </c>
    </row>
    <row r="4044" spans="1:18" hidden="1" x14ac:dyDescent="0.3">
      <c r="A4044">
        <v>3061</v>
      </c>
      <c r="B4044" s="3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 s="12">
        <v>41864.784120370372</v>
      </c>
      <c r="J4044" s="12">
        <v>41834.784120370372</v>
      </c>
      <c r="K4044" t="b">
        <v>0</v>
      </c>
      <c r="L4044">
        <v>0</v>
      </c>
      <c r="M4044" t="b">
        <v>0</v>
      </c>
      <c r="N4044" t="s">
        <v>8281</v>
      </c>
      <c r="O4044" t="s">
        <v>8282</v>
      </c>
      <c r="P4044">
        <f t="shared" si="189"/>
        <v>0</v>
      </c>
      <c r="Q4044">
        <f t="shared" si="190"/>
        <v>0</v>
      </c>
      <c r="R4044">
        <f t="shared" si="191"/>
        <v>2014</v>
      </c>
    </row>
    <row r="4045" spans="1:18" ht="28.8" hidden="1" x14ac:dyDescent="0.3">
      <c r="A4045">
        <v>3082</v>
      </c>
      <c r="B4045" s="3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 s="12">
        <v>42323.96465277778</v>
      </c>
      <c r="J4045" s="12">
        <v>42293.922986111109</v>
      </c>
      <c r="K4045" t="b">
        <v>0</v>
      </c>
      <c r="L4045">
        <v>0</v>
      </c>
      <c r="M4045" t="b">
        <v>0</v>
      </c>
      <c r="N4045" t="s">
        <v>8281</v>
      </c>
      <c r="O4045" t="s">
        <v>8282</v>
      </c>
      <c r="P4045">
        <f t="shared" si="189"/>
        <v>0</v>
      </c>
      <c r="Q4045">
        <f t="shared" si="190"/>
        <v>0</v>
      </c>
      <c r="R4045">
        <f t="shared" si="191"/>
        <v>2015</v>
      </c>
    </row>
    <row r="4046" spans="1:18" ht="28.8" hidden="1" x14ac:dyDescent="0.3">
      <c r="A4046">
        <v>3114</v>
      </c>
      <c r="B4046" s="3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 s="12">
        <v>41903.632523148146</v>
      </c>
      <c r="J4046" s="12">
        <v>41843.632523148146</v>
      </c>
      <c r="K4046" t="b">
        <v>0</v>
      </c>
      <c r="L4046">
        <v>0</v>
      </c>
      <c r="M4046" t="b">
        <v>0</v>
      </c>
      <c r="N4046" t="s">
        <v>8281</v>
      </c>
      <c r="O4046" t="s">
        <v>8282</v>
      </c>
      <c r="P4046">
        <f t="shared" si="189"/>
        <v>0</v>
      </c>
      <c r="Q4046">
        <f t="shared" si="190"/>
        <v>0</v>
      </c>
      <c r="R4046">
        <f t="shared" si="191"/>
        <v>2014</v>
      </c>
    </row>
    <row r="4047" spans="1:18" hidden="1" x14ac:dyDescent="0.3">
      <c r="A4047">
        <v>3125</v>
      </c>
      <c r="B4047" s="3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 s="12">
        <v>42376.20685185185</v>
      </c>
      <c r="J4047" s="12">
        <v>42346.20685185185</v>
      </c>
      <c r="K4047" t="b">
        <v>0</v>
      </c>
      <c r="L4047">
        <v>0</v>
      </c>
      <c r="M4047" t="b">
        <v>0</v>
      </c>
      <c r="N4047" t="s">
        <v>8281</v>
      </c>
      <c r="O4047" t="s">
        <v>8282</v>
      </c>
      <c r="P4047">
        <f t="shared" si="189"/>
        <v>0</v>
      </c>
      <c r="Q4047">
        <f t="shared" si="190"/>
        <v>0</v>
      </c>
      <c r="R4047">
        <f t="shared" si="191"/>
        <v>2015</v>
      </c>
    </row>
    <row r="4048" spans="1:18" ht="28.8" hidden="1" x14ac:dyDescent="0.3">
      <c r="A4048">
        <v>3127</v>
      </c>
      <c r="B4048" s="3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 s="12">
        <v>42064.856817129628</v>
      </c>
      <c r="J4048" s="12">
        <v>42034.856817129628</v>
      </c>
      <c r="K4048" t="b">
        <v>0</v>
      </c>
      <c r="L4048">
        <v>0</v>
      </c>
      <c r="M4048" t="b">
        <v>0</v>
      </c>
      <c r="N4048" t="s">
        <v>8281</v>
      </c>
      <c r="O4048" t="s">
        <v>8282</v>
      </c>
      <c r="P4048">
        <f t="shared" si="189"/>
        <v>0</v>
      </c>
      <c r="Q4048">
        <f t="shared" si="190"/>
        <v>0</v>
      </c>
      <c r="R4048">
        <f t="shared" si="191"/>
        <v>2015</v>
      </c>
    </row>
    <row r="4049" spans="1:18" ht="28.8" x14ac:dyDescent="0.3">
      <c r="A4049">
        <v>3138</v>
      </c>
      <c r="B4049" s="3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 s="12">
        <v>42828.645914351851</v>
      </c>
      <c r="J4049" s="12">
        <v>42809.645914351851</v>
      </c>
      <c r="K4049" t="b">
        <v>0</v>
      </c>
      <c r="L4049">
        <v>0</v>
      </c>
      <c r="M4049" t="b">
        <v>0</v>
      </c>
      <c r="N4049" t="s">
        <v>8281</v>
      </c>
      <c r="O4049" t="s">
        <v>8284</v>
      </c>
      <c r="P4049">
        <f t="shared" si="189"/>
        <v>0</v>
      </c>
      <c r="Q4049">
        <f t="shared" si="190"/>
        <v>0</v>
      </c>
      <c r="R4049">
        <f t="shared" si="191"/>
        <v>2017</v>
      </c>
    </row>
    <row r="4050" spans="1:18" ht="28.8" x14ac:dyDescent="0.3">
      <c r="A4050">
        <v>3143</v>
      </c>
      <c r="B4050" s="3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 s="12">
        <v>42834.358287037037</v>
      </c>
      <c r="J4050" s="12">
        <v>42808.358287037037</v>
      </c>
      <c r="K4050" t="b">
        <v>0</v>
      </c>
      <c r="L4050">
        <v>0</v>
      </c>
      <c r="M4050" t="b">
        <v>0</v>
      </c>
      <c r="N4050" t="s">
        <v>8281</v>
      </c>
      <c r="O4050" t="s">
        <v>8284</v>
      </c>
      <c r="P4050">
        <f t="shared" si="189"/>
        <v>0</v>
      </c>
      <c r="Q4050">
        <f t="shared" si="190"/>
        <v>0</v>
      </c>
      <c r="R4050">
        <f t="shared" si="191"/>
        <v>2017</v>
      </c>
    </row>
    <row r="4051" spans="1:18" ht="28.8" x14ac:dyDescent="0.3">
      <c r="A4051">
        <v>3145</v>
      </c>
      <c r="B4051" s="3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 s="12">
        <v>42821.999236111107</v>
      </c>
      <c r="J4051" s="12">
        <v>42762.040902777779</v>
      </c>
      <c r="K4051" t="b">
        <v>0</v>
      </c>
      <c r="L4051">
        <v>0</v>
      </c>
      <c r="M4051" t="b">
        <v>0</v>
      </c>
      <c r="N4051" t="s">
        <v>8281</v>
      </c>
      <c r="O4051" t="s">
        <v>8284</v>
      </c>
      <c r="P4051">
        <f t="shared" si="189"/>
        <v>0</v>
      </c>
      <c r="Q4051">
        <f t="shared" si="190"/>
        <v>0</v>
      </c>
      <c r="R4051">
        <f t="shared" si="191"/>
        <v>2017</v>
      </c>
    </row>
    <row r="4052" spans="1:18" ht="28.8" hidden="1" x14ac:dyDescent="0.3">
      <c r="A4052">
        <v>3190</v>
      </c>
      <c r="B4052" s="3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 s="12">
        <v>42713.192997685182</v>
      </c>
      <c r="J4052" s="12">
        <v>42683.151331018518</v>
      </c>
      <c r="K4052" t="b">
        <v>0</v>
      </c>
      <c r="L4052">
        <v>0</v>
      </c>
      <c r="M4052" t="b">
        <v>0</v>
      </c>
      <c r="N4052" t="s">
        <v>8281</v>
      </c>
      <c r="O4052" t="s">
        <v>8293</v>
      </c>
      <c r="P4052">
        <f t="shared" si="189"/>
        <v>0</v>
      </c>
      <c r="Q4052">
        <f t="shared" si="190"/>
        <v>0</v>
      </c>
      <c r="R4052">
        <f t="shared" si="191"/>
        <v>2016</v>
      </c>
    </row>
    <row r="4053" spans="1:18" ht="28.8" hidden="1" x14ac:dyDescent="0.3">
      <c r="A4053">
        <v>3194</v>
      </c>
      <c r="B4053" s="3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42212.062476851846</v>
      </c>
      <c r="J4053" s="12">
        <v>42182.062476851846</v>
      </c>
      <c r="K4053" t="b">
        <v>0</v>
      </c>
      <c r="L4053">
        <v>0</v>
      </c>
      <c r="M4053" t="b">
        <v>0</v>
      </c>
      <c r="N4053" t="s">
        <v>8281</v>
      </c>
      <c r="O4053" t="s">
        <v>8293</v>
      </c>
      <c r="P4053">
        <f t="shared" si="189"/>
        <v>0</v>
      </c>
      <c r="Q4053">
        <f t="shared" si="190"/>
        <v>0</v>
      </c>
      <c r="R4053">
        <f t="shared" si="191"/>
        <v>2015</v>
      </c>
    </row>
    <row r="4054" spans="1:18" ht="28.8" hidden="1" x14ac:dyDescent="0.3">
      <c r="A4054">
        <v>3204</v>
      </c>
      <c r="B4054" s="3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 s="12">
        <v>42202.676388888889</v>
      </c>
      <c r="J4054" s="12">
        <v>42172.686099537037</v>
      </c>
      <c r="K4054" t="b">
        <v>0</v>
      </c>
      <c r="L4054">
        <v>0</v>
      </c>
      <c r="M4054" t="b">
        <v>0</v>
      </c>
      <c r="N4054" t="s">
        <v>8281</v>
      </c>
      <c r="O4054" t="s">
        <v>8293</v>
      </c>
      <c r="P4054">
        <f t="shared" si="189"/>
        <v>0</v>
      </c>
      <c r="Q4054">
        <f t="shared" si="190"/>
        <v>0</v>
      </c>
      <c r="R4054">
        <f t="shared" si="191"/>
        <v>2015</v>
      </c>
    </row>
    <row r="4055" spans="1:18" ht="28.8" hidden="1" x14ac:dyDescent="0.3">
      <c r="A4055">
        <v>3206</v>
      </c>
      <c r="B4055" s="3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 s="12">
        <v>42266.276053240741</v>
      </c>
      <c r="J4055" s="12">
        <v>42236.276053240741</v>
      </c>
      <c r="K4055" t="b">
        <v>0</v>
      </c>
      <c r="L4055">
        <v>0</v>
      </c>
      <c r="M4055" t="b">
        <v>0</v>
      </c>
      <c r="N4055" t="s">
        <v>8281</v>
      </c>
      <c r="O4055" t="s">
        <v>8293</v>
      </c>
      <c r="P4055">
        <f t="shared" si="189"/>
        <v>0</v>
      </c>
      <c r="Q4055">
        <f t="shared" si="190"/>
        <v>0</v>
      </c>
      <c r="R4055">
        <f t="shared" si="191"/>
        <v>2015</v>
      </c>
    </row>
    <row r="4056" spans="1:18" ht="28.8" hidden="1" x14ac:dyDescent="0.3">
      <c r="A4056">
        <v>3628</v>
      </c>
      <c r="B4056" s="3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42351.874953703707</v>
      </c>
      <c r="J4056" s="12">
        <v>42291.833287037036</v>
      </c>
      <c r="K4056" t="b">
        <v>0</v>
      </c>
      <c r="L4056">
        <v>0</v>
      </c>
      <c r="M4056" t="b">
        <v>0</v>
      </c>
      <c r="N4056" t="s">
        <v>8281</v>
      </c>
      <c r="O4056" t="s">
        <v>8293</v>
      </c>
      <c r="P4056">
        <f t="shared" si="189"/>
        <v>0</v>
      </c>
      <c r="Q4056">
        <f t="shared" si="190"/>
        <v>0</v>
      </c>
      <c r="R4056">
        <f t="shared" si="191"/>
        <v>2015</v>
      </c>
    </row>
    <row r="4057" spans="1:18" ht="28.8" hidden="1" x14ac:dyDescent="0.3">
      <c r="A4057">
        <v>3636</v>
      </c>
      <c r="B4057" s="3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 s="12">
        <v>42261.694780092599</v>
      </c>
      <c r="J4057" s="12">
        <v>42226.694780092599</v>
      </c>
      <c r="K4057" t="b">
        <v>0</v>
      </c>
      <c r="L4057">
        <v>0</v>
      </c>
      <c r="M4057" t="b">
        <v>0</v>
      </c>
      <c r="N4057" t="s">
        <v>8281</v>
      </c>
      <c r="O4057" t="s">
        <v>8293</v>
      </c>
      <c r="P4057">
        <f t="shared" si="189"/>
        <v>0</v>
      </c>
      <c r="Q4057">
        <f t="shared" si="190"/>
        <v>0</v>
      </c>
      <c r="R4057">
        <f t="shared" si="191"/>
        <v>2015</v>
      </c>
    </row>
    <row r="4058" spans="1:18" ht="28.8" hidden="1" x14ac:dyDescent="0.3">
      <c r="A4058">
        <v>3641</v>
      </c>
      <c r="B4058" s="3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 s="12">
        <v>41917.208333333336</v>
      </c>
      <c r="J4058" s="12">
        <v>41899.627071759263</v>
      </c>
      <c r="K4058" t="b">
        <v>0</v>
      </c>
      <c r="L4058">
        <v>0</v>
      </c>
      <c r="M4058" t="b">
        <v>0</v>
      </c>
      <c r="N4058" t="s">
        <v>8281</v>
      </c>
      <c r="O4058" t="s">
        <v>8293</v>
      </c>
      <c r="P4058">
        <f t="shared" si="189"/>
        <v>0</v>
      </c>
      <c r="Q4058">
        <f t="shared" si="190"/>
        <v>0</v>
      </c>
      <c r="R4058">
        <f t="shared" si="191"/>
        <v>2014</v>
      </c>
    </row>
    <row r="4059" spans="1:18" ht="28.8" hidden="1" x14ac:dyDescent="0.3">
      <c r="A4059">
        <v>3643</v>
      </c>
      <c r="B4059" s="3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 s="12">
        <v>42325.185636574075</v>
      </c>
      <c r="J4059" s="12">
        <v>42285.143969907411</v>
      </c>
      <c r="K4059" t="b">
        <v>0</v>
      </c>
      <c r="L4059">
        <v>0</v>
      </c>
      <c r="M4059" t="b">
        <v>0</v>
      </c>
      <c r="N4059" t="s">
        <v>8281</v>
      </c>
      <c r="O4059" t="s">
        <v>8293</v>
      </c>
      <c r="P4059">
        <f t="shared" si="189"/>
        <v>0</v>
      </c>
      <c r="Q4059">
        <f t="shared" si="190"/>
        <v>0</v>
      </c>
      <c r="R4059">
        <f t="shared" si="191"/>
        <v>2015</v>
      </c>
    </row>
    <row r="4060" spans="1:18" ht="28.8" x14ac:dyDescent="0.3">
      <c r="A4060">
        <v>3733</v>
      </c>
      <c r="B4060" s="3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 s="12">
        <v>42112.9375</v>
      </c>
      <c r="J4060" s="12">
        <v>42103.024398148147</v>
      </c>
      <c r="K4060" t="b">
        <v>0</v>
      </c>
      <c r="L4060">
        <v>0</v>
      </c>
      <c r="M4060" t="b">
        <v>0</v>
      </c>
      <c r="N4060" t="s">
        <v>8281</v>
      </c>
      <c r="O4060" t="s">
        <v>8284</v>
      </c>
      <c r="P4060">
        <f t="shared" si="189"/>
        <v>0</v>
      </c>
      <c r="Q4060">
        <f t="shared" si="190"/>
        <v>0</v>
      </c>
      <c r="R4060">
        <f t="shared" si="191"/>
        <v>2015</v>
      </c>
    </row>
    <row r="4061" spans="1:18" ht="28.8" x14ac:dyDescent="0.3">
      <c r="A4061">
        <v>3741</v>
      </c>
      <c r="B4061" s="3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 s="12">
        <v>42355.920717592591</v>
      </c>
      <c r="J4061" s="12">
        <v>42325.920717592591</v>
      </c>
      <c r="K4061" t="b">
        <v>0</v>
      </c>
      <c r="L4061">
        <v>0</v>
      </c>
      <c r="M4061" t="b">
        <v>0</v>
      </c>
      <c r="N4061" t="s">
        <v>8281</v>
      </c>
      <c r="O4061" t="s">
        <v>8284</v>
      </c>
      <c r="P4061">
        <f t="shared" si="189"/>
        <v>0</v>
      </c>
      <c r="Q4061">
        <f t="shared" si="190"/>
        <v>0</v>
      </c>
      <c r="R4061">
        <f t="shared" si="191"/>
        <v>2015</v>
      </c>
    </row>
    <row r="4062" spans="1:18" x14ac:dyDescent="0.3">
      <c r="A4062">
        <v>3743</v>
      </c>
      <c r="B4062" s="3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 s="12">
        <v>41823.710231481484</v>
      </c>
      <c r="J4062" s="12">
        <v>41793.710231481484</v>
      </c>
      <c r="K4062" t="b">
        <v>0</v>
      </c>
      <c r="L4062">
        <v>0</v>
      </c>
      <c r="M4062" t="b">
        <v>0</v>
      </c>
      <c r="N4062" t="s">
        <v>8281</v>
      </c>
      <c r="O4062" t="s">
        <v>8284</v>
      </c>
      <c r="P4062">
        <f t="shared" si="189"/>
        <v>0</v>
      </c>
      <c r="Q4062">
        <f t="shared" si="190"/>
        <v>0</v>
      </c>
      <c r="R4062">
        <f t="shared" si="191"/>
        <v>2014</v>
      </c>
    </row>
    <row r="4063" spans="1:18" ht="28.8" x14ac:dyDescent="0.3">
      <c r="A4063">
        <v>3744</v>
      </c>
      <c r="B4063" s="3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 s="12">
        <v>41825.165972222225</v>
      </c>
      <c r="J4063" s="12">
        <v>41793.814259259263</v>
      </c>
      <c r="K4063" t="b">
        <v>0</v>
      </c>
      <c r="L4063">
        <v>0</v>
      </c>
      <c r="M4063" t="b">
        <v>0</v>
      </c>
      <c r="N4063" t="s">
        <v>8281</v>
      </c>
      <c r="O4063" t="s">
        <v>8284</v>
      </c>
      <c r="P4063">
        <f t="shared" si="189"/>
        <v>0</v>
      </c>
      <c r="Q4063">
        <f t="shared" si="190"/>
        <v>0</v>
      </c>
      <c r="R4063">
        <f t="shared" si="191"/>
        <v>2014</v>
      </c>
    </row>
    <row r="4064" spans="1:18" ht="28.8" hidden="1" x14ac:dyDescent="0.3">
      <c r="A4064">
        <v>3790</v>
      </c>
      <c r="B4064" s="3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 s="12">
        <v>42696.708599537036</v>
      </c>
      <c r="J4064" s="12">
        <v>42666.666932870372</v>
      </c>
      <c r="K4064" t="b">
        <v>0</v>
      </c>
      <c r="L4064">
        <v>0</v>
      </c>
      <c r="M4064" t="b">
        <v>0</v>
      </c>
      <c r="N4064" t="s">
        <v>8281</v>
      </c>
      <c r="O4064" t="s">
        <v>8293</v>
      </c>
      <c r="P4064">
        <f t="shared" si="189"/>
        <v>0</v>
      </c>
      <c r="Q4064">
        <f t="shared" si="190"/>
        <v>0</v>
      </c>
      <c r="R4064">
        <f t="shared" si="191"/>
        <v>2016</v>
      </c>
    </row>
    <row r="4065" spans="1:18" hidden="1" x14ac:dyDescent="0.3">
      <c r="A4065">
        <v>3791</v>
      </c>
      <c r="B4065" s="3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 s="12">
        <v>41826.692037037035</v>
      </c>
      <c r="J4065" s="12">
        <v>41766.692037037035</v>
      </c>
      <c r="K4065" t="b">
        <v>0</v>
      </c>
      <c r="L4065">
        <v>0</v>
      </c>
      <c r="M4065" t="b">
        <v>0</v>
      </c>
      <c r="N4065" t="s">
        <v>8281</v>
      </c>
      <c r="O4065" t="s">
        <v>8293</v>
      </c>
      <c r="P4065">
        <f t="shared" si="189"/>
        <v>0</v>
      </c>
      <c r="Q4065">
        <f t="shared" si="190"/>
        <v>0</v>
      </c>
      <c r="R4065">
        <f t="shared" si="191"/>
        <v>2014</v>
      </c>
    </row>
    <row r="4066" spans="1:18" ht="28.8" hidden="1" x14ac:dyDescent="0.3">
      <c r="A4066">
        <v>3802</v>
      </c>
      <c r="B4066" s="3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 s="12">
        <v>42299.126226851848</v>
      </c>
      <c r="J4066" s="12">
        <v>42269.126226851848</v>
      </c>
      <c r="K4066" t="b">
        <v>0</v>
      </c>
      <c r="L4066">
        <v>0</v>
      </c>
      <c r="M4066" t="b">
        <v>0</v>
      </c>
      <c r="N4066" t="s">
        <v>8281</v>
      </c>
      <c r="O4066" t="s">
        <v>8293</v>
      </c>
      <c r="P4066">
        <f t="shared" si="189"/>
        <v>0</v>
      </c>
      <c r="Q4066">
        <f t="shared" si="190"/>
        <v>0</v>
      </c>
      <c r="R4066">
        <f t="shared" si="191"/>
        <v>2015</v>
      </c>
    </row>
    <row r="4067" spans="1:18" ht="28.8" hidden="1" x14ac:dyDescent="0.3">
      <c r="A4067">
        <v>3804</v>
      </c>
      <c r="B4067" s="3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 s="12">
        <v>42582.291666666672</v>
      </c>
      <c r="J4067" s="12">
        <v>42527.00953703704</v>
      </c>
      <c r="K4067" t="b">
        <v>0</v>
      </c>
      <c r="L4067">
        <v>0</v>
      </c>
      <c r="M4067" t="b">
        <v>0</v>
      </c>
      <c r="N4067" t="s">
        <v>8281</v>
      </c>
      <c r="O4067" t="s">
        <v>8293</v>
      </c>
      <c r="P4067">
        <f t="shared" si="189"/>
        <v>0</v>
      </c>
      <c r="Q4067">
        <f t="shared" si="190"/>
        <v>0</v>
      </c>
      <c r="R4067">
        <f t="shared" si="191"/>
        <v>2016</v>
      </c>
    </row>
    <row r="4068" spans="1:18" ht="28.8" x14ac:dyDescent="0.3">
      <c r="A4068">
        <v>3863</v>
      </c>
      <c r="B4068" s="3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 s="12">
        <v>42313.674826388888</v>
      </c>
      <c r="J4068" s="12">
        <v>42253.633159722223</v>
      </c>
      <c r="K4068" t="b">
        <v>0</v>
      </c>
      <c r="L4068">
        <v>0</v>
      </c>
      <c r="M4068" t="b">
        <v>0</v>
      </c>
      <c r="N4068" t="s">
        <v>8281</v>
      </c>
      <c r="O4068" t="s">
        <v>8284</v>
      </c>
      <c r="P4068">
        <f t="shared" si="189"/>
        <v>0</v>
      </c>
      <c r="Q4068">
        <f t="shared" si="190"/>
        <v>0</v>
      </c>
      <c r="R4068">
        <f t="shared" si="191"/>
        <v>2015</v>
      </c>
    </row>
    <row r="4069" spans="1:18" ht="28.8" hidden="1" x14ac:dyDescent="0.3">
      <c r="A4069">
        <v>3872</v>
      </c>
      <c r="B4069" s="3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 s="12">
        <v>42230.145787037036</v>
      </c>
      <c r="J4069" s="12">
        <v>42180.145787037036</v>
      </c>
      <c r="K4069" t="b">
        <v>0</v>
      </c>
      <c r="L4069">
        <v>0</v>
      </c>
      <c r="M4069" t="b">
        <v>0</v>
      </c>
      <c r="N4069" t="s">
        <v>8281</v>
      </c>
      <c r="O4069" t="s">
        <v>8293</v>
      </c>
      <c r="P4069">
        <f t="shared" si="189"/>
        <v>0</v>
      </c>
      <c r="Q4069">
        <f t="shared" si="190"/>
        <v>0</v>
      </c>
      <c r="R4069">
        <f t="shared" si="191"/>
        <v>2015</v>
      </c>
    </row>
    <row r="4070" spans="1:18" ht="28.8" hidden="1" x14ac:dyDescent="0.3">
      <c r="A4070">
        <v>3873</v>
      </c>
      <c r="B4070" s="3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 s="12">
        <v>42285.696006944447</v>
      </c>
      <c r="J4070" s="12">
        <v>42255.696006944447</v>
      </c>
      <c r="K4070" t="b">
        <v>0</v>
      </c>
      <c r="L4070">
        <v>0</v>
      </c>
      <c r="M4070" t="b">
        <v>0</v>
      </c>
      <c r="N4070" t="s">
        <v>8281</v>
      </c>
      <c r="O4070" t="s">
        <v>8293</v>
      </c>
      <c r="P4070">
        <f t="shared" si="189"/>
        <v>0</v>
      </c>
      <c r="Q4070">
        <f t="shared" si="190"/>
        <v>0</v>
      </c>
      <c r="R4070">
        <f t="shared" si="191"/>
        <v>2015</v>
      </c>
    </row>
    <row r="4071" spans="1:18" ht="28.8" hidden="1" x14ac:dyDescent="0.3">
      <c r="A4071">
        <v>3874</v>
      </c>
      <c r="B4071" s="3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 s="12">
        <v>42028.041666666672</v>
      </c>
      <c r="J4071" s="12">
        <v>42007.016458333332</v>
      </c>
      <c r="K4071" t="b">
        <v>0</v>
      </c>
      <c r="L4071">
        <v>0</v>
      </c>
      <c r="M4071" t="b">
        <v>0</v>
      </c>
      <c r="N4071" t="s">
        <v>8281</v>
      </c>
      <c r="O4071" t="s">
        <v>8293</v>
      </c>
      <c r="P4071">
        <f t="shared" si="189"/>
        <v>0</v>
      </c>
      <c r="Q4071">
        <f t="shared" si="190"/>
        <v>0</v>
      </c>
      <c r="R4071">
        <f t="shared" si="191"/>
        <v>2015</v>
      </c>
    </row>
    <row r="4072" spans="1:18" ht="28.8" hidden="1" x14ac:dyDescent="0.3">
      <c r="A4072">
        <v>3875</v>
      </c>
      <c r="B4072" s="3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 s="12">
        <v>42616.416666666672</v>
      </c>
      <c r="J4072" s="12">
        <v>42615.346817129626</v>
      </c>
      <c r="K4072" t="b">
        <v>0</v>
      </c>
      <c r="L4072">
        <v>0</v>
      </c>
      <c r="M4072" t="b">
        <v>0</v>
      </c>
      <c r="N4072" t="s">
        <v>8281</v>
      </c>
      <c r="O4072" t="s">
        <v>8293</v>
      </c>
      <c r="P4072">
        <f t="shared" si="189"/>
        <v>0</v>
      </c>
      <c r="Q4072">
        <f t="shared" si="190"/>
        <v>0</v>
      </c>
      <c r="R4072">
        <f t="shared" si="191"/>
        <v>2016</v>
      </c>
    </row>
    <row r="4073" spans="1:18" ht="28.8" hidden="1" x14ac:dyDescent="0.3">
      <c r="A4073">
        <v>3879</v>
      </c>
      <c r="B4073" s="3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 s="12">
        <v>42029.861064814817</v>
      </c>
      <c r="J4073" s="12">
        <v>41999.861064814817</v>
      </c>
      <c r="K4073" t="b">
        <v>0</v>
      </c>
      <c r="L4073">
        <v>0</v>
      </c>
      <c r="M4073" t="b">
        <v>0</v>
      </c>
      <c r="N4073" t="s">
        <v>8281</v>
      </c>
      <c r="O4073" t="s">
        <v>8293</v>
      </c>
      <c r="P4073">
        <f t="shared" si="189"/>
        <v>0</v>
      </c>
      <c r="Q4073">
        <f t="shared" si="190"/>
        <v>0</v>
      </c>
      <c r="R4073">
        <f t="shared" si="191"/>
        <v>2014</v>
      </c>
    </row>
    <row r="4074" spans="1:18" ht="28.8" hidden="1" x14ac:dyDescent="0.3">
      <c r="A4074">
        <v>3882</v>
      </c>
      <c r="B4074" s="3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 s="12">
        <v>42400.960416666669</v>
      </c>
      <c r="J4074" s="12">
        <v>42373.983449074076</v>
      </c>
      <c r="K4074" t="b">
        <v>0</v>
      </c>
      <c r="L4074">
        <v>0</v>
      </c>
      <c r="M4074" t="b">
        <v>0</v>
      </c>
      <c r="N4074" t="s">
        <v>8281</v>
      </c>
      <c r="O4074" t="s">
        <v>8293</v>
      </c>
      <c r="P4074">
        <f t="shared" si="189"/>
        <v>0</v>
      </c>
      <c r="Q4074">
        <f t="shared" si="190"/>
        <v>0</v>
      </c>
      <c r="R4074">
        <f t="shared" si="191"/>
        <v>2016</v>
      </c>
    </row>
    <row r="4075" spans="1:18" ht="28.8" hidden="1" x14ac:dyDescent="0.3">
      <c r="A4075">
        <v>3883</v>
      </c>
      <c r="B4075" s="3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 s="12">
        <v>41884.602650462963</v>
      </c>
      <c r="J4075" s="12">
        <v>41854.602650462963</v>
      </c>
      <c r="K4075" t="b">
        <v>0</v>
      </c>
      <c r="L4075">
        <v>0</v>
      </c>
      <c r="M4075" t="b">
        <v>0</v>
      </c>
      <c r="N4075" t="s">
        <v>8281</v>
      </c>
      <c r="O4075" t="s">
        <v>8293</v>
      </c>
      <c r="P4075">
        <f t="shared" si="189"/>
        <v>0</v>
      </c>
      <c r="Q4075">
        <f t="shared" si="190"/>
        <v>0</v>
      </c>
      <c r="R4075">
        <f t="shared" si="191"/>
        <v>2014</v>
      </c>
    </row>
    <row r="4076" spans="1:18" ht="28.8" hidden="1" x14ac:dyDescent="0.3">
      <c r="A4076">
        <v>3884</v>
      </c>
      <c r="B4076" s="3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 s="12">
        <v>42090.749907407408</v>
      </c>
      <c r="J4076" s="12">
        <v>42065.791574074072</v>
      </c>
      <c r="K4076" t="b">
        <v>0</v>
      </c>
      <c r="L4076">
        <v>0</v>
      </c>
      <c r="M4076" t="b">
        <v>0</v>
      </c>
      <c r="N4076" t="s">
        <v>8281</v>
      </c>
      <c r="O4076" t="s">
        <v>8293</v>
      </c>
      <c r="P4076">
        <f t="shared" si="189"/>
        <v>0</v>
      </c>
      <c r="Q4076">
        <f t="shared" si="190"/>
        <v>0</v>
      </c>
      <c r="R4076">
        <f t="shared" si="191"/>
        <v>2015</v>
      </c>
    </row>
    <row r="4077" spans="1:18" ht="28.8" hidden="1" x14ac:dyDescent="0.3">
      <c r="A4077">
        <v>3885</v>
      </c>
      <c r="B4077" s="3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 s="12">
        <v>42499.951284722221</v>
      </c>
      <c r="J4077" s="12">
        <v>42469.951284722221</v>
      </c>
      <c r="K4077" t="b">
        <v>0</v>
      </c>
      <c r="L4077">
        <v>0</v>
      </c>
      <c r="M4077" t="b">
        <v>0</v>
      </c>
      <c r="N4077" t="s">
        <v>8281</v>
      </c>
      <c r="O4077" t="s">
        <v>8293</v>
      </c>
      <c r="P4077">
        <f t="shared" si="189"/>
        <v>0</v>
      </c>
      <c r="Q4077">
        <f t="shared" si="190"/>
        <v>0</v>
      </c>
      <c r="R4077">
        <f t="shared" si="191"/>
        <v>2016</v>
      </c>
    </row>
    <row r="4078" spans="1:18" hidden="1" x14ac:dyDescent="0.3">
      <c r="A4078">
        <v>3886</v>
      </c>
      <c r="B4078" s="3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 s="12">
        <v>41984.228032407409</v>
      </c>
      <c r="J4078" s="12">
        <v>41954.228032407409</v>
      </c>
      <c r="K4078" t="b">
        <v>0</v>
      </c>
      <c r="L4078">
        <v>0</v>
      </c>
      <c r="M4078" t="b">
        <v>0</v>
      </c>
      <c r="N4078" t="s">
        <v>8281</v>
      </c>
      <c r="O4078" t="s">
        <v>8293</v>
      </c>
      <c r="P4078">
        <f t="shared" si="189"/>
        <v>0</v>
      </c>
      <c r="Q4078">
        <f t="shared" si="190"/>
        <v>0</v>
      </c>
      <c r="R4078">
        <f t="shared" si="191"/>
        <v>2014</v>
      </c>
    </row>
    <row r="4079" spans="1:18" ht="28.8" x14ac:dyDescent="0.3">
      <c r="A4079">
        <v>3892</v>
      </c>
      <c r="B4079" s="3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 s="12">
        <v>41875.291666666664</v>
      </c>
      <c r="J4079" s="12">
        <v>41867.652280092596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>
        <f t="shared" si="189"/>
        <v>0</v>
      </c>
      <c r="Q4079">
        <f t="shared" si="190"/>
        <v>0</v>
      </c>
      <c r="R4079">
        <f t="shared" si="191"/>
        <v>2014</v>
      </c>
    </row>
    <row r="4080" spans="1:18" ht="28.8" x14ac:dyDescent="0.3">
      <c r="A4080">
        <v>3903</v>
      </c>
      <c r="B4080" s="3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 s="12">
        <v>42230.818055555559</v>
      </c>
      <c r="J4080" s="12">
        <v>42186.01116898148</v>
      </c>
      <c r="K4080" t="b">
        <v>0</v>
      </c>
      <c r="L4080">
        <v>0</v>
      </c>
      <c r="M4080" t="b">
        <v>0</v>
      </c>
      <c r="N4080" t="s">
        <v>8281</v>
      </c>
      <c r="O4080" t="s">
        <v>8284</v>
      </c>
      <c r="P4080">
        <f t="shared" si="189"/>
        <v>0</v>
      </c>
      <c r="Q4080">
        <f t="shared" si="190"/>
        <v>0</v>
      </c>
      <c r="R4080">
        <f t="shared" si="191"/>
        <v>2015</v>
      </c>
    </row>
    <row r="4081" spans="1:18" ht="28.8" x14ac:dyDescent="0.3">
      <c r="A4081">
        <v>3916</v>
      </c>
      <c r="B4081" s="3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 s="12">
        <v>42524.471666666665</v>
      </c>
      <c r="J4081" s="12">
        <v>42494.471666666665</v>
      </c>
      <c r="K4081" t="b">
        <v>0</v>
      </c>
      <c r="L4081">
        <v>0</v>
      </c>
      <c r="M4081" t="b">
        <v>0</v>
      </c>
      <c r="N4081" t="s">
        <v>8281</v>
      </c>
      <c r="O4081" t="s">
        <v>8284</v>
      </c>
      <c r="P4081">
        <f t="shared" si="189"/>
        <v>0</v>
      </c>
      <c r="Q4081">
        <f t="shared" si="190"/>
        <v>0</v>
      </c>
      <c r="R4081">
        <f t="shared" si="191"/>
        <v>2016</v>
      </c>
    </row>
    <row r="4082" spans="1:18" ht="28.8" x14ac:dyDescent="0.3">
      <c r="A4082">
        <v>3921</v>
      </c>
      <c r="B4082" s="3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 s="12">
        <v>41938.75</v>
      </c>
      <c r="J4082" s="12">
        <v>41926.542303240742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>
        <f t="shared" si="189"/>
        <v>0</v>
      </c>
      <c r="Q4082">
        <f t="shared" si="190"/>
        <v>0</v>
      </c>
      <c r="R4082">
        <f t="shared" si="191"/>
        <v>2014</v>
      </c>
    </row>
    <row r="4083" spans="1:18" ht="28.8" x14ac:dyDescent="0.3">
      <c r="A4083">
        <v>3930</v>
      </c>
      <c r="B4083" s="3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 s="12">
        <v>42461.25</v>
      </c>
      <c r="J4083" s="12">
        <v>42433.338749999995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>
        <f t="shared" si="189"/>
        <v>0</v>
      </c>
      <c r="Q4083">
        <f t="shared" si="190"/>
        <v>0</v>
      </c>
      <c r="R4083">
        <f t="shared" si="191"/>
        <v>2016</v>
      </c>
    </row>
    <row r="4084" spans="1:18" ht="28.8" x14ac:dyDescent="0.3">
      <c r="A4084">
        <v>3931</v>
      </c>
      <c r="B4084" s="3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 s="12">
        <v>42253.151701388888</v>
      </c>
      <c r="J4084" s="12">
        <v>42228.151701388888</v>
      </c>
      <c r="K4084" t="b">
        <v>0</v>
      </c>
      <c r="L4084">
        <v>0</v>
      </c>
      <c r="M4084" t="b">
        <v>0</v>
      </c>
      <c r="N4084" t="s">
        <v>8281</v>
      </c>
      <c r="O4084" t="s">
        <v>8284</v>
      </c>
      <c r="P4084">
        <f t="shared" si="189"/>
        <v>0</v>
      </c>
      <c r="Q4084">
        <f t="shared" si="190"/>
        <v>0</v>
      </c>
      <c r="R4084">
        <f t="shared" si="191"/>
        <v>2015</v>
      </c>
    </row>
    <row r="4085" spans="1:18" ht="28.8" x14ac:dyDescent="0.3">
      <c r="A4085">
        <v>3936</v>
      </c>
      <c r="B4085" s="3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 s="12">
        <v>42705.304629629631</v>
      </c>
      <c r="J4085" s="12">
        <v>42675.262962962966</v>
      </c>
      <c r="K4085" t="b">
        <v>0</v>
      </c>
      <c r="L4085">
        <v>0</v>
      </c>
      <c r="M4085" t="b">
        <v>0</v>
      </c>
      <c r="N4085" t="s">
        <v>8281</v>
      </c>
      <c r="O4085" t="s">
        <v>8284</v>
      </c>
      <c r="P4085">
        <f t="shared" si="189"/>
        <v>0</v>
      </c>
      <c r="Q4085">
        <f t="shared" si="190"/>
        <v>0</v>
      </c>
      <c r="R4085">
        <f t="shared" si="191"/>
        <v>2016</v>
      </c>
    </row>
    <row r="4086" spans="1:18" ht="28.8" x14ac:dyDescent="0.3">
      <c r="A4086">
        <v>3942</v>
      </c>
      <c r="B4086" s="3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 s="12">
        <v>42171.904097222221</v>
      </c>
      <c r="J4086" s="12">
        <v>42111.904097222221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>
        <f t="shared" si="189"/>
        <v>0</v>
      </c>
      <c r="Q4086">
        <f t="shared" si="190"/>
        <v>0</v>
      </c>
      <c r="R4086">
        <f t="shared" si="191"/>
        <v>2015</v>
      </c>
    </row>
    <row r="4087" spans="1:18" ht="28.8" x14ac:dyDescent="0.3">
      <c r="A4087">
        <v>3944</v>
      </c>
      <c r="B4087" s="3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 s="12">
        <v>42243.662905092591</v>
      </c>
      <c r="J4087" s="12">
        <v>42213.662905092591</v>
      </c>
      <c r="K4087" t="b">
        <v>0</v>
      </c>
      <c r="L4087">
        <v>0</v>
      </c>
      <c r="M4087" t="b">
        <v>0</v>
      </c>
      <c r="N4087" t="s">
        <v>8281</v>
      </c>
      <c r="O4087" t="s">
        <v>8284</v>
      </c>
      <c r="P4087">
        <f t="shared" si="189"/>
        <v>0</v>
      </c>
      <c r="Q4087">
        <f t="shared" si="190"/>
        <v>0</v>
      </c>
      <c r="R4087">
        <f t="shared" si="191"/>
        <v>2015</v>
      </c>
    </row>
    <row r="4088" spans="1:18" ht="28.8" x14ac:dyDescent="0.3">
      <c r="A4088">
        <v>3948</v>
      </c>
      <c r="B4088" s="3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 s="12">
        <v>41889.325497685182</v>
      </c>
      <c r="J4088" s="12">
        <v>41829.325497685182</v>
      </c>
      <c r="K4088" t="b">
        <v>0</v>
      </c>
      <c r="L4088">
        <v>0</v>
      </c>
      <c r="M4088" t="b">
        <v>0</v>
      </c>
      <c r="N4088" t="s">
        <v>8281</v>
      </c>
      <c r="O4088" t="s">
        <v>8284</v>
      </c>
      <c r="P4088">
        <f t="shared" si="189"/>
        <v>0</v>
      </c>
      <c r="Q4088">
        <f t="shared" si="190"/>
        <v>0</v>
      </c>
      <c r="R4088">
        <f t="shared" si="191"/>
        <v>2014</v>
      </c>
    </row>
    <row r="4089" spans="1:18" ht="28.8" x14ac:dyDescent="0.3">
      <c r="A4089">
        <v>3953</v>
      </c>
      <c r="B4089" s="3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42580.978472222225</v>
      </c>
      <c r="J4089" s="12">
        <v>42550.048449074078</v>
      </c>
      <c r="K4089" t="b">
        <v>0</v>
      </c>
      <c r="L4089">
        <v>0</v>
      </c>
      <c r="M4089" t="b">
        <v>0</v>
      </c>
      <c r="N4089" t="s">
        <v>8281</v>
      </c>
      <c r="O4089" t="s">
        <v>8284</v>
      </c>
      <c r="P4089">
        <f t="shared" si="189"/>
        <v>0</v>
      </c>
      <c r="Q4089">
        <f t="shared" si="190"/>
        <v>0</v>
      </c>
      <c r="R4089">
        <f t="shared" si="191"/>
        <v>2016</v>
      </c>
    </row>
    <row r="4090" spans="1:18" ht="28.8" x14ac:dyDescent="0.3">
      <c r="A4090">
        <v>3954</v>
      </c>
      <c r="B4090" s="3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 s="12">
        <v>41834.651203703703</v>
      </c>
      <c r="J4090" s="12">
        <v>41774.651203703703</v>
      </c>
      <c r="K4090" t="b">
        <v>0</v>
      </c>
      <c r="L4090">
        <v>0</v>
      </c>
      <c r="M4090" t="b">
        <v>0</v>
      </c>
      <c r="N4090" t="s">
        <v>8281</v>
      </c>
      <c r="O4090" t="s">
        <v>8284</v>
      </c>
      <c r="P4090">
        <f t="shared" si="189"/>
        <v>0</v>
      </c>
      <c r="Q4090">
        <f t="shared" si="190"/>
        <v>0</v>
      </c>
      <c r="R4090">
        <f t="shared" si="191"/>
        <v>2014</v>
      </c>
    </row>
    <row r="4091" spans="1:18" ht="28.8" x14ac:dyDescent="0.3">
      <c r="A4091">
        <v>3956</v>
      </c>
      <c r="B4091" s="3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 s="12">
        <v>42485.013888888891</v>
      </c>
      <c r="J4091" s="12">
        <v>42457.932025462964</v>
      </c>
      <c r="K4091" t="b">
        <v>0</v>
      </c>
      <c r="L4091">
        <v>0</v>
      </c>
      <c r="M4091" t="b">
        <v>0</v>
      </c>
      <c r="N4091" t="s">
        <v>8281</v>
      </c>
      <c r="O4091" t="s">
        <v>8284</v>
      </c>
      <c r="P4091">
        <f t="shared" si="189"/>
        <v>0</v>
      </c>
      <c r="Q4091">
        <f t="shared" si="190"/>
        <v>0</v>
      </c>
      <c r="R4091">
        <f t="shared" si="191"/>
        <v>2016</v>
      </c>
    </row>
    <row r="4092" spans="1:18" ht="28.8" x14ac:dyDescent="0.3">
      <c r="A4092">
        <v>3963</v>
      </c>
      <c r="B4092" s="3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 s="12">
        <v>42326.195798611108</v>
      </c>
      <c r="J4092" s="12">
        <v>42296.154131944444</v>
      </c>
      <c r="K4092" t="b">
        <v>0</v>
      </c>
      <c r="L4092">
        <v>0</v>
      </c>
      <c r="M4092" t="b">
        <v>0</v>
      </c>
      <c r="N4092" t="s">
        <v>8281</v>
      </c>
      <c r="O4092" t="s">
        <v>8284</v>
      </c>
      <c r="P4092">
        <f t="shared" si="189"/>
        <v>0</v>
      </c>
      <c r="Q4092">
        <f t="shared" si="190"/>
        <v>0</v>
      </c>
      <c r="R4092">
        <f t="shared" si="191"/>
        <v>2015</v>
      </c>
    </row>
    <row r="4093" spans="1:18" ht="28.8" x14ac:dyDescent="0.3">
      <c r="A4093">
        <v>3975</v>
      </c>
      <c r="B4093" s="3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 s="12">
        <v>42564.866875</v>
      </c>
      <c r="J4093" s="12">
        <v>42534.866875</v>
      </c>
      <c r="K4093" t="b">
        <v>0</v>
      </c>
      <c r="L4093">
        <v>0</v>
      </c>
      <c r="M4093" t="b">
        <v>0</v>
      </c>
      <c r="N4093" t="s">
        <v>8281</v>
      </c>
      <c r="O4093" t="s">
        <v>8284</v>
      </c>
      <c r="P4093">
        <f t="shared" si="189"/>
        <v>0</v>
      </c>
      <c r="Q4093">
        <f t="shared" si="190"/>
        <v>0</v>
      </c>
      <c r="R4093">
        <f t="shared" si="191"/>
        <v>2016</v>
      </c>
    </row>
    <row r="4094" spans="1:18" ht="28.8" x14ac:dyDescent="0.3">
      <c r="A4094">
        <v>3989</v>
      </c>
      <c r="B4094" s="3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 s="12">
        <v>42316.791446759264</v>
      </c>
      <c r="J4094" s="12">
        <v>42286.749780092592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>
        <f t="shared" si="189"/>
        <v>0</v>
      </c>
      <c r="Q4094">
        <f t="shared" si="190"/>
        <v>0</v>
      </c>
      <c r="R4094">
        <f t="shared" si="191"/>
        <v>2015</v>
      </c>
    </row>
    <row r="4095" spans="1:18" ht="28.8" x14ac:dyDescent="0.3">
      <c r="A4095">
        <v>3997</v>
      </c>
      <c r="B4095" s="3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 s="12">
        <v>42099.349780092598</v>
      </c>
      <c r="J4095" s="12">
        <v>42069.391446759255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>
        <f t="shared" si="189"/>
        <v>0</v>
      </c>
      <c r="Q4095">
        <f t="shared" si="190"/>
        <v>0</v>
      </c>
      <c r="R4095">
        <f t="shared" si="191"/>
        <v>2015</v>
      </c>
    </row>
    <row r="4096" spans="1:18" ht="28.8" x14ac:dyDescent="0.3">
      <c r="A4096">
        <v>4012</v>
      </c>
      <c r="B4096" s="3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 s="12">
        <v>42126.544548611113</v>
      </c>
      <c r="J4096" s="12">
        <v>42096.544548611113</v>
      </c>
      <c r="K4096" t="b">
        <v>0</v>
      </c>
      <c r="L4096">
        <v>0</v>
      </c>
      <c r="M4096" t="b">
        <v>0</v>
      </c>
      <c r="N4096" t="s">
        <v>8281</v>
      </c>
      <c r="O4096" t="s">
        <v>8284</v>
      </c>
      <c r="P4096">
        <f t="shared" si="189"/>
        <v>0</v>
      </c>
      <c r="Q4096">
        <f t="shared" si="190"/>
        <v>0</v>
      </c>
      <c r="R4096">
        <f t="shared" si="191"/>
        <v>2015</v>
      </c>
    </row>
    <row r="4097" spans="1:18" ht="28.8" x14ac:dyDescent="0.3">
      <c r="A4097">
        <v>4014</v>
      </c>
      <c r="B4097" s="3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 s="12">
        <v>42434.246168981481</v>
      </c>
      <c r="J4097" s="12">
        <v>42419.246168981481</v>
      </c>
      <c r="K4097" t="b">
        <v>0</v>
      </c>
      <c r="L4097">
        <v>0</v>
      </c>
      <c r="M4097" t="b">
        <v>0</v>
      </c>
      <c r="N4097" t="s">
        <v>8281</v>
      </c>
      <c r="O4097" t="s">
        <v>8284</v>
      </c>
      <c r="P4097">
        <f t="shared" si="189"/>
        <v>0</v>
      </c>
      <c r="Q4097">
        <f t="shared" si="190"/>
        <v>0</v>
      </c>
      <c r="R4097">
        <f t="shared" si="191"/>
        <v>2016</v>
      </c>
    </row>
    <row r="4098" spans="1:18" ht="28.8" x14ac:dyDescent="0.3">
      <c r="A4098">
        <v>4023</v>
      </c>
      <c r="B4098" s="3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 s="12">
        <v>42453.957905092597</v>
      </c>
      <c r="J4098" s="12">
        <v>42408.999571759254</v>
      </c>
      <c r="K4098" t="b">
        <v>0</v>
      </c>
      <c r="L4098">
        <v>0</v>
      </c>
      <c r="M4098" t="b">
        <v>0</v>
      </c>
      <c r="N4098" t="s">
        <v>8281</v>
      </c>
      <c r="O4098" t="s">
        <v>8284</v>
      </c>
      <c r="P4098">
        <f t="shared" ref="P4098:P4115" si="192">ROUND(E4098/D4098*100,0)</f>
        <v>0</v>
      </c>
      <c r="Q4098">
        <f t="shared" ref="Q4098:Q4115" si="193">IFERROR(ROUND(E4098/L4098,2),0)</f>
        <v>0</v>
      </c>
      <c r="R4098">
        <f t="shared" si="191"/>
        <v>2016</v>
      </c>
    </row>
    <row r="4099" spans="1:18" ht="28.8" x14ac:dyDescent="0.3">
      <c r="A4099">
        <v>4026</v>
      </c>
      <c r="B4099" s="3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 s="12">
        <v>42342.697210648148</v>
      </c>
      <c r="J4099" s="12">
        <v>42282.655543981484</v>
      </c>
      <c r="K4099" t="b">
        <v>0</v>
      </c>
      <c r="L4099">
        <v>0</v>
      </c>
      <c r="M4099" t="b">
        <v>0</v>
      </c>
      <c r="N4099" t="s">
        <v>8281</v>
      </c>
      <c r="O4099" t="s">
        <v>8284</v>
      </c>
      <c r="P4099">
        <f t="shared" si="192"/>
        <v>0</v>
      </c>
      <c r="Q4099">
        <f t="shared" si="193"/>
        <v>0</v>
      </c>
      <c r="R4099">
        <f t="shared" ref="R4099:R4115" si="194">YEAR(J4099)</f>
        <v>2015</v>
      </c>
    </row>
    <row r="4100" spans="1:18" ht="28.8" x14ac:dyDescent="0.3">
      <c r="A4100">
        <v>4029</v>
      </c>
      <c r="B4100" s="3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42352.025115740747</v>
      </c>
      <c r="J4100" s="12">
        <v>42322.025115740747</v>
      </c>
      <c r="K4100" t="b">
        <v>0</v>
      </c>
      <c r="L4100">
        <v>0</v>
      </c>
      <c r="M4100" t="b">
        <v>0</v>
      </c>
      <c r="N4100" t="s">
        <v>8281</v>
      </c>
      <c r="O4100" t="s">
        <v>8284</v>
      </c>
      <c r="P4100">
        <f t="shared" si="192"/>
        <v>0</v>
      </c>
      <c r="Q4100">
        <f t="shared" si="193"/>
        <v>0</v>
      </c>
      <c r="R4100">
        <f t="shared" si="194"/>
        <v>2015</v>
      </c>
    </row>
    <row r="4101" spans="1:18" ht="28.8" x14ac:dyDescent="0.3">
      <c r="A4101">
        <v>4031</v>
      </c>
      <c r="B4101" s="3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 s="12">
        <v>41991.626898148148</v>
      </c>
      <c r="J4101" s="12">
        <v>41941.585231481484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>
        <f t="shared" si="192"/>
        <v>0</v>
      </c>
      <c r="Q4101">
        <f t="shared" si="193"/>
        <v>0</v>
      </c>
      <c r="R4101">
        <f t="shared" si="194"/>
        <v>2014</v>
      </c>
    </row>
    <row r="4102" spans="1:18" ht="28.8" x14ac:dyDescent="0.3">
      <c r="A4102">
        <v>4043</v>
      </c>
      <c r="B4102" s="3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 s="12">
        <v>41963.957465277781</v>
      </c>
      <c r="J4102" s="12">
        <v>41948.957465277781</v>
      </c>
      <c r="K4102" t="b">
        <v>0</v>
      </c>
      <c r="L4102">
        <v>0</v>
      </c>
      <c r="M4102" t="b">
        <v>0</v>
      </c>
      <c r="N4102" t="s">
        <v>8281</v>
      </c>
      <c r="O4102" t="s">
        <v>8284</v>
      </c>
      <c r="P4102">
        <f t="shared" si="192"/>
        <v>0</v>
      </c>
      <c r="Q4102">
        <f t="shared" si="193"/>
        <v>0</v>
      </c>
      <c r="R4102">
        <f t="shared" si="194"/>
        <v>2014</v>
      </c>
    </row>
    <row r="4103" spans="1:18" ht="28.8" x14ac:dyDescent="0.3">
      <c r="A4103">
        <v>4051</v>
      </c>
      <c r="B4103" s="3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41768.286805555559</v>
      </c>
      <c r="J4103" s="12">
        <v>41761.810150462967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>
        <f t="shared" si="192"/>
        <v>0</v>
      </c>
      <c r="Q4103">
        <f t="shared" si="193"/>
        <v>0</v>
      </c>
      <c r="R4103">
        <f t="shared" si="194"/>
        <v>2014</v>
      </c>
    </row>
    <row r="4104" spans="1:18" ht="28.8" x14ac:dyDescent="0.3">
      <c r="A4104">
        <v>4054</v>
      </c>
      <c r="B4104" s="3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 s="12">
        <v>42644.166666666672</v>
      </c>
      <c r="J4104" s="12">
        <v>42613.841261574074</v>
      </c>
      <c r="K4104" t="b">
        <v>0</v>
      </c>
      <c r="L4104">
        <v>0</v>
      </c>
      <c r="M4104" t="b">
        <v>0</v>
      </c>
      <c r="N4104" t="s">
        <v>8281</v>
      </c>
      <c r="O4104" t="s">
        <v>8284</v>
      </c>
      <c r="P4104">
        <f t="shared" si="192"/>
        <v>0</v>
      </c>
      <c r="Q4104">
        <f t="shared" si="193"/>
        <v>0</v>
      </c>
      <c r="R4104">
        <f t="shared" si="194"/>
        <v>2016</v>
      </c>
    </row>
    <row r="4105" spans="1:18" ht="28.8" x14ac:dyDescent="0.3">
      <c r="A4105">
        <v>4061</v>
      </c>
      <c r="B4105" s="3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 s="12">
        <v>42481.099803240737</v>
      </c>
      <c r="J4105" s="12">
        <v>42421.141469907408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>
        <f t="shared" si="192"/>
        <v>0</v>
      </c>
      <c r="Q4105">
        <f t="shared" si="193"/>
        <v>0</v>
      </c>
      <c r="R4105">
        <f t="shared" si="194"/>
        <v>2016</v>
      </c>
    </row>
    <row r="4106" spans="1:18" ht="28.8" x14ac:dyDescent="0.3">
      <c r="A4106">
        <v>4071</v>
      </c>
      <c r="B4106" s="3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 s="12">
        <v>42730.804756944446</v>
      </c>
      <c r="J4106" s="12">
        <v>42700.804756944446</v>
      </c>
      <c r="K4106" t="b">
        <v>0</v>
      </c>
      <c r="L4106">
        <v>0</v>
      </c>
      <c r="M4106" t="b">
        <v>0</v>
      </c>
      <c r="N4106" t="s">
        <v>8281</v>
      </c>
      <c r="O4106" t="s">
        <v>8284</v>
      </c>
      <c r="P4106">
        <f t="shared" si="192"/>
        <v>0</v>
      </c>
      <c r="Q4106">
        <f t="shared" si="193"/>
        <v>0</v>
      </c>
      <c r="R4106">
        <f t="shared" si="194"/>
        <v>2016</v>
      </c>
    </row>
    <row r="4107" spans="1:18" ht="28.8" x14ac:dyDescent="0.3">
      <c r="A4107">
        <v>4076</v>
      </c>
      <c r="B4107" s="3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 s="12">
        <v>41933.82708333333</v>
      </c>
      <c r="J4107" s="12">
        <v>41905.795706018522</v>
      </c>
      <c r="K4107" t="b">
        <v>0</v>
      </c>
      <c r="L4107">
        <v>0</v>
      </c>
      <c r="M4107" t="b">
        <v>0</v>
      </c>
      <c r="N4107" t="s">
        <v>8281</v>
      </c>
      <c r="O4107" t="s">
        <v>8284</v>
      </c>
      <c r="P4107">
        <f t="shared" si="192"/>
        <v>0</v>
      </c>
      <c r="Q4107">
        <f t="shared" si="193"/>
        <v>0</v>
      </c>
      <c r="R4107">
        <f t="shared" si="194"/>
        <v>2014</v>
      </c>
    </row>
    <row r="4108" spans="1:18" ht="28.8" x14ac:dyDescent="0.3">
      <c r="A4108">
        <v>4078</v>
      </c>
      <c r="B4108" s="3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 s="12">
        <v>42762.787523148145</v>
      </c>
      <c r="J4108" s="12">
        <v>42732.787523148145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>
        <f t="shared" si="192"/>
        <v>0</v>
      </c>
      <c r="Q4108">
        <f t="shared" si="193"/>
        <v>0</v>
      </c>
      <c r="R4108">
        <f t="shared" si="194"/>
        <v>2016</v>
      </c>
    </row>
    <row r="4109" spans="1:18" ht="28.8" x14ac:dyDescent="0.3">
      <c r="A4109">
        <v>4080</v>
      </c>
      <c r="B4109" s="3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 s="12">
        <v>42535.787500000006</v>
      </c>
      <c r="J4109" s="12">
        <v>42511.698101851856</v>
      </c>
      <c r="K4109" t="b">
        <v>0</v>
      </c>
      <c r="L4109">
        <v>0</v>
      </c>
      <c r="M4109" t="b">
        <v>0</v>
      </c>
      <c r="N4109" t="s">
        <v>8281</v>
      </c>
      <c r="O4109" t="s">
        <v>8284</v>
      </c>
      <c r="P4109">
        <f t="shared" si="192"/>
        <v>0</v>
      </c>
      <c r="Q4109">
        <f t="shared" si="193"/>
        <v>0</v>
      </c>
      <c r="R4109">
        <f t="shared" si="194"/>
        <v>2016</v>
      </c>
    </row>
    <row r="4110" spans="1:18" x14ac:dyDescent="0.3">
      <c r="A4110">
        <v>4087</v>
      </c>
      <c r="B4110" s="3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 s="12">
        <v>42568.742893518516</v>
      </c>
      <c r="J4110" s="12">
        <v>42538.742893518516</v>
      </c>
      <c r="K4110" t="b">
        <v>0</v>
      </c>
      <c r="L4110">
        <v>0</v>
      </c>
      <c r="M4110" t="b">
        <v>0</v>
      </c>
      <c r="N4110" t="s">
        <v>8281</v>
      </c>
      <c r="O4110" t="s">
        <v>8284</v>
      </c>
      <c r="P4110">
        <f t="shared" si="192"/>
        <v>0</v>
      </c>
      <c r="Q4110">
        <f t="shared" si="193"/>
        <v>0</v>
      </c>
      <c r="R4110">
        <f t="shared" si="194"/>
        <v>2016</v>
      </c>
    </row>
    <row r="4111" spans="1:18" ht="28.8" x14ac:dyDescent="0.3">
      <c r="A4111">
        <v>4097</v>
      </c>
      <c r="B4111" s="3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42400.996527777781</v>
      </c>
      <c r="J4111" s="12">
        <v>42344.824502314819</v>
      </c>
      <c r="K4111" t="b">
        <v>0</v>
      </c>
      <c r="L4111">
        <v>0</v>
      </c>
      <c r="M4111" t="b">
        <v>0</v>
      </c>
      <c r="N4111" t="s">
        <v>8281</v>
      </c>
      <c r="O4111" t="s">
        <v>8284</v>
      </c>
      <c r="P4111">
        <f t="shared" si="192"/>
        <v>0</v>
      </c>
      <c r="Q4111">
        <f t="shared" si="193"/>
        <v>0</v>
      </c>
      <c r="R4111">
        <f t="shared" si="194"/>
        <v>2015</v>
      </c>
    </row>
    <row r="4112" spans="1:18" ht="28.8" x14ac:dyDescent="0.3">
      <c r="A4112">
        <v>4098</v>
      </c>
      <c r="B4112" s="3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 s="12">
        <v>42525.722187499996</v>
      </c>
      <c r="J4112" s="12">
        <v>42495.722187499996</v>
      </c>
      <c r="K4112" t="b">
        <v>0</v>
      </c>
      <c r="L4112">
        <v>0</v>
      </c>
      <c r="M4112" t="b">
        <v>0</v>
      </c>
      <c r="N4112" t="s">
        <v>8281</v>
      </c>
      <c r="O4112" t="s">
        <v>8284</v>
      </c>
      <c r="P4112">
        <f t="shared" si="192"/>
        <v>0</v>
      </c>
      <c r="Q4112">
        <f t="shared" si="193"/>
        <v>0</v>
      </c>
      <c r="R4112">
        <f t="shared" si="194"/>
        <v>2016</v>
      </c>
    </row>
    <row r="4113" spans="1:18" x14ac:dyDescent="0.3">
      <c r="A4113">
        <v>4100</v>
      </c>
      <c r="B4113" s="3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 s="12">
        <v>41937.124884259261</v>
      </c>
      <c r="J4113" s="12">
        <v>41927.124884259261</v>
      </c>
      <c r="K4113" t="b">
        <v>0</v>
      </c>
      <c r="L4113">
        <v>0</v>
      </c>
      <c r="M4113" t="b">
        <v>0</v>
      </c>
      <c r="N4113" t="s">
        <v>8281</v>
      </c>
      <c r="O4113" t="s">
        <v>8284</v>
      </c>
      <c r="P4113">
        <f t="shared" si="192"/>
        <v>0</v>
      </c>
      <c r="Q4113">
        <f t="shared" si="193"/>
        <v>0</v>
      </c>
      <c r="R4113">
        <f t="shared" si="194"/>
        <v>2014</v>
      </c>
    </row>
    <row r="4114" spans="1:18" ht="28.8" x14ac:dyDescent="0.3">
      <c r="A4114">
        <v>4101</v>
      </c>
      <c r="B4114" s="3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 s="12">
        <v>42760.903726851851</v>
      </c>
      <c r="J4114" s="12">
        <v>42730.903726851851</v>
      </c>
      <c r="K4114" t="b">
        <v>0</v>
      </c>
      <c r="L4114">
        <v>0</v>
      </c>
      <c r="M4114" t="b">
        <v>0</v>
      </c>
      <c r="N4114" t="s">
        <v>8281</v>
      </c>
      <c r="O4114" t="s">
        <v>8284</v>
      </c>
      <c r="P4114">
        <f t="shared" si="192"/>
        <v>0</v>
      </c>
      <c r="Q4114">
        <f t="shared" si="193"/>
        <v>0</v>
      </c>
      <c r="R4114">
        <f t="shared" si="194"/>
        <v>2016</v>
      </c>
    </row>
    <row r="4115" spans="1:18" ht="28.8" x14ac:dyDescent="0.3">
      <c r="A4115">
        <v>4109</v>
      </c>
      <c r="B4115" s="3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 s="12">
        <v>42337.581064814818</v>
      </c>
      <c r="J4115" s="12">
        <v>42307.539398148147</v>
      </c>
      <c r="K4115" t="b">
        <v>0</v>
      </c>
      <c r="L4115">
        <v>0</v>
      </c>
      <c r="M4115" t="b">
        <v>0</v>
      </c>
      <c r="N4115" t="s">
        <v>8281</v>
      </c>
      <c r="O4115" t="s">
        <v>8284</v>
      </c>
      <c r="P4115">
        <f t="shared" si="192"/>
        <v>0</v>
      </c>
      <c r="Q4115">
        <f t="shared" si="193"/>
        <v>0</v>
      </c>
      <c r="R4115">
        <f t="shared" si="194"/>
        <v>2015</v>
      </c>
    </row>
  </sheetData>
  <autoFilter ref="A1:V4115" xr:uid="{00000000-0001-0000-0000-000000000000}">
    <filterColumn colId="14">
      <filters>
        <filter val="plays"/>
      </filters>
    </filterColumn>
  </autoFilter>
  <conditionalFormatting sqref="F1:F1048576">
    <cfRule type="cellIs" dxfId="29" priority="4" operator="equal">
      <formula>"canceled"</formula>
    </cfRule>
    <cfRule type="cellIs" dxfId="28" priority="5" operator="equal">
      <formula>"failed"</formula>
    </cfRule>
    <cfRule type="cellIs" dxfId="27" priority="6" operator="equal">
      <formula>"successful"</formula>
    </cfRule>
    <cfRule type="cellIs" dxfId="26" priority="7" operator="equal">
      <formula>"sucessfull"</formula>
    </cfRule>
    <cfRule type="cellIs" dxfId="25" priority="8" operator="equal">
      <formula>"live"</formula>
    </cfRule>
  </conditionalFormatting>
  <conditionalFormatting sqref="P1:P1048576 Q1:V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BC767-B9DB-4D4C-989C-8BBCF03A166B}">
  <dimension ref="A1:Q10"/>
  <sheetViews>
    <sheetView topLeftCell="A8" workbookViewId="0">
      <selection activeCell="H28" sqref="H28"/>
    </sheetView>
  </sheetViews>
  <sheetFormatPr defaultRowHeight="14.4" x14ac:dyDescent="0.3"/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59.2" x14ac:dyDescent="0.3">
      <c r="A2">
        <v>3128</v>
      </c>
      <c r="B2" s="3" t="s">
        <v>3128</v>
      </c>
      <c r="C2" s="3" t="s">
        <v>7238</v>
      </c>
      <c r="D2" s="5">
        <v>15000</v>
      </c>
      <c r="E2" s="7">
        <v>16291</v>
      </c>
      <c r="F2" t="s">
        <v>8221</v>
      </c>
      <c r="G2" t="s">
        <v>8223</v>
      </c>
      <c r="H2" t="s">
        <v>8245</v>
      </c>
      <c r="I2" s="12">
        <v>42810.784039351856</v>
      </c>
      <c r="J2" s="12">
        <v>42780.825706018513</v>
      </c>
      <c r="K2" t="b">
        <v>0</v>
      </c>
      <c r="L2">
        <v>117</v>
      </c>
      <c r="M2" t="b">
        <v>0</v>
      </c>
      <c r="N2" t="s">
        <v>8281</v>
      </c>
      <c r="O2" t="s">
        <v>8284</v>
      </c>
      <c r="P2">
        <v>109</v>
      </c>
      <c r="Q2">
        <v>139.24</v>
      </c>
    </row>
    <row r="3" spans="1:17" ht="259.2" x14ac:dyDescent="0.3">
      <c r="A3">
        <v>3144</v>
      </c>
      <c r="B3" s="3" t="s">
        <v>3144</v>
      </c>
      <c r="C3" s="3" t="s">
        <v>7254</v>
      </c>
      <c r="D3" s="5">
        <v>10000</v>
      </c>
      <c r="E3" s="7">
        <v>7540</v>
      </c>
      <c r="F3" t="s">
        <v>8221</v>
      </c>
      <c r="G3" t="s">
        <v>8223</v>
      </c>
      <c r="H3" t="s">
        <v>8245</v>
      </c>
      <c r="I3" s="12">
        <v>42813.25</v>
      </c>
      <c r="J3" s="12">
        <v>42796.538275462968</v>
      </c>
      <c r="K3" t="b">
        <v>0</v>
      </c>
      <c r="L3">
        <v>30</v>
      </c>
      <c r="M3" t="b">
        <v>0</v>
      </c>
      <c r="N3" t="s">
        <v>8281</v>
      </c>
      <c r="O3" t="s">
        <v>8284</v>
      </c>
      <c r="P3">
        <v>75</v>
      </c>
      <c r="Q3">
        <v>251.33</v>
      </c>
    </row>
    <row r="4" spans="1:17" ht="100.8" x14ac:dyDescent="0.3">
      <c r="A4">
        <v>3131</v>
      </c>
      <c r="B4" s="3" t="s">
        <v>3131</v>
      </c>
      <c r="C4" s="3" t="s">
        <v>7241</v>
      </c>
      <c r="D4" s="5">
        <v>4100</v>
      </c>
      <c r="E4" s="7">
        <v>645</v>
      </c>
      <c r="F4" t="s">
        <v>8221</v>
      </c>
      <c r="G4" t="s">
        <v>8223</v>
      </c>
      <c r="H4" t="s">
        <v>8245</v>
      </c>
      <c r="I4" s="12">
        <v>42833.537557870368</v>
      </c>
      <c r="J4" s="12">
        <v>42803.579224537039</v>
      </c>
      <c r="K4" t="b">
        <v>0</v>
      </c>
      <c r="L4">
        <v>12</v>
      </c>
      <c r="M4" t="b">
        <v>0</v>
      </c>
      <c r="N4" t="s">
        <v>8281</v>
      </c>
      <c r="O4" t="s">
        <v>8284</v>
      </c>
      <c r="P4">
        <v>16</v>
      </c>
      <c r="Q4">
        <v>53.75</v>
      </c>
    </row>
    <row r="5" spans="1:17" ht="201.6" x14ac:dyDescent="0.3">
      <c r="A5">
        <v>3130</v>
      </c>
      <c r="B5" s="3" t="s">
        <v>3130</v>
      </c>
      <c r="C5" s="3" t="s">
        <v>7240</v>
      </c>
      <c r="D5" s="5">
        <v>10000</v>
      </c>
      <c r="E5" s="7">
        <v>375</v>
      </c>
      <c r="F5" t="s">
        <v>8221</v>
      </c>
      <c r="G5" t="s">
        <v>8223</v>
      </c>
      <c r="H5" t="s">
        <v>8245</v>
      </c>
      <c r="I5" s="12">
        <v>42839.207638888889</v>
      </c>
      <c r="J5" s="12">
        <v>42808.640231481477</v>
      </c>
      <c r="K5" t="b">
        <v>0</v>
      </c>
      <c r="L5">
        <v>4</v>
      </c>
      <c r="M5" t="b">
        <v>0</v>
      </c>
      <c r="N5" t="s">
        <v>8281</v>
      </c>
      <c r="O5" t="s">
        <v>8284</v>
      </c>
      <c r="P5">
        <v>4</v>
      </c>
      <c r="Q5">
        <v>93.75</v>
      </c>
    </row>
    <row r="6" spans="1:17" ht="259.2" x14ac:dyDescent="0.3">
      <c r="A6">
        <v>3135</v>
      </c>
      <c r="B6" s="3" t="s">
        <v>3135</v>
      </c>
      <c r="C6" s="3" t="s">
        <v>7245</v>
      </c>
      <c r="D6" s="5">
        <v>777</v>
      </c>
      <c r="E6" s="7">
        <v>162</v>
      </c>
      <c r="F6" t="s">
        <v>8221</v>
      </c>
      <c r="G6" t="s">
        <v>8223</v>
      </c>
      <c r="H6" t="s">
        <v>8245</v>
      </c>
      <c r="I6" s="12">
        <v>42829.151863425926</v>
      </c>
      <c r="J6" s="12">
        <v>42807.151863425926</v>
      </c>
      <c r="K6" t="b">
        <v>0</v>
      </c>
      <c r="L6">
        <v>7</v>
      </c>
      <c r="M6" t="b">
        <v>0</v>
      </c>
      <c r="N6" t="s">
        <v>8281</v>
      </c>
      <c r="O6" t="s">
        <v>8284</v>
      </c>
      <c r="P6">
        <v>21</v>
      </c>
      <c r="Q6">
        <v>23.14</v>
      </c>
    </row>
    <row r="7" spans="1:17" ht="187.2" x14ac:dyDescent="0.3">
      <c r="A7">
        <v>3137</v>
      </c>
      <c r="B7" s="3" t="s">
        <v>3137</v>
      </c>
      <c r="C7" s="3" t="s">
        <v>7247</v>
      </c>
      <c r="D7" s="5">
        <v>1500</v>
      </c>
      <c r="E7" s="7">
        <v>50</v>
      </c>
      <c r="F7" t="s">
        <v>8221</v>
      </c>
      <c r="G7" t="s">
        <v>8223</v>
      </c>
      <c r="H7" t="s">
        <v>8245</v>
      </c>
      <c r="I7" s="12">
        <v>42858.8</v>
      </c>
      <c r="J7" s="12">
        <v>42807.885057870371</v>
      </c>
      <c r="K7" t="b">
        <v>0</v>
      </c>
      <c r="L7">
        <v>1</v>
      </c>
      <c r="M7" t="b">
        <v>0</v>
      </c>
      <c r="N7" t="s">
        <v>8281</v>
      </c>
      <c r="O7" t="s">
        <v>8284</v>
      </c>
      <c r="P7">
        <v>3</v>
      </c>
      <c r="Q7">
        <v>50</v>
      </c>
    </row>
    <row r="8" spans="1:17" ht="259.2" x14ac:dyDescent="0.3">
      <c r="A8">
        <v>3129</v>
      </c>
      <c r="B8" s="3" t="s">
        <v>3129</v>
      </c>
      <c r="C8" s="3" t="s">
        <v>7239</v>
      </c>
      <c r="D8" s="5">
        <v>1250</v>
      </c>
      <c r="E8" s="7">
        <v>10</v>
      </c>
      <c r="F8" t="s">
        <v>8221</v>
      </c>
      <c r="G8" t="s">
        <v>8223</v>
      </c>
      <c r="H8" t="s">
        <v>8245</v>
      </c>
      <c r="I8" s="12">
        <v>42843.801145833335</v>
      </c>
      <c r="J8" s="12">
        <v>42803.842812499999</v>
      </c>
      <c r="K8" t="b">
        <v>0</v>
      </c>
      <c r="L8">
        <v>1</v>
      </c>
      <c r="M8" t="b">
        <v>0</v>
      </c>
      <c r="N8" t="s">
        <v>8281</v>
      </c>
      <c r="O8" t="s">
        <v>8284</v>
      </c>
      <c r="P8">
        <v>1</v>
      </c>
      <c r="Q8">
        <v>10</v>
      </c>
    </row>
    <row r="9" spans="1:17" ht="158.4" x14ac:dyDescent="0.3">
      <c r="A9">
        <v>3132</v>
      </c>
      <c r="B9" s="3" t="s">
        <v>3132</v>
      </c>
      <c r="C9" s="3" t="s">
        <v>7242</v>
      </c>
      <c r="D9" s="5">
        <v>30000</v>
      </c>
      <c r="E9" s="7">
        <v>10</v>
      </c>
      <c r="F9" t="s">
        <v>8221</v>
      </c>
      <c r="G9" t="s">
        <v>8223</v>
      </c>
      <c r="H9" t="s">
        <v>8245</v>
      </c>
      <c r="I9" s="12">
        <v>42846.308564814812</v>
      </c>
      <c r="J9" s="12">
        <v>42786.350231481483</v>
      </c>
      <c r="K9" t="b">
        <v>0</v>
      </c>
      <c r="L9">
        <v>1</v>
      </c>
      <c r="M9" t="b">
        <v>0</v>
      </c>
      <c r="N9" t="s">
        <v>8281</v>
      </c>
      <c r="O9" t="s">
        <v>8284</v>
      </c>
      <c r="P9">
        <v>0</v>
      </c>
      <c r="Q9">
        <v>10</v>
      </c>
    </row>
    <row r="10" spans="1:17" ht="187.2" x14ac:dyDescent="0.3">
      <c r="A10">
        <v>3145</v>
      </c>
      <c r="B10" s="3" t="s">
        <v>3145</v>
      </c>
      <c r="C10" s="3" t="s">
        <v>7255</v>
      </c>
      <c r="D10" s="5">
        <v>25000</v>
      </c>
      <c r="E10" s="7">
        <v>0</v>
      </c>
      <c r="F10" t="s">
        <v>8221</v>
      </c>
      <c r="G10" t="s">
        <v>8223</v>
      </c>
      <c r="H10" t="s">
        <v>8245</v>
      </c>
      <c r="I10" s="12">
        <v>42821.999236111107</v>
      </c>
      <c r="J10" s="12">
        <v>42762.040902777779</v>
      </c>
      <c r="K10" t="b">
        <v>0</v>
      </c>
      <c r="L10">
        <v>0</v>
      </c>
      <c r="M10" t="b">
        <v>0</v>
      </c>
      <c r="N10" t="s">
        <v>8281</v>
      </c>
      <c r="O10" t="s">
        <v>8284</v>
      </c>
      <c r="P10">
        <v>0</v>
      </c>
      <c r="Q10">
        <v>0</v>
      </c>
    </row>
  </sheetData>
  <conditionalFormatting sqref="F1:F10">
    <cfRule type="cellIs" dxfId="24" priority="4" operator="equal">
      <formula>"canceled"</formula>
    </cfRule>
    <cfRule type="cellIs" dxfId="23" priority="5" operator="equal">
      <formula>"failed"</formula>
    </cfRule>
    <cfRule type="cellIs" dxfId="22" priority="6" operator="equal">
      <formula>"successful"</formula>
    </cfRule>
    <cfRule type="cellIs" dxfId="21" priority="7" operator="equal">
      <formula>"sucessfull"</formula>
    </cfRule>
    <cfRule type="cellIs" dxfId="20" priority="8" operator="equal">
      <formula>"live"</formula>
    </cfRule>
  </conditionalFormatting>
  <conditionalFormatting sqref="P1:Q1 P2:P10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9F91-B8F4-4BBF-BBAD-7EE24A1373FF}">
  <dimension ref="A1:Q1098"/>
  <sheetViews>
    <sheetView workbookViewId="0"/>
  </sheetViews>
  <sheetFormatPr defaultRowHeight="14.4" x14ac:dyDescent="0.3"/>
  <cols>
    <col min="4" max="4" width="13.664062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59.2" x14ac:dyDescent="0.3">
      <c r="A2">
        <v>689</v>
      </c>
      <c r="B2" s="3" t="s">
        <v>690</v>
      </c>
      <c r="C2" s="3" t="s">
        <v>4799</v>
      </c>
      <c r="D2" s="5">
        <v>200000</v>
      </c>
      <c r="E2" s="7">
        <v>115297.5</v>
      </c>
      <c r="F2" t="s">
        <v>8220</v>
      </c>
      <c r="G2" t="s">
        <v>8223</v>
      </c>
      <c r="H2" t="s">
        <v>8245</v>
      </c>
      <c r="I2" s="12">
        <v>42712.207638888889</v>
      </c>
      <c r="J2" s="12">
        <v>42675.66778935185</v>
      </c>
      <c r="K2" t="b">
        <v>0</v>
      </c>
      <c r="L2">
        <v>336</v>
      </c>
      <c r="M2" t="b">
        <v>0</v>
      </c>
      <c r="N2" t="s">
        <v>8266</v>
      </c>
      <c r="O2" t="s">
        <v>8268</v>
      </c>
      <c r="P2">
        <v>58</v>
      </c>
      <c r="Q2">
        <v>343.15</v>
      </c>
    </row>
    <row r="3" spans="1:17" ht="259.2" x14ac:dyDescent="0.3">
      <c r="A3">
        <v>699</v>
      </c>
      <c r="B3" s="3" t="s">
        <v>700</v>
      </c>
      <c r="C3" s="3" t="s">
        <v>4809</v>
      </c>
      <c r="D3" s="5">
        <v>130000</v>
      </c>
      <c r="E3" s="7">
        <v>107148.74</v>
      </c>
      <c r="F3" t="s">
        <v>8220</v>
      </c>
      <c r="G3" t="s">
        <v>8223</v>
      </c>
      <c r="H3" t="s">
        <v>8245</v>
      </c>
      <c r="I3" s="12">
        <v>41600.666666666664</v>
      </c>
      <c r="J3" s="12">
        <v>41563.485509259262</v>
      </c>
      <c r="K3" t="b">
        <v>0</v>
      </c>
      <c r="L3">
        <v>890</v>
      </c>
      <c r="M3" t="b">
        <v>0</v>
      </c>
      <c r="N3" t="s">
        <v>8266</v>
      </c>
      <c r="O3" t="s">
        <v>8268</v>
      </c>
      <c r="P3">
        <v>82</v>
      </c>
      <c r="Q3">
        <v>120.39</v>
      </c>
    </row>
    <row r="4" spans="1:17" ht="230.4" x14ac:dyDescent="0.3">
      <c r="A4">
        <v>1076</v>
      </c>
      <c r="B4" s="3" t="s">
        <v>1077</v>
      </c>
      <c r="C4" s="3" t="s">
        <v>5186</v>
      </c>
      <c r="D4" s="5">
        <v>75000</v>
      </c>
      <c r="E4" s="7">
        <v>47074</v>
      </c>
      <c r="F4" t="s">
        <v>8220</v>
      </c>
      <c r="G4" t="s">
        <v>8223</v>
      </c>
      <c r="H4" t="s">
        <v>8245</v>
      </c>
      <c r="I4" s="12">
        <v>41893.377893518518</v>
      </c>
      <c r="J4" s="12">
        <v>41838.377893518518</v>
      </c>
      <c r="K4" t="b">
        <v>0</v>
      </c>
      <c r="L4">
        <v>975</v>
      </c>
      <c r="M4" t="b">
        <v>0</v>
      </c>
      <c r="N4" t="s">
        <v>8274</v>
      </c>
      <c r="O4" t="s">
        <v>8292</v>
      </c>
      <c r="P4">
        <v>63</v>
      </c>
      <c r="Q4">
        <v>48.28</v>
      </c>
    </row>
    <row r="5" spans="1:17" ht="158.4" x14ac:dyDescent="0.3">
      <c r="A5">
        <v>961</v>
      </c>
      <c r="B5" s="3" t="s">
        <v>962</v>
      </c>
      <c r="C5" s="3" t="s">
        <v>5071</v>
      </c>
      <c r="D5" s="5">
        <v>95000</v>
      </c>
      <c r="E5" s="7">
        <v>40079</v>
      </c>
      <c r="F5" t="s">
        <v>8220</v>
      </c>
      <c r="G5" t="s">
        <v>8223</v>
      </c>
      <c r="H5" t="s">
        <v>8245</v>
      </c>
      <c r="I5" s="12">
        <v>42786.791666666672</v>
      </c>
      <c r="J5" s="12">
        <v>42740.693692129629</v>
      </c>
      <c r="K5" t="b">
        <v>0</v>
      </c>
      <c r="L5">
        <v>110</v>
      </c>
      <c r="M5" t="b">
        <v>0</v>
      </c>
      <c r="N5" t="s">
        <v>8266</v>
      </c>
      <c r="O5" t="s">
        <v>8268</v>
      </c>
      <c r="P5">
        <v>42</v>
      </c>
      <c r="Q5">
        <v>364.35</v>
      </c>
    </row>
    <row r="6" spans="1:17" ht="187.2" x14ac:dyDescent="0.3">
      <c r="A6">
        <v>693</v>
      </c>
      <c r="B6" s="3" t="s">
        <v>694</v>
      </c>
      <c r="C6" s="3" t="s">
        <v>4803</v>
      </c>
      <c r="D6" s="5">
        <v>100000</v>
      </c>
      <c r="E6" s="7">
        <v>35338</v>
      </c>
      <c r="F6" t="s">
        <v>8220</v>
      </c>
      <c r="G6" t="s">
        <v>8223</v>
      </c>
      <c r="H6" t="s">
        <v>8245</v>
      </c>
      <c r="I6" s="12">
        <v>42124.808182870373</v>
      </c>
      <c r="J6" s="12">
        <v>42094.808182870373</v>
      </c>
      <c r="K6" t="b">
        <v>0</v>
      </c>
      <c r="L6">
        <v>296</v>
      </c>
      <c r="M6" t="b">
        <v>0</v>
      </c>
      <c r="N6" t="s">
        <v>8266</v>
      </c>
      <c r="O6" t="s">
        <v>8268</v>
      </c>
      <c r="P6">
        <v>35</v>
      </c>
      <c r="Q6">
        <v>119.39</v>
      </c>
    </row>
    <row r="7" spans="1:17" ht="230.4" x14ac:dyDescent="0.3">
      <c r="A7">
        <v>1112</v>
      </c>
      <c r="B7" s="3" t="s">
        <v>1113</v>
      </c>
      <c r="C7" s="3" t="s">
        <v>5222</v>
      </c>
      <c r="D7" s="5">
        <v>88000</v>
      </c>
      <c r="E7" s="7">
        <v>31272.92</v>
      </c>
      <c r="F7" t="s">
        <v>8220</v>
      </c>
      <c r="G7" t="s">
        <v>8223</v>
      </c>
      <c r="H7" t="s">
        <v>8245</v>
      </c>
      <c r="I7" s="12">
        <v>42023.354166666672</v>
      </c>
      <c r="J7" s="12">
        <v>41963.759386574078</v>
      </c>
      <c r="K7" t="b">
        <v>0</v>
      </c>
      <c r="L7">
        <v>312</v>
      </c>
      <c r="M7" t="b">
        <v>0</v>
      </c>
      <c r="N7" t="s">
        <v>8274</v>
      </c>
      <c r="O7" t="s">
        <v>8292</v>
      </c>
      <c r="P7">
        <v>36</v>
      </c>
      <c r="Q7">
        <v>100.23</v>
      </c>
    </row>
    <row r="8" spans="1:17" ht="259.2" x14ac:dyDescent="0.3">
      <c r="A8">
        <v>979</v>
      </c>
      <c r="B8" s="3" t="s">
        <v>980</v>
      </c>
      <c r="C8" s="3" t="s">
        <v>5089</v>
      </c>
      <c r="D8" s="5">
        <v>35000</v>
      </c>
      <c r="E8" s="7">
        <v>28986.16</v>
      </c>
      <c r="F8" t="s">
        <v>8220</v>
      </c>
      <c r="G8" t="s">
        <v>8223</v>
      </c>
      <c r="H8" t="s">
        <v>8245</v>
      </c>
      <c r="I8" s="12">
        <v>42541.790972222225</v>
      </c>
      <c r="J8" s="12">
        <v>42506.416990740734</v>
      </c>
      <c r="K8" t="b">
        <v>0</v>
      </c>
      <c r="L8">
        <v>96</v>
      </c>
      <c r="M8" t="b">
        <v>0</v>
      </c>
      <c r="N8" t="s">
        <v>8266</v>
      </c>
      <c r="O8" t="s">
        <v>8268</v>
      </c>
      <c r="P8">
        <v>83</v>
      </c>
      <c r="Q8">
        <v>301.94</v>
      </c>
    </row>
    <row r="9" spans="1:17" ht="244.8" x14ac:dyDescent="0.3">
      <c r="A9">
        <v>216</v>
      </c>
      <c r="B9" s="3" t="s">
        <v>218</v>
      </c>
      <c r="C9" s="3" t="s">
        <v>4326</v>
      </c>
      <c r="D9" s="5">
        <v>50000</v>
      </c>
      <c r="E9" s="7">
        <v>27849.22</v>
      </c>
      <c r="F9" t="s">
        <v>8220</v>
      </c>
      <c r="G9" t="s">
        <v>8223</v>
      </c>
      <c r="H9" t="s">
        <v>8245</v>
      </c>
      <c r="I9" s="12">
        <v>42116.917094907403</v>
      </c>
      <c r="J9" s="12">
        <v>42066.958761574075</v>
      </c>
      <c r="K9" t="b">
        <v>0</v>
      </c>
      <c r="L9">
        <v>84</v>
      </c>
      <c r="M9" t="b">
        <v>0</v>
      </c>
      <c r="N9" t="s">
        <v>8279</v>
      </c>
      <c r="O9" t="s">
        <v>8283</v>
      </c>
      <c r="P9">
        <v>56</v>
      </c>
      <c r="Q9">
        <v>331.54</v>
      </c>
    </row>
    <row r="10" spans="1:17" ht="230.4" x14ac:dyDescent="0.3">
      <c r="A10">
        <v>960</v>
      </c>
      <c r="B10" s="3" t="s">
        <v>961</v>
      </c>
      <c r="C10" s="3" t="s">
        <v>5070</v>
      </c>
      <c r="D10" s="5">
        <v>55650</v>
      </c>
      <c r="E10" s="7">
        <v>25655</v>
      </c>
      <c r="F10" t="s">
        <v>8220</v>
      </c>
      <c r="G10" t="s">
        <v>8223</v>
      </c>
      <c r="H10" t="s">
        <v>8245</v>
      </c>
      <c r="I10" s="12">
        <v>42808.585127314815</v>
      </c>
      <c r="J10" s="12">
        <v>42766.626793981486</v>
      </c>
      <c r="K10" t="b">
        <v>0</v>
      </c>
      <c r="L10">
        <v>188</v>
      </c>
      <c r="M10" t="b">
        <v>0</v>
      </c>
      <c r="N10" t="s">
        <v>8266</v>
      </c>
      <c r="O10" t="s">
        <v>8268</v>
      </c>
      <c r="P10">
        <v>46</v>
      </c>
      <c r="Q10">
        <v>136.46</v>
      </c>
    </row>
    <row r="11" spans="1:17" ht="244.8" x14ac:dyDescent="0.3">
      <c r="A11">
        <v>1095</v>
      </c>
      <c r="B11" s="3" t="s">
        <v>1096</v>
      </c>
      <c r="C11" s="3" t="s">
        <v>5205</v>
      </c>
      <c r="D11" s="5">
        <v>500000</v>
      </c>
      <c r="E11" s="7">
        <v>25174</v>
      </c>
      <c r="F11" t="s">
        <v>8220</v>
      </c>
      <c r="G11" t="s">
        <v>8223</v>
      </c>
      <c r="H11" t="s">
        <v>8245</v>
      </c>
      <c r="I11" s="12">
        <v>41516.537268518521</v>
      </c>
      <c r="J11" s="12">
        <v>41486.537268518521</v>
      </c>
      <c r="K11" t="b">
        <v>0</v>
      </c>
      <c r="L11">
        <v>94</v>
      </c>
      <c r="M11" t="b">
        <v>0</v>
      </c>
      <c r="N11" t="s">
        <v>8274</v>
      </c>
      <c r="O11" t="s">
        <v>8292</v>
      </c>
      <c r="P11">
        <v>5</v>
      </c>
      <c r="Q11">
        <v>267.81</v>
      </c>
    </row>
    <row r="12" spans="1:17" ht="187.2" x14ac:dyDescent="0.3">
      <c r="A12">
        <v>515</v>
      </c>
      <c r="B12" s="3" t="s">
        <v>516</v>
      </c>
      <c r="C12" s="3" t="s">
        <v>4625</v>
      </c>
      <c r="D12" s="5">
        <v>97000</v>
      </c>
      <c r="E12" s="7">
        <v>24651</v>
      </c>
      <c r="F12" t="s">
        <v>8220</v>
      </c>
      <c r="G12" t="s">
        <v>8223</v>
      </c>
      <c r="H12" t="s">
        <v>8245</v>
      </c>
      <c r="I12" s="12">
        <v>42367.490752314814</v>
      </c>
      <c r="J12" s="12">
        <v>42327.490752314814</v>
      </c>
      <c r="K12" t="b">
        <v>0</v>
      </c>
      <c r="L12">
        <v>34</v>
      </c>
      <c r="M12" t="b">
        <v>0</v>
      </c>
      <c r="N12" t="s">
        <v>8279</v>
      </c>
      <c r="O12" t="s">
        <v>8297</v>
      </c>
      <c r="P12">
        <v>25</v>
      </c>
      <c r="Q12">
        <v>725.03</v>
      </c>
    </row>
    <row r="13" spans="1:17" ht="100.8" x14ac:dyDescent="0.3">
      <c r="A13">
        <v>684</v>
      </c>
      <c r="B13" s="3" t="s">
        <v>685</v>
      </c>
      <c r="C13" s="3" t="s">
        <v>4794</v>
      </c>
      <c r="D13" s="5">
        <v>320000</v>
      </c>
      <c r="E13" s="7">
        <v>23948</v>
      </c>
      <c r="F13" t="s">
        <v>8220</v>
      </c>
      <c r="G13" t="s">
        <v>8223</v>
      </c>
      <c r="H13" t="s">
        <v>8245</v>
      </c>
      <c r="I13" s="12">
        <v>41845.125</v>
      </c>
      <c r="J13" s="12">
        <v>41809.473275462966</v>
      </c>
      <c r="K13" t="b">
        <v>0</v>
      </c>
      <c r="L13">
        <v>135</v>
      </c>
      <c r="M13" t="b">
        <v>0</v>
      </c>
      <c r="N13" t="s">
        <v>8266</v>
      </c>
      <c r="O13" t="s">
        <v>8268</v>
      </c>
      <c r="P13">
        <v>7</v>
      </c>
      <c r="Q13">
        <v>177.39</v>
      </c>
    </row>
    <row r="14" spans="1:17" ht="244.8" x14ac:dyDescent="0.3">
      <c r="A14">
        <v>2674</v>
      </c>
      <c r="B14" s="3" t="s">
        <v>2674</v>
      </c>
      <c r="C14" s="3" t="s">
        <v>6784</v>
      </c>
      <c r="D14" s="5">
        <v>35000</v>
      </c>
      <c r="E14" s="7">
        <v>21994</v>
      </c>
      <c r="F14" t="s">
        <v>8220</v>
      </c>
      <c r="G14" t="s">
        <v>8223</v>
      </c>
      <c r="H14" t="s">
        <v>8245</v>
      </c>
      <c r="I14" s="12">
        <v>42556.207638888889</v>
      </c>
      <c r="J14" s="12">
        <v>42529.632754629631</v>
      </c>
      <c r="K14" t="b">
        <v>1</v>
      </c>
      <c r="L14">
        <v>171</v>
      </c>
      <c r="M14" t="b">
        <v>0</v>
      </c>
      <c r="N14" t="s">
        <v>8266</v>
      </c>
      <c r="O14" t="s">
        <v>8298</v>
      </c>
      <c r="P14">
        <v>63</v>
      </c>
      <c r="Q14">
        <v>128.62</v>
      </c>
    </row>
    <row r="15" spans="1:17" ht="216" x14ac:dyDescent="0.3">
      <c r="A15">
        <v>1906</v>
      </c>
      <c r="B15" s="3" t="s">
        <v>1907</v>
      </c>
      <c r="C15" s="3" t="s">
        <v>6016</v>
      </c>
      <c r="D15" s="5">
        <v>50000</v>
      </c>
      <c r="E15" s="7">
        <v>21380</v>
      </c>
      <c r="F15" t="s">
        <v>8220</v>
      </c>
      <c r="G15" t="s">
        <v>8223</v>
      </c>
      <c r="H15" t="s">
        <v>8245</v>
      </c>
      <c r="I15" s="12">
        <v>42544.671099537038</v>
      </c>
      <c r="J15" s="12">
        <v>42514.671099537038</v>
      </c>
      <c r="K15" t="b">
        <v>0</v>
      </c>
      <c r="L15">
        <v>99</v>
      </c>
      <c r="M15" t="b">
        <v>0</v>
      </c>
      <c r="N15" t="s">
        <v>8266</v>
      </c>
      <c r="O15" t="s">
        <v>8276</v>
      </c>
      <c r="P15">
        <v>43</v>
      </c>
      <c r="Q15">
        <v>215.96</v>
      </c>
    </row>
    <row r="16" spans="1:17" ht="244.8" x14ac:dyDescent="0.3">
      <c r="A16">
        <v>1775</v>
      </c>
      <c r="B16" s="3" t="s">
        <v>1776</v>
      </c>
      <c r="C16" s="3" t="s">
        <v>5885</v>
      </c>
      <c r="D16" s="5">
        <v>32500</v>
      </c>
      <c r="E16" s="7">
        <v>21158</v>
      </c>
      <c r="F16" t="s">
        <v>8220</v>
      </c>
      <c r="G16" t="s">
        <v>8223</v>
      </c>
      <c r="H16" t="s">
        <v>8245</v>
      </c>
      <c r="I16" s="12">
        <v>41936.976388888892</v>
      </c>
      <c r="J16" s="12">
        <v>41891.976388888892</v>
      </c>
      <c r="K16" t="b">
        <v>1</v>
      </c>
      <c r="L16">
        <v>124</v>
      </c>
      <c r="M16" t="b">
        <v>0</v>
      </c>
      <c r="N16" t="s">
        <v>8271</v>
      </c>
      <c r="O16" t="s">
        <v>8272</v>
      </c>
      <c r="P16">
        <v>65</v>
      </c>
      <c r="Q16">
        <v>170.63</v>
      </c>
    </row>
    <row r="17" spans="1:17" ht="129.6" x14ac:dyDescent="0.3">
      <c r="A17">
        <v>2157</v>
      </c>
      <c r="B17" s="3" t="s">
        <v>2158</v>
      </c>
      <c r="C17" s="3" t="s">
        <v>6267</v>
      </c>
      <c r="D17" s="5">
        <v>75000</v>
      </c>
      <c r="E17" s="7">
        <v>21144</v>
      </c>
      <c r="F17" t="s">
        <v>8220</v>
      </c>
      <c r="G17" t="s">
        <v>8223</v>
      </c>
      <c r="H17" t="s">
        <v>8245</v>
      </c>
      <c r="I17" s="12">
        <v>42727.332638888889</v>
      </c>
      <c r="J17" s="12">
        <v>42694.98128472222</v>
      </c>
      <c r="K17" t="b">
        <v>0</v>
      </c>
      <c r="L17">
        <v>57</v>
      </c>
      <c r="M17" t="b">
        <v>0</v>
      </c>
      <c r="N17" t="s">
        <v>8274</v>
      </c>
      <c r="O17" t="s">
        <v>8292</v>
      </c>
      <c r="P17">
        <v>28</v>
      </c>
      <c r="Q17">
        <v>370.95</v>
      </c>
    </row>
    <row r="18" spans="1:17" ht="230.4" x14ac:dyDescent="0.3">
      <c r="A18">
        <v>2158</v>
      </c>
      <c r="B18" s="3" t="s">
        <v>2159</v>
      </c>
      <c r="C18" s="3" t="s">
        <v>6268</v>
      </c>
      <c r="D18" s="5">
        <v>300000</v>
      </c>
      <c r="E18" s="7">
        <v>19770.11</v>
      </c>
      <c r="F18" t="s">
        <v>8220</v>
      </c>
      <c r="G18" t="s">
        <v>8223</v>
      </c>
      <c r="H18" t="s">
        <v>8245</v>
      </c>
      <c r="I18" s="12">
        <v>41309.853865740741</v>
      </c>
      <c r="J18" s="12">
        <v>41264.853865740741</v>
      </c>
      <c r="K18" t="b">
        <v>0</v>
      </c>
      <c r="L18">
        <v>311</v>
      </c>
      <c r="M18" t="b">
        <v>0</v>
      </c>
      <c r="N18" t="s">
        <v>8274</v>
      </c>
      <c r="O18" t="s">
        <v>8292</v>
      </c>
      <c r="P18">
        <v>7</v>
      </c>
      <c r="Q18">
        <v>63.57</v>
      </c>
    </row>
    <row r="19" spans="1:17" ht="144" x14ac:dyDescent="0.3">
      <c r="A19">
        <v>952</v>
      </c>
      <c r="B19" s="3" t="s">
        <v>953</v>
      </c>
      <c r="C19" s="3" t="s">
        <v>5062</v>
      </c>
      <c r="D19" s="5">
        <v>49000</v>
      </c>
      <c r="E19" s="7">
        <v>19572</v>
      </c>
      <c r="F19" t="s">
        <v>8220</v>
      </c>
      <c r="G19" t="s">
        <v>8223</v>
      </c>
      <c r="H19" t="s">
        <v>8245</v>
      </c>
      <c r="I19" s="12">
        <v>42692.655231481483</v>
      </c>
      <c r="J19" s="12">
        <v>42662.613564814819</v>
      </c>
      <c r="K19" t="b">
        <v>0</v>
      </c>
      <c r="L19">
        <v>196</v>
      </c>
      <c r="M19" t="b">
        <v>0</v>
      </c>
      <c r="N19" t="s">
        <v>8266</v>
      </c>
      <c r="O19" t="s">
        <v>8268</v>
      </c>
      <c r="P19">
        <v>40</v>
      </c>
      <c r="Q19">
        <v>99.86</v>
      </c>
    </row>
    <row r="20" spans="1:17" ht="259.2" x14ac:dyDescent="0.3">
      <c r="A20">
        <v>680</v>
      </c>
      <c r="B20" s="3" t="s">
        <v>681</v>
      </c>
      <c r="C20" s="3" t="s">
        <v>4790</v>
      </c>
      <c r="D20" s="5">
        <v>75000</v>
      </c>
      <c r="E20" s="7">
        <v>19434</v>
      </c>
      <c r="F20" t="s">
        <v>8220</v>
      </c>
      <c r="G20" t="s">
        <v>8223</v>
      </c>
      <c r="H20" t="s">
        <v>8245</v>
      </c>
      <c r="I20" s="12">
        <v>41899.501516203702</v>
      </c>
      <c r="J20" s="12">
        <v>41864.501516203702</v>
      </c>
      <c r="K20" t="b">
        <v>0</v>
      </c>
      <c r="L20">
        <v>129</v>
      </c>
      <c r="M20" t="b">
        <v>0</v>
      </c>
      <c r="N20" t="s">
        <v>8266</v>
      </c>
      <c r="O20" t="s">
        <v>8268</v>
      </c>
      <c r="P20">
        <v>26</v>
      </c>
      <c r="Q20">
        <v>150.65</v>
      </c>
    </row>
    <row r="21" spans="1:17" ht="244.8" x14ac:dyDescent="0.3">
      <c r="A21">
        <v>959</v>
      </c>
      <c r="B21" s="3" t="s">
        <v>960</v>
      </c>
      <c r="C21" s="3" t="s">
        <v>5069</v>
      </c>
      <c r="D21" s="5">
        <v>50000</v>
      </c>
      <c r="E21" s="7">
        <v>19430</v>
      </c>
      <c r="F21" t="s">
        <v>8220</v>
      </c>
      <c r="G21" t="s">
        <v>8223</v>
      </c>
      <c r="H21" t="s">
        <v>8245</v>
      </c>
      <c r="I21" s="12">
        <v>42023.174363425926</v>
      </c>
      <c r="J21" s="12">
        <v>41993.174363425926</v>
      </c>
      <c r="K21" t="b">
        <v>0</v>
      </c>
      <c r="L21">
        <v>171</v>
      </c>
      <c r="M21" t="b">
        <v>0</v>
      </c>
      <c r="N21" t="s">
        <v>8266</v>
      </c>
      <c r="O21" t="s">
        <v>8268</v>
      </c>
      <c r="P21">
        <v>39</v>
      </c>
      <c r="Q21">
        <v>113.63</v>
      </c>
    </row>
    <row r="22" spans="1:17" ht="72" x14ac:dyDescent="0.3">
      <c r="A22">
        <v>951</v>
      </c>
      <c r="B22" s="3" t="s">
        <v>952</v>
      </c>
      <c r="C22" s="3" t="s">
        <v>5061</v>
      </c>
      <c r="D22" s="5">
        <v>50000</v>
      </c>
      <c r="E22" s="7">
        <v>19195</v>
      </c>
      <c r="F22" t="s">
        <v>8220</v>
      </c>
      <c r="G22" t="s">
        <v>8223</v>
      </c>
      <c r="H22" t="s">
        <v>8245</v>
      </c>
      <c r="I22" s="12">
        <v>42525.653611111105</v>
      </c>
      <c r="J22" s="12">
        <v>42480.653611111105</v>
      </c>
      <c r="K22" t="b">
        <v>0</v>
      </c>
      <c r="L22">
        <v>121</v>
      </c>
      <c r="M22" t="b">
        <v>0</v>
      </c>
      <c r="N22" t="s">
        <v>8266</v>
      </c>
      <c r="O22" t="s">
        <v>8268</v>
      </c>
      <c r="P22">
        <v>38</v>
      </c>
      <c r="Q22">
        <v>158.63999999999999</v>
      </c>
    </row>
    <row r="23" spans="1:17" ht="201.6" x14ac:dyDescent="0.3">
      <c r="A23">
        <v>993</v>
      </c>
      <c r="B23" s="3" t="s">
        <v>994</v>
      </c>
      <c r="C23" s="3" t="s">
        <v>5103</v>
      </c>
      <c r="D23" s="5">
        <v>70000</v>
      </c>
      <c r="E23" s="7">
        <v>17561</v>
      </c>
      <c r="F23" t="s">
        <v>8220</v>
      </c>
      <c r="G23" t="s">
        <v>8223</v>
      </c>
      <c r="H23" t="s">
        <v>8245</v>
      </c>
      <c r="I23" s="12">
        <v>42686.208333333328</v>
      </c>
      <c r="J23" s="12">
        <v>42652.964907407411</v>
      </c>
      <c r="K23" t="b">
        <v>0</v>
      </c>
      <c r="L23">
        <v>196</v>
      </c>
      <c r="M23" t="b">
        <v>0</v>
      </c>
      <c r="N23" t="s">
        <v>8266</v>
      </c>
      <c r="O23" t="s">
        <v>8268</v>
      </c>
      <c r="P23">
        <v>25</v>
      </c>
      <c r="Q23">
        <v>89.6</v>
      </c>
    </row>
    <row r="24" spans="1:17" ht="216" x14ac:dyDescent="0.3">
      <c r="A24">
        <v>955</v>
      </c>
      <c r="B24" s="3" t="s">
        <v>956</v>
      </c>
      <c r="C24" s="3" t="s">
        <v>5065</v>
      </c>
      <c r="D24" s="5">
        <v>300000</v>
      </c>
      <c r="E24" s="7">
        <v>16984</v>
      </c>
      <c r="F24" t="s">
        <v>8220</v>
      </c>
      <c r="G24" t="s">
        <v>8223</v>
      </c>
      <c r="H24" t="s">
        <v>8245</v>
      </c>
      <c r="I24" s="12">
        <v>42626.295138888891</v>
      </c>
      <c r="J24" s="12">
        <v>42586.295138888891</v>
      </c>
      <c r="K24" t="b">
        <v>0</v>
      </c>
      <c r="L24">
        <v>93</v>
      </c>
      <c r="M24" t="b">
        <v>0</v>
      </c>
      <c r="N24" t="s">
        <v>8266</v>
      </c>
      <c r="O24" t="s">
        <v>8268</v>
      </c>
      <c r="P24">
        <v>6</v>
      </c>
      <c r="Q24">
        <v>182.62</v>
      </c>
    </row>
    <row r="25" spans="1:17" ht="259.2" x14ac:dyDescent="0.3">
      <c r="A25">
        <v>698</v>
      </c>
      <c r="B25" s="3" t="s">
        <v>699</v>
      </c>
      <c r="C25" s="3" t="s">
        <v>4808</v>
      </c>
      <c r="D25" s="5">
        <v>100000</v>
      </c>
      <c r="E25" s="7">
        <v>15390</v>
      </c>
      <c r="F25" t="s">
        <v>8220</v>
      </c>
      <c r="G25" t="s">
        <v>8223</v>
      </c>
      <c r="H25" t="s">
        <v>8245</v>
      </c>
      <c r="I25" s="12">
        <v>41900.083333333336</v>
      </c>
      <c r="J25" s="12">
        <v>41866.931076388886</v>
      </c>
      <c r="K25" t="b">
        <v>0</v>
      </c>
      <c r="L25">
        <v>29</v>
      </c>
      <c r="M25" t="b">
        <v>0</v>
      </c>
      <c r="N25" t="s">
        <v>8266</v>
      </c>
      <c r="O25" t="s">
        <v>8268</v>
      </c>
      <c r="P25">
        <v>15</v>
      </c>
      <c r="Q25">
        <v>530.69000000000005</v>
      </c>
    </row>
    <row r="26" spans="1:17" ht="172.8" x14ac:dyDescent="0.3">
      <c r="A26">
        <v>1792</v>
      </c>
      <c r="B26" s="3" t="s">
        <v>1793</v>
      </c>
      <c r="C26" s="3" t="s">
        <v>5902</v>
      </c>
      <c r="D26" s="5">
        <v>25000</v>
      </c>
      <c r="E26" s="7">
        <v>15281</v>
      </c>
      <c r="F26" t="s">
        <v>8220</v>
      </c>
      <c r="G26" t="s">
        <v>8223</v>
      </c>
      <c r="H26" t="s">
        <v>8245</v>
      </c>
      <c r="I26" s="12">
        <v>42226.290972222225</v>
      </c>
      <c r="J26" s="12">
        <v>42189.031041666662</v>
      </c>
      <c r="K26" t="b">
        <v>1</v>
      </c>
      <c r="L26">
        <v>139</v>
      </c>
      <c r="M26" t="b">
        <v>0</v>
      </c>
      <c r="N26" t="s">
        <v>8271</v>
      </c>
      <c r="O26" t="s">
        <v>8272</v>
      </c>
      <c r="P26">
        <v>61</v>
      </c>
      <c r="Q26">
        <v>109.94</v>
      </c>
    </row>
    <row r="27" spans="1:17" ht="259.2" x14ac:dyDescent="0.3">
      <c r="A27">
        <v>688</v>
      </c>
      <c r="B27" s="3" t="s">
        <v>689</v>
      </c>
      <c r="C27" s="3" t="s">
        <v>4798</v>
      </c>
      <c r="D27" s="5">
        <v>20000</v>
      </c>
      <c r="E27" s="7">
        <v>14598</v>
      </c>
      <c r="F27" t="s">
        <v>8220</v>
      </c>
      <c r="G27" t="s">
        <v>8223</v>
      </c>
      <c r="H27" t="s">
        <v>8245</v>
      </c>
      <c r="I27" s="12">
        <v>42292.104780092588</v>
      </c>
      <c r="J27" s="12">
        <v>42262.104780092588</v>
      </c>
      <c r="K27" t="b">
        <v>0</v>
      </c>
      <c r="L27">
        <v>36</v>
      </c>
      <c r="M27" t="b">
        <v>0</v>
      </c>
      <c r="N27" t="s">
        <v>8266</v>
      </c>
      <c r="O27" t="s">
        <v>8268</v>
      </c>
      <c r="P27">
        <v>73</v>
      </c>
      <c r="Q27">
        <v>405.5</v>
      </c>
    </row>
    <row r="28" spans="1:17" ht="288" x14ac:dyDescent="0.3">
      <c r="A28">
        <v>1770</v>
      </c>
      <c r="B28" s="3" t="s">
        <v>1771</v>
      </c>
      <c r="C28" s="3" t="s">
        <v>5880</v>
      </c>
      <c r="D28" s="5">
        <v>24500</v>
      </c>
      <c r="E28" s="7">
        <v>13846</v>
      </c>
      <c r="F28" t="s">
        <v>8220</v>
      </c>
      <c r="G28" t="s">
        <v>8223</v>
      </c>
      <c r="H28" t="s">
        <v>8245</v>
      </c>
      <c r="I28" s="12">
        <v>41926.780023148152</v>
      </c>
      <c r="J28" s="12">
        <v>41891.780023148152</v>
      </c>
      <c r="K28" t="b">
        <v>1</v>
      </c>
      <c r="L28">
        <v>92</v>
      </c>
      <c r="M28" t="b">
        <v>0</v>
      </c>
      <c r="N28" t="s">
        <v>8271</v>
      </c>
      <c r="O28" t="s">
        <v>8272</v>
      </c>
      <c r="P28">
        <v>57</v>
      </c>
      <c r="Q28">
        <v>150.5</v>
      </c>
    </row>
    <row r="29" spans="1:17" ht="158.4" x14ac:dyDescent="0.3">
      <c r="A29">
        <v>4022</v>
      </c>
      <c r="B29" s="3" t="s">
        <v>4018</v>
      </c>
      <c r="C29" s="3" t="s">
        <v>8127</v>
      </c>
      <c r="D29" s="5">
        <v>18000</v>
      </c>
      <c r="E29" s="7">
        <v>12521</v>
      </c>
      <c r="F29" t="s">
        <v>8220</v>
      </c>
      <c r="G29" t="s">
        <v>8223</v>
      </c>
      <c r="H29" t="s">
        <v>8245</v>
      </c>
      <c r="I29" s="12">
        <v>42036.120833333334</v>
      </c>
      <c r="J29" s="12">
        <v>41990.584108796291</v>
      </c>
      <c r="K29" t="b">
        <v>0</v>
      </c>
      <c r="L29">
        <v>197</v>
      </c>
      <c r="M29" t="b">
        <v>0</v>
      </c>
      <c r="N29" t="s">
        <v>8281</v>
      </c>
      <c r="O29" t="s">
        <v>8284</v>
      </c>
      <c r="P29">
        <v>70</v>
      </c>
      <c r="Q29">
        <v>63.56</v>
      </c>
    </row>
    <row r="30" spans="1:17" ht="230.4" x14ac:dyDescent="0.3">
      <c r="A30">
        <v>1780</v>
      </c>
      <c r="B30" s="3" t="s">
        <v>1781</v>
      </c>
      <c r="C30" s="3" t="s">
        <v>5890</v>
      </c>
      <c r="D30" s="5">
        <v>30000</v>
      </c>
      <c r="E30" s="7">
        <v>11923</v>
      </c>
      <c r="F30" t="s">
        <v>8220</v>
      </c>
      <c r="G30" t="s">
        <v>8223</v>
      </c>
      <c r="H30" t="s">
        <v>8245</v>
      </c>
      <c r="I30" s="12">
        <v>42553.600810185191</v>
      </c>
      <c r="J30" s="12">
        <v>42493.600810185191</v>
      </c>
      <c r="K30" t="b">
        <v>1</v>
      </c>
      <c r="L30">
        <v>152</v>
      </c>
      <c r="M30" t="b">
        <v>0</v>
      </c>
      <c r="N30" t="s">
        <v>8271</v>
      </c>
      <c r="O30" t="s">
        <v>8272</v>
      </c>
      <c r="P30">
        <v>40</v>
      </c>
      <c r="Q30">
        <v>78.44</v>
      </c>
    </row>
    <row r="31" spans="1:17" ht="259.2" x14ac:dyDescent="0.3">
      <c r="A31">
        <v>671</v>
      </c>
      <c r="B31" s="3" t="s">
        <v>672</v>
      </c>
      <c r="C31" s="3" t="s">
        <v>4781</v>
      </c>
      <c r="D31" s="5">
        <v>30000</v>
      </c>
      <c r="E31" s="7">
        <v>11828</v>
      </c>
      <c r="F31" t="s">
        <v>8220</v>
      </c>
      <c r="G31" t="s">
        <v>8223</v>
      </c>
      <c r="H31" t="s">
        <v>8245</v>
      </c>
      <c r="I31" s="12">
        <v>42018.166666666672</v>
      </c>
      <c r="J31" s="12">
        <v>41984.692731481482</v>
      </c>
      <c r="K31" t="b">
        <v>0</v>
      </c>
      <c r="L31">
        <v>15</v>
      </c>
      <c r="M31" t="b">
        <v>0</v>
      </c>
      <c r="N31" t="s">
        <v>8266</v>
      </c>
      <c r="O31" t="s">
        <v>8268</v>
      </c>
      <c r="P31">
        <v>39</v>
      </c>
      <c r="Q31">
        <v>788.53</v>
      </c>
    </row>
    <row r="32" spans="1:17" ht="259.2" x14ac:dyDescent="0.3">
      <c r="A32">
        <v>1808</v>
      </c>
      <c r="B32" s="3" t="s">
        <v>1809</v>
      </c>
      <c r="C32" s="3" t="s">
        <v>5918</v>
      </c>
      <c r="D32" s="5">
        <v>28000</v>
      </c>
      <c r="E32" s="7">
        <v>11594</v>
      </c>
      <c r="F32" t="s">
        <v>8220</v>
      </c>
      <c r="G32" t="s">
        <v>8223</v>
      </c>
      <c r="H32" t="s">
        <v>8245</v>
      </c>
      <c r="I32" s="12">
        <v>42777.680902777778</v>
      </c>
      <c r="J32" s="12">
        <v>42742.680902777778</v>
      </c>
      <c r="K32" t="b">
        <v>1</v>
      </c>
      <c r="L32">
        <v>96</v>
      </c>
      <c r="M32" t="b">
        <v>0</v>
      </c>
      <c r="N32" t="s">
        <v>8271</v>
      </c>
      <c r="O32" t="s">
        <v>8272</v>
      </c>
      <c r="P32">
        <v>41</v>
      </c>
      <c r="Q32">
        <v>120.77</v>
      </c>
    </row>
    <row r="33" spans="1:17" ht="273.60000000000002" x14ac:dyDescent="0.3">
      <c r="A33">
        <v>3090</v>
      </c>
      <c r="B33" s="3" t="s">
        <v>3090</v>
      </c>
      <c r="C33" s="3" t="s">
        <v>7200</v>
      </c>
      <c r="D33" s="5">
        <v>225000</v>
      </c>
      <c r="E33" s="7">
        <v>11432</v>
      </c>
      <c r="F33" t="s">
        <v>8220</v>
      </c>
      <c r="G33" t="s">
        <v>8223</v>
      </c>
      <c r="H33" t="s">
        <v>8245</v>
      </c>
      <c r="I33" s="12">
        <v>42125.777141203704</v>
      </c>
      <c r="J33" s="12">
        <v>42065.818807870368</v>
      </c>
      <c r="K33" t="b">
        <v>0</v>
      </c>
      <c r="L33">
        <v>9</v>
      </c>
      <c r="M33" t="b">
        <v>0</v>
      </c>
      <c r="N33" t="s">
        <v>8281</v>
      </c>
      <c r="O33" t="s">
        <v>8282</v>
      </c>
      <c r="P33">
        <v>5</v>
      </c>
      <c r="Q33">
        <v>1270.22</v>
      </c>
    </row>
    <row r="34" spans="1:17" ht="244.8" x14ac:dyDescent="0.3">
      <c r="A34">
        <v>3079</v>
      </c>
      <c r="B34" s="3" t="s">
        <v>3079</v>
      </c>
      <c r="C34" s="3" t="s">
        <v>7189</v>
      </c>
      <c r="D34" s="5">
        <v>1333666</v>
      </c>
      <c r="E34" s="7">
        <v>11226</v>
      </c>
      <c r="F34" t="s">
        <v>8220</v>
      </c>
      <c r="G34" t="s">
        <v>8223</v>
      </c>
      <c r="H34" t="s">
        <v>8245</v>
      </c>
      <c r="I34" s="12">
        <v>42085.671701388885</v>
      </c>
      <c r="J34" s="12">
        <v>42055.713368055556</v>
      </c>
      <c r="K34" t="b">
        <v>0</v>
      </c>
      <c r="L34">
        <v>27</v>
      </c>
      <c r="M34" t="b">
        <v>0</v>
      </c>
      <c r="N34" t="s">
        <v>8281</v>
      </c>
      <c r="O34" t="s">
        <v>8282</v>
      </c>
      <c r="P34">
        <v>1</v>
      </c>
      <c r="Q34">
        <v>415.78</v>
      </c>
    </row>
    <row r="35" spans="1:17" ht="244.8" x14ac:dyDescent="0.3">
      <c r="A35">
        <v>2673</v>
      </c>
      <c r="B35" s="3" t="s">
        <v>2673</v>
      </c>
      <c r="C35" s="3" t="s">
        <v>6783</v>
      </c>
      <c r="D35" s="5">
        <v>40000</v>
      </c>
      <c r="E35" s="7">
        <v>11032</v>
      </c>
      <c r="F35" t="s">
        <v>8220</v>
      </c>
      <c r="G35" t="s">
        <v>8223</v>
      </c>
      <c r="H35" t="s">
        <v>8245</v>
      </c>
      <c r="I35" s="12">
        <v>41941.947916666664</v>
      </c>
      <c r="J35" s="12">
        <v>41912.541655092595</v>
      </c>
      <c r="K35" t="b">
        <v>1</v>
      </c>
      <c r="L35">
        <v>66</v>
      </c>
      <c r="M35" t="b">
        <v>0</v>
      </c>
      <c r="N35" t="s">
        <v>8266</v>
      </c>
      <c r="O35" t="s">
        <v>8298</v>
      </c>
      <c r="P35">
        <v>28</v>
      </c>
      <c r="Q35">
        <v>167.15</v>
      </c>
    </row>
    <row r="36" spans="1:17" ht="259.2" x14ac:dyDescent="0.3">
      <c r="A36">
        <v>672</v>
      </c>
      <c r="B36" s="3" t="s">
        <v>673</v>
      </c>
      <c r="C36" s="3" t="s">
        <v>4782</v>
      </c>
      <c r="D36" s="5">
        <v>50000</v>
      </c>
      <c r="E36" s="7">
        <v>10814</v>
      </c>
      <c r="F36" t="s">
        <v>8220</v>
      </c>
      <c r="G36" t="s">
        <v>8223</v>
      </c>
      <c r="H36" t="s">
        <v>8245</v>
      </c>
      <c r="I36" s="12">
        <v>42005.207638888889</v>
      </c>
      <c r="J36" s="12">
        <v>41974.219490740739</v>
      </c>
      <c r="K36" t="b">
        <v>0</v>
      </c>
      <c r="L36">
        <v>215</v>
      </c>
      <c r="M36" t="b">
        <v>0</v>
      </c>
      <c r="N36" t="s">
        <v>8266</v>
      </c>
      <c r="O36" t="s">
        <v>8268</v>
      </c>
      <c r="P36">
        <v>22</v>
      </c>
      <c r="Q36">
        <v>50.3</v>
      </c>
    </row>
    <row r="37" spans="1:17" ht="288" x14ac:dyDescent="0.3">
      <c r="A37">
        <v>3893</v>
      </c>
      <c r="B37" s="3" t="s">
        <v>3890</v>
      </c>
      <c r="C37" s="3" t="s">
        <v>8001</v>
      </c>
      <c r="D37" s="5">
        <v>50000</v>
      </c>
      <c r="E37" s="7">
        <v>10775</v>
      </c>
      <c r="F37" t="s">
        <v>8220</v>
      </c>
      <c r="G37" t="s">
        <v>8223</v>
      </c>
      <c r="H37" t="s">
        <v>8245</v>
      </c>
      <c r="I37" s="12">
        <v>41821.25</v>
      </c>
      <c r="J37" s="12">
        <v>41779.657870370371</v>
      </c>
      <c r="K37" t="b">
        <v>0</v>
      </c>
      <c r="L37">
        <v>84</v>
      </c>
      <c r="M37" t="b">
        <v>0</v>
      </c>
      <c r="N37" t="s">
        <v>8281</v>
      </c>
      <c r="O37" t="s">
        <v>8284</v>
      </c>
      <c r="P37">
        <v>22</v>
      </c>
      <c r="Q37">
        <v>128.27000000000001</v>
      </c>
    </row>
    <row r="38" spans="1:17" ht="259.2" x14ac:dyDescent="0.3">
      <c r="A38">
        <v>1137</v>
      </c>
      <c r="B38" s="3" t="s">
        <v>1138</v>
      </c>
      <c r="C38" s="3" t="s">
        <v>5247</v>
      </c>
      <c r="D38" s="5">
        <v>25000</v>
      </c>
      <c r="E38" s="7">
        <v>9875</v>
      </c>
      <c r="F38" t="s">
        <v>8220</v>
      </c>
      <c r="G38" t="s">
        <v>8223</v>
      </c>
      <c r="H38" t="s">
        <v>8245</v>
      </c>
      <c r="I38" s="12">
        <v>42483.819687499999</v>
      </c>
      <c r="J38" s="12">
        <v>42453.819687499999</v>
      </c>
      <c r="K38" t="b">
        <v>0</v>
      </c>
      <c r="L38">
        <v>39</v>
      </c>
      <c r="M38" t="b">
        <v>0</v>
      </c>
      <c r="N38" t="s">
        <v>8274</v>
      </c>
      <c r="O38" t="s">
        <v>8302</v>
      </c>
      <c r="P38">
        <v>40</v>
      </c>
      <c r="Q38">
        <v>253.21</v>
      </c>
    </row>
    <row r="39" spans="1:17" ht="244.8" x14ac:dyDescent="0.3">
      <c r="A39">
        <v>1783</v>
      </c>
      <c r="B39" s="3" t="s">
        <v>1784</v>
      </c>
      <c r="C39" s="3" t="s">
        <v>5893</v>
      </c>
      <c r="D39" s="5">
        <v>40000</v>
      </c>
      <c r="E39" s="7">
        <v>9477</v>
      </c>
      <c r="F39" t="s">
        <v>8220</v>
      </c>
      <c r="G39" t="s">
        <v>8223</v>
      </c>
      <c r="H39" t="s">
        <v>8245</v>
      </c>
      <c r="I39" s="12">
        <v>42145.949976851851</v>
      </c>
      <c r="J39" s="12">
        <v>42115.949976851851</v>
      </c>
      <c r="K39" t="b">
        <v>1</v>
      </c>
      <c r="L39">
        <v>185</v>
      </c>
      <c r="M39" t="b">
        <v>0</v>
      </c>
      <c r="N39" t="s">
        <v>8271</v>
      </c>
      <c r="O39" t="s">
        <v>8272</v>
      </c>
      <c r="P39">
        <v>24</v>
      </c>
      <c r="Q39">
        <v>51.23</v>
      </c>
    </row>
    <row r="40" spans="1:17" ht="172.8" x14ac:dyDescent="0.3">
      <c r="A40">
        <v>1817</v>
      </c>
      <c r="B40" s="3" t="s">
        <v>1818</v>
      </c>
      <c r="C40" s="3" t="s">
        <v>5927</v>
      </c>
      <c r="D40" s="5">
        <v>18000</v>
      </c>
      <c r="E40" s="7">
        <v>9419</v>
      </c>
      <c r="F40" t="s">
        <v>8220</v>
      </c>
      <c r="G40" t="s">
        <v>8223</v>
      </c>
      <c r="H40" t="s">
        <v>8245</v>
      </c>
      <c r="I40" s="12">
        <v>42765.290972222225</v>
      </c>
      <c r="J40" s="12">
        <v>42705.662118055552</v>
      </c>
      <c r="K40" t="b">
        <v>0</v>
      </c>
      <c r="L40">
        <v>100</v>
      </c>
      <c r="M40" t="b">
        <v>0</v>
      </c>
      <c r="N40" t="s">
        <v>8271</v>
      </c>
      <c r="O40" t="s">
        <v>8272</v>
      </c>
      <c r="P40">
        <v>52</v>
      </c>
      <c r="Q40">
        <v>94.19</v>
      </c>
    </row>
    <row r="41" spans="1:17" ht="244.8" x14ac:dyDescent="0.3">
      <c r="A41">
        <v>679</v>
      </c>
      <c r="B41" s="3" t="s">
        <v>680</v>
      </c>
      <c r="C41" s="3" t="s">
        <v>4789</v>
      </c>
      <c r="D41" s="5">
        <v>57000</v>
      </c>
      <c r="E41" s="7">
        <v>8827</v>
      </c>
      <c r="F41" t="s">
        <v>8220</v>
      </c>
      <c r="G41" t="s">
        <v>8223</v>
      </c>
      <c r="H41" t="s">
        <v>8245</v>
      </c>
      <c r="I41" s="12">
        <v>42616.695706018523</v>
      </c>
      <c r="J41" s="12">
        <v>42556.695706018523</v>
      </c>
      <c r="K41" t="b">
        <v>0</v>
      </c>
      <c r="L41">
        <v>94</v>
      </c>
      <c r="M41" t="b">
        <v>0</v>
      </c>
      <c r="N41" t="s">
        <v>8266</v>
      </c>
      <c r="O41" t="s">
        <v>8268</v>
      </c>
      <c r="P41">
        <v>15</v>
      </c>
      <c r="Q41">
        <v>93.9</v>
      </c>
    </row>
    <row r="42" spans="1:17" ht="158.4" x14ac:dyDescent="0.3">
      <c r="A42">
        <v>219</v>
      </c>
      <c r="B42" s="3" t="s">
        <v>221</v>
      </c>
      <c r="C42" s="3" t="s">
        <v>4329</v>
      </c>
      <c r="D42" s="5">
        <v>50000</v>
      </c>
      <c r="E42" s="7">
        <v>8815</v>
      </c>
      <c r="F42" t="s">
        <v>8220</v>
      </c>
      <c r="G42" t="s">
        <v>8223</v>
      </c>
      <c r="H42" t="s">
        <v>8245</v>
      </c>
      <c r="I42" s="12">
        <v>42461.290972222225</v>
      </c>
      <c r="J42" s="12">
        <v>42429.326678240745</v>
      </c>
      <c r="K42" t="b">
        <v>0</v>
      </c>
      <c r="L42">
        <v>76</v>
      </c>
      <c r="M42" t="b">
        <v>0</v>
      </c>
      <c r="N42" t="s">
        <v>8279</v>
      </c>
      <c r="O42" t="s">
        <v>8283</v>
      </c>
      <c r="P42">
        <v>18</v>
      </c>
      <c r="Q42">
        <v>115.99</v>
      </c>
    </row>
    <row r="43" spans="1:17" ht="273.60000000000002" x14ac:dyDescent="0.3">
      <c r="A43">
        <v>3631</v>
      </c>
      <c r="B43" s="3" t="s">
        <v>3629</v>
      </c>
      <c r="C43" s="3" t="s">
        <v>7741</v>
      </c>
      <c r="D43" s="5">
        <v>17100</v>
      </c>
      <c r="E43" s="7">
        <v>8725</v>
      </c>
      <c r="F43" t="s">
        <v>8220</v>
      </c>
      <c r="G43" t="s">
        <v>8223</v>
      </c>
      <c r="H43" t="s">
        <v>8245</v>
      </c>
      <c r="I43" s="12">
        <v>41905.165972222225</v>
      </c>
      <c r="J43" s="12">
        <v>41880.753437499996</v>
      </c>
      <c r="K43" t="b">
        <v>0</v>
      </c>
      <c r="L43">
        <v>59</v>
      </c>
      <c r="M43" t="b">
        <v>0</v>
      </c>
      <c r="N43" t="s">
        <v>8281</v>
      </c>
      <c r="O43" t="s">
        <v>8293</v>
      </c>
      <c r="P43">
        <v>51</v>
      </c>
      <c r="Q43">
        <v>147.88</v>
      </c>
    </row>
    <row r="44" spans="1:17" ht="259.2" x14ac:dyDescent="0.3">
      <c r="A44">
        <v>2690</v>
      </c>
      <c r="B44" s="3" t="s">
        <v>2690</v>
      </c>
      <c r="C44" s="3" t="s">
        <v>6800</v>
      </c>
      <c r="D44" s="5">
        <v>80000</v>
      </c>
      <c r="E44" s="7">
        <v>8586</v>
      </c>
      <c r="F44" t="s">
        <v>8220</v>
      </c>
      <c r="G44" t="s">
        <v>8223</v>
      </c>
      <c r="H44" t="s">
        <v>8245</v>
      </c>
      <c r="I44" s="12">
        <v>42158.105046296296</v>
      </c>
      <c r="J44" s="12">
        <v>42113.105046296296</v>
      </c>
      <c r="K44" t="b">
        <v>0</v>
      </c>
      <c r="L44">
        <v>118</v>
      </c>
      <c r="M44" t="b">
        <v>0</v>
      </c>
      <c r="N44" t="s">
        <v>8277</v>
      </c>
      <c r="O44" t="s">
        <v>8303</v>
      </c>
      <c r="P44">
        <v>11</v>
      </c>
      <c r="Q44">
        <v>72.760000000000005</v>
      </c>
    </row>
    <row r="45" spans="1:17" ht="158.4" x14ac:dyDescent="0.3">
      <c r="A45">
        <v>3064</v>
      </c>
      <c r="B45" s="3" t="s">
        <v>3064</v>
      </c>
      <c r="C45" s="3" t="s">
        <v>7174</v>
      </c>
      <c r="D45" s="5">
        <v>75000</v>
      </c>
      <c r="E45" s="7">
        <v>8471</v>
      </c>
      <c r="F45" t="s">
        <v>8220</v>
      </c>
      <c r="G45" t="s">
        <v>8223</v>
      </c>
      <c r="H45" t="s">
        <v>8245</v>
      </c>
      <c r="I45" s="12">
        <v>42330.290972222225</v>
      </c>
      <c r="J45" s="12">
        <v>42299.130162037036</v>
      </c>
      <c r="K45" t="b">
        <v>0</v>
      </c>
      <c r="L45">
        <v>72</v>
      </c>
      <c r="M45" t="b">
        <v>0</v>
      </c>
      <c r="N45" t="s">
        <v>8281</v>
      </c>
      <c r="O45" t="s">
        <v>8282</v>
      </c>
      <c r="P45">
        <v>11</v>
      </c>
      <c r="Q45">
        <v>117.65</v>
      </c>
    </row>
    <row r="46" spans="1:17" ht="244.8" x14ac:dyDescent="0.3">
      <c r="A46">
        <v>1064</v>
      </c>
      <c r="B46" s="3" t="s">
        <v>1065</v>
      </c>
      <c r="C46" s="3" t="s">
        <v>5174</v>
      </c>
      <c r="D46" s="5">
        <v>90000</v>
      </c>
      <c r="E46" s="7">
        <v>8077</v>
      </c>
      <c r="F46" t="s">
        <v>8220</v>
      </c>
      <c r="G46" t="s">
        <v>8223</v>
      </c>
      <c r="H46" t="s">
        <v>8245</v>
      </c>
      <c r="I46" s="12">
        <v>41462.228043981479</v>
      </c>
      <c r="J46" s="12">
        <v>41417.228043981479</v>
      </c>
      <c r="K46" t="b">
        <v>0</v>
      </c>
      <c r="L46">
        <v>123</v>
      </c>
      <c r="M46" t="b">
        <v>0</v>
      </c>
      <c r="N46" t="s">
        <v>8274</v>
      </c>
      <c r="O46" t="s">
        <v>8292</v>
      </c>
      <c r="P46">
        <v>9</v>
      </c>
      <c r="Q46">
        <v>65.67</v>
      </c>
    </row>
    <row r="47" spans="1:17" ht="273.60000000000002" x14ac:dyDescent="0.3">
      <c r="A47">
        <v>3107</v>
      </c>
      <c r="B47" s="3" t="s">
        <v>3107</v>
      </c>
      <c r="C47" s="3" t="s">
        <v>7217</v>
      </c>
      <c r="D47" s="5">
        <v>40000</v>
      </c>
      <c r="E47" s="7">
        <v>7905</v>
      </c>
      <c r="F47" t="s">
        <v>8220</v>
      </c>
      <c r="G47" t="s">
        <v>8223</v>
      </c>
      <c r="H47" t="s">
        <v>8245</v>
      </c>
      <c r="I47" s="12">
        <v>42135.814247685179</v>
      </c>
      <c r="J47" s="12">
        <v>42128.814247685179</v>
      </c>
      <c r="K47" t="b">
        <v>0</v>
      </c>
      <c r="L47">
        <v>29</v>
      </c>
      <c r="M47" t="b">
        <v>0</v>
      </c>
      <c r="N47" t="s">
        <v>8281</v>
      </c>
      <c r="O47" t="s">
        <v>8282</v>
      </c>
      <c r="P47">
        <v>20</v>
      </c>
      <c r="Q47">
        <v>272.58999999999997</v>
      </c>
    </row>
    <row r="48" spans="1:17" ht="273.60000000000002" x14ac:dyDescent="0.3">
      <c r="A48">
        <v>894</v>
      </c>
      <c r="B48" s="3" t="s">
        <v>895</v>
      </c>
      <c r="C48" s="3" t="s">
        <v>5004</v>
      </c>
      <c r="D48" s="5">
        <v>20000</v>
      </c>
      <c r="E48" s="7">
        <v>7834</v>
      </c>
      <c r="F48" t="s">
        <v>8220</v>
      </c>
      <c r="G48" t="s">
        <v>8223</v>
      </c>
      <c r="H48" t="s">
        <v>8245</v>
      </c>
      <c r="I48" s="12">
        <v>42526.981597222228</v>
      </c>
      <c r="J48" s="12">
        <v>42496.981597222228</v>
      </c>
      <c r="K48" t="b">
        <v>0</v>
      </c>
      <c r="L48">
        <v>53</v>
      </c>
      <c r="M48" t="b">
        <v>0</v>
      </c>
      <c r="N48" t="s">
        <v>8285</v>
      </c>
      <c r="O48" t="s">
        <v>8286</v>
      </c>
      <c r="P48">
        <v>39</v>
      </c>
      <c r="Q48">
        <v>147.81</v>
      </c>
    </row>
    <row r="49" spans="1:17" ht="201.6" x14ac:dyDescent="0.3">
      <c r="A49">
        <v>480</v>
      </c>
      <c r="B49" s="3" t="s">
        <v>481</v>
      </c>
      <c r="C49" s="3" t="s">
        <v>4590</v>
      </c>
      <c r="D49" s="5">
        <v>40000</v>
      </c>
      <c r="E49" s="7">
        <v>7764</v>
      </c>
      <c r="F49" t="s">
        <v>8220</v>
      </c>
      <c r="G49" t="s">
        <v>8223</v>
      </c>
      <c r="H49" t="s">
        <v>8245</v>
      </c>
      <c r="I49" s="12">
        <v>41495.500173611108</v>
      </c>
      <c r="J49" s="12">
        <v>41465.500173611108</v>
      </c>
      <c r="K49" t="b">
        <v>0</v>
      </c>
      <c r="L49">
        <v>140</v>
      </c>
      <c r="M49" t="b">
        <v>0</v>
      </c>
      <c r="N49" t="s">
        <v>8279</v>
      </c>
      <c r="O49" t="s">
        <v>8297</v>
      </c>
      <c r="P49">
        <v>19</v>
      </c>
      <c r="Q49">
        <v>55.46</v>
      </c>
    </row>
    <row r="50" spans="1:17" ht="259.2" x14ac:dyDescent="0.3">
      <c r="A50">
        <v>1765</v>
      </c>
      <c r="B50" s="3" t="s">
        <v>1766</v>
      </c>
      <c r="C50" s="3" t="s">
        <v>5875</v>
      </c>
      <c r="D50" s="5">
        <v>12500</v>
      </c>
      <c r="E50" s="7">
        <v>7433.48</v>
      </c>
      <c r="F50" t="s">
        <v>8220</v>
      </c>
      <c r="G50" t="s">
        <v>8223</v>
      </c>
      <c r="H50" t="s">
        <v>8245</v>
      </c>
      <c r="I50" s="12">
        <v>41864.980462962965</v>
      </c>
      <c r="J50" s="12">
        <v>41834.980462962965</v>
      </c>
      <c r="K50" t="b">
        <v>1</v>
      </c>
      <c r="L50">
        <v>103</v>
      </c>
      <c r="M50" t="b">
        <v>0</v>
      </c>
      <c r="N50" t="s">
        <v>8271</v>
      </c>
      <c r="O50" t="s">
        <v>8272</v>
      </c>
      <c r="P50">
        <v>59</v>
      </c>
      <c r="Q50">
        <v>72.17</v>
      </c>
    </row>
    <row r="51" spans="1:17" ht="216" x14ac:dyDescent="0.3">
      <c r="A51">
        <v>1077</v>
      </c>
      <c r="B51" s="3" t="s">
        <v>1078</v>
      </c>
      <c r="C51" s="3" t="s">
        <v>5187</v>
      </c>
      <c r="D51" s="5">
        <v>25000</v>
      </c>
      <c r="E51" s="7">
        <v>7344</v>
      </c>
      <c r="F51" t="s">
        <v>8220</v>
      </c>
      <c r="G51" t="s">
        <v>8223</v>
      </c>
      <c r="H51" t="s">
        <v>8245</v>
      </c>
      <c r="I51" s="12">
        <v>42383.16679398148</v>
      </c>
      <c r="J51" s="12">
        <v>42353.16679398148</v>
      </c>
      <c r="K51" t="b">
        <v>0</v>
      </c>
      <c r="L51">
        <v>167</v>
      </c>
      <c r="M51" t="b">
        <v>0</v>
      </c>
      <c r="N51" t="s">
        <v>8274</v>
      </c>
      <c r="O51" t="s">
        <v>8292</v>
      </c>
      <c r="P51">
        <v>29</v>
      </c>
      <c r="Q51">
        <v>43.98</v>
      </c>
    </row>
    <row r="52" spans="1:17" ht="230.4" x14ac:dyDescent="0.3">
      <c r="A52">
        <v>3071</v>
      </c>
      <c r="B52" s="3" t="s">
        <v>3071</v>
      </c>
      <c r="C52" s="3" t="s">
        <v>7181</v>
      </c>
      <c r="D52" s="5">
        <v>12000</v>
      </c>
      <c r="E52" s="7">
        <v>7173</v>
      </c>
      <c r="F52" t="s">
        <v>8220</v>
      </c>
      <c r="G52" t="s">
        <v>8223</v>
      </c>
      <c r="H52" t="s">
        <v>8245</v>
      </c>
      <c r="I52" s="12">
        <v>42115.249305555553</v>
      </c>
      <c r="J52" s="12">
        <v>42097.732418981483</v>
      </c>
      <c r="K52" t="b">
        <v>0</v>
      </c>
      <c r="L52">
        <v>117</v>
      </c>
      <c r="M52" t="b">
        <v>0</v>
      </c>
      <c r="N52" t="s">
        <v>8281</v>
      </c>
      <c r="O52" t="s">
        <v>8282</v>
      </c>
      <c r="P52">
        <v>60</v>
      </c>
      <c r="Q52">
        <v>61.31</v>
      </c>
    </row>
    <row r="53" spans="1:17" ht="201.6" x14ac:dyDescent="0.3">
      <c r="A53">
        <v>513</v>
      </c>
      <c r="B53" s="3" t="s">
        <v>514</v>
      </c>
      <c r="C53" s="3" t="s">
        <v>4623</v>
      </c>
      <c r="D53" s="5">
        <v>50000</v>
      </c>
      <c r="E53" s="7">
        <v>6962</v>
      </c>
      <c r="F53" t="s">
        <v>8220</v>
      </c>
      <c r="G53" t="s">
        <v>8223</v>
      </c>
      <c r="H53" t="s">
        <v>8245</v>
      </c>
      <c r="I53" s="12">
        <v>42597.291666666672</v>
      </c>
      <c r="J53" s="12">
        <v>42552.653993055559</v>
      </c>
      <c r="K53" t="b">
        <v>0</v>
      </c>
      <c r="L53">
        <v>68</v>
      </c>
      <c r="M53" t="b">
        <v>0</v>
      </c>
      <c r="N53" t="s">
        <v>8279</v>
      </c>
      <c r="O53" t="s">
        <v>8297</v>
      </c>
      <c r="P53">
        <v>14</v>
      </c>
      <c r="Q53">
        <v>102.38</v>
      </c>
    </row>
    <row r="54" spans="1:17" ht="230.4" x14ac:dyDescent="0.3">
      <c r="A54">
        <v>972</v>
      </c>
      <c r="B54" s="3" t="s">
        <v>973</v>
      </c>
      <c r="C54" s="3" t="s">
        <v>5082</v>
      </c>
      <c r="D54" s="5">
        <v>20000</v>
      </c>
      <c r="E54" s="7">
        <v>6925</v>
      </c>
      <c r="F54" t="s">
        <v>8220</v>
      </c>
      <c r="G54" t="s">
        <v>8223</v>
      </c>
      <c r="H54" t="s">
        <v>8245</v>
      </c>
      <c r="I54" s="12">
        <v>41886.290972222225</v>
      </c>
      <c r="J54" s="12">
        <v>41856.865717592591</v>
      </c>
      <c r="K54" t="b">
        <v>0</v>
      </c>
      <c r="L54">
        <v>45</v>
      </c>
      <c r="M54" t="b">
        <v>0</v>
      </c>
      <c r="N54" t="s">
        <v>8266</v>
      </c>
      <c r="O54" t="s">
        <v>8268</v>
      </c>
      <c r="P54">
        <v>35</v>
      </c>
      <c r="Q54">
        <v>153.88999999999999</v>
      </c>
    </row>
    <row r="55" spans="1:17" ht="244.8" x14ac:dyDescent="0.3">
      <c r="A55">
        <v>1797</v>
      </c>
      <c r="B55" s="3" t="s">
        <v>1798</v>
      </c>
      <c r="C55" s="3" t="s">
        <v>5907</v>
      </c>
      <c r="D55" s="5">
        <v>10000</v>
      </c>
      <c r="E55" s="7">
        <v>6755</v>
      </c>
      <c r="F55" t="s">
        <v>8220</v>
      </c>
      <c r="G55" t="s">
        <v>8223</v>
      </c>
      <c r="H55" t="s">
        <v>8245</v>
      </c>
      <c r="I55" s="12">
        <v>42719.56931712963</v>
      </c>
      <c r="J55" s="12">
        <v>42689.56931712963</v>
      </c>
      <c r="K55" t="b">
        <v>1</v>
      </c>
      <c r="L55">
        <v>140</v>
      </c>
      <c r="M55" t="b">
        <v>0</v>
      </c>
      <c r="N55" t="s">
        <v>8271</v>
      </c>
      <c r="O55" t="s">
        <v>8272</v>
      </c>
      <c r="P55">
        <v>68</v>
      </c>
      <c r="Q55">
        <v>48.25</v>
      </c>
    </row>
    <row r="56" spans="1:17" ht="43.2" x14ac:dyDescent="0.3">
      <c r="A56">
        <v>442</v>
      </c>
      <c r="B56" s="3" t="s">
        <v>443</v>
      </c>
      <c r="C56" s="3" t="s">
        <v>4552</v>
      </c>
      <c r="D56" s="5">
        <v>17000</v>
      </c>
      <c r="E56" s="7">
        <v>6691</v>
      </c>
      <c r="F56" t="s">
        <v>8220</v>
      </c>
      <c r="G56" t="s">
        <v>8223</v>
      </c>
      <c r="H56" t="s">
        <v>8245</v>
      </c>
      <c r="I56" s="12">
        <v>42054.888692129629</v>
      </c>
      <c r="J56" s="12">
        <v>42024.888692129629</v>
      </c>
      <c r="K56" t="b">
        <v>0</v>
      </c>
      <c r="L56">
        <v>17</v>
      </c>
      <c r="M56" t="b">
        <v>0</v>
      </c>
      <c r="N56" t="s">
        <v>8279</v>
      </c>
      <c r="O56" t="s">
        <v>8297</v>
      </c>
      <c r="P56">
        <v>39</v>
      </c>
      <c r="Q56">
        <v>393.59</v>
      </c>
    </row>
    <row r="57" spans="1:17" ht="259.2" x14ac:dyDescent="0.3">
      <c r="A57">
        <v>3062</v>
      </c>
      <c r="B57" s="3" t="s">
        <v>3062</v>
      </c>
      <c r="C57" s="3" t="s">
        <v>7172</v>
      </c>
      <c r="D57" s="5">
        <v>10000</v>
      </c>
      <c r="E57" s="7">
        <v>6684</v>
      </c>
      <c r="F57" t="s">
        <v>8220</v>
      </c>
      <c r="G57" t="s">
        <v>8223</v>
      </c>
      <c r="H57" t="s">
        <v>8245</v>
      </c>
      <c r="I57" s="12">
        <v>42277.75</v>
      </c>
      <c r="J57" s="12">
        <v>42248.535787037035</v>
      </c>
      <c r="K57" t="b">
        <v>0</v>
      </c>
      <c r="L57">
        <v>67</v>
      </c>
      <c r="M57" t="b">
        <v>0</v>
      </c>
      <c r="N57" t="s">
        <v>8281</v>
      </c>
      <c r="O57" t="s">
        <v>8282</v>
      </c>
      <c r="P57">
        <v>67</v>
      </c>
      <c r="Q57">
        <v>99.76</v>
      </c>
    </row>
    <row r="58" spans="1:17" ht="216" x14ac:dyDescent="0.3">
      <c r="A58">
        <v>944</v>
      </c>
      <c r="B58" s="3" t="s">
        <v>945</v>
      </c>
      <c r="C58" s="3" t="s">
        <v>5054</v>
      </c>
      <c r="D58" s="5">
        <v>50000</v>
      </c>
      <c r="E58" s="7">
        <v>6663</v>
      </c>
      <c r="F58" t="s">
        <v>8220</v>
      </c>
      <c r="G58" t="s">
        <v>8223</v>
      </c>
      <c r="H58" t="s">
        <v>8245</v>
      </c>
      <c r="I58" s="12">
        <v>42478.583333333328</v>
      </c>
      <c r="J58" s="12">
        <v>42444.583912037036</v>
      </c>
      <c r="K58" t="b">
        <v>0</v>
      </c>
      <c r="L58">
        <v>96</v>
      </c>
      <c r="M58" t="b">
        <v>0</v>
      </c>
      <c r="N58" t="s">
        <v>8266</v>
      </c>
      <c r="O58" t="s">
        <v>8268</v>
      </c>
      <c r="P58">
        <v>13</v>
      </c>
      <c r="Q58">
        <v>69.41</v>
      </c>
    </row>
    <row r="59" spans="1:17" ht="273.60000000000002" x14ac:dyDescent="0.3">
      <c r="A59">
        <v>3109</v>
      </c>
      <c r="B59" s="3" t="s">
        <v>3109</v>
      </c>
      <c r="C59" s="3" t="s">
        <v>7219</v>
      </c>
      <c r="D59" s="5">
        <v>26500</v>
      </c>
      <c r="E59" s="7">
        <v>6633</v>
      </c>
      <c r="F59" t="s">
        <v>8220</v>
      </c>
      <c r="G59" t="s">
        <v>8223</v>
      </c>
      <c r="H59" t="s">
        <v>8245</v>
      </c>
      <c r="I59" s="12">
        <v>41879.125115740739</v>
      </c>
      <c r="J59" s="12">
        <v>41844.125115740739</v>
      </c>
      <c r="K59" t="b">
        <v>0</v>
      </c>
      <c r="L59">
        <v>114</v>
      </c>
      <c r="M59" t="b">
        <v>0</v>
      </c>
      <c r="N59" t="s">
        <v>8281</v>
      </c>
      <c r="O59" t="s">
        <v>8282</v>
      </c>
      <c r="P59">
        <v>25</v>
      </c>
      <c r="Q59">
        <v>58.18</v>
      </c>
    </row>
    <row r="60" spans="1:17" ht="244.8" x14ac:dyDescent="0.3">
      <c r="A60">
        <v>471</v>
      </c>
      <c r="B60" s="3" t="s">
        <v>472</v>
      </c>
      <c r="C60" s="3" t="s">
        <v>4581</v>
      </c>
      <c r="D60" s="5">
        <v>55000</v>
      </c>
      <c r="E60" s="7">
        <v>6541</v>
      </c>
      <c r="F60" t="s">
        <v>8220</v>
      </c>
      <c r="G60" t="s">
        <v>8223</v>
      </c>
      <c r="H60" t="s">
        <v>8245</v>
      </c>
      <c r="I60" s="12">
        <v>41748.680312500001</v>
      </c>
      <c r="J60" s="12">
        <v>41703.721979166665</v>
      </c>
      <c r="K60" t="b">
        <v>0</v>
      </c>
      <c r="L60">
        <v>170</v>
      </c>
      <c r="M60" t="b">
        <v>0</v>
      </c>
      <c r="N60" t="s">
        <v>8279</v>
      </c>
      <c r="O60" t="s">
        <v>8297</v>
      </c>
      <c r="P60">
        <v>12</v>
      </c>
      <c r="Q60">
        <v>38.479999999999997</v>
      </c>
    </row>
    <row r="61" spans="1:17" ht="216" x14ac:dyDescent="0.3">
      <c r="A61">
        <v>954</v>
      </c>
      <c r="B61" s="3" t="s">
        <v>955</v>
      </c>
      <c r="C61" s="3" t="s">
        <v>5064</v>
      </c>
      <c r="D61" s="5">
        <v>15000</v>
      </c>
      <c r="E61" s="7">
        <v>6511</v>
      </c>
      <c r="F61" t="s">
        <v>8220</v>
      </c>
      <c r="G61" t="s">
        <v>8223</v>
      </c>
      <c r="H61" t="s">
        <v>8245</v>
      </c>
      <c r="I61" s="12">
        <v>42236.833784722221</v>
      </c>
      <c r="J61" s="12">
        <v>42194.833784722221</v>
      </c>
      <c r="K61" t="b">
        <v>0</v>
      </c>
      <c r="L61">
        <v>73</v>
      </c>
      <c r="M61" t="b">
        <v>0</v>
      </c>
      <c r="N61" t="s">
        <v>8266</v>
      </c>
      <c r="O61" t="s">
        <v>8268</v>
      </c>
      <c r="P61">
        <v>43</v>
      </c>
      <c r="Q61">
        <v>89.19</v>
      </c>
    </row>
    <row r="62" spans="1:17" ht="172.8" x14ac:dyDescent="0.3">
      <c r="A62">
        <v>1088</v>
      </c>
      <c r="B62" s="3" t="s">
        <v>1089</v>
      </c>
      <c r="C62" s="3" t="s">
        <v>5198</v>
      </c>
      <c r="D62" s="5">
        <v>45000</v>
      </c>
      <c r="E62" s="7">
        <v>6382.34</v>
      </c>
      <c r="F62" t="s">
        <v>8220</v>
      </c>
      <c r="G62" t="s">
        <v>8223</v>
      </c>
      <c r="H62" t="s">
        <v>8245</v>
      </c>
      <c r="I62" s="12">
        <v>41753.799386574072</v>
      </c>
      <c r="J62" s="12">
        <v>41723.799386574072</v>
      </c>
      <c r="K62" t="b">
        <v>0</v>
      </c>
      <c r="L62">
        <v>147</v>
      </c>
      <c r="M62" t="b">
        <v>0</v>
      </c>
      <c r="N62" t="s">
        <v>8274</v>
      </c>
      <c r="O62" t="s">
        <v>8292</v>
      </c>
      <c r="P62">
        <v>14</v>
      </c>
      <c r="Q62">
        <v>43.42</v>
      </c>
    </row>
    <row r="63" spans="1:17" ht="259.2" x14ac:dyDescent="0.3">
      <c r="A63">
        <v>2868</v>
      </c>
      <c r="B63" s="3" t="s">
        <v>2868</v>
      </c>
      <c r="C63" s="3" t="s">
        <v>6978</v>
      </c>
      <c r="D63" s="5">
        <v>15000</v>
      </c>
      <c r="E63" s="7">
        <v>6301.76</v>
      </c>
      <c r="F63" t="s">
        <v>8220</v>
      </c>
      <c r="G63" t="s">
        <v>8223</v>
      </c>
      <c r="H63" t="s">
        <v>8245</v>
      </c>
      <c r="I63" s="12">
        <v>42648.827013888891</v>
      </c>
      <c r="J63" s="12">
        <v>42618.827013888891</v>
      </c>
      <c r="K63" t="b">
        <v>0</v>
      </c>
      <c r="L63">
        <v>60</v>
      </c>
      <c r="M63" t="b">
        <v>0</v>
      </c>
      <c r="N63" t="s">
        <v>8281</v>
      </c>
      <c r="O63" t="s">
        <v>8284</v>
      </c>
      <c r="P63">
        <v>42</v>
      </c>
      <c r="Q63">
        <v>105.03</v>
      </c>
    </row>
    <row r="64" spans="1:17" ht="216" x14ac:dyDescent="0.3">
      <c r="A64">
        <v>2697</v>
      </c>
      <c r="B64" s="3" t="s">
        <v>2697</v>
      </c>
      <c r="C64" s="3" t="s">
        <v>6807</v>
      </c>
      <c r="D64" s="5">
        <v>23000</v>
      </c>
      <c r="E64" s="7">
        <v>6061</v>
      </c>
      <c r="F64" t="s">
        <v>8220</v>
      </c>
      <c r="G64" t="s">
        <v>8223</v>
      </c>
      <c r="H64" t="s">
        <v>8245</v>
      </c>
      <c r="I64" s="12">
        <v>42218.916666666672</v>
      </c>
      <c r="J64" s="12">
        <v>42187.940081018518</v>
      </c>
      <c r="K64" t="b">
        <v>0</v>
      </c>
      <c r="L64">
        <v>52</v>
      </c>
      <c r="M64" t="b">
        <v>0</v>
      </c>
      <c r="N64" t="s">
        <v>8277</v>
      </c>
      <c r="O64" t="s">
        <v>8303</v>
      </c>
      <c r="P64">
        <v>26</v>
      </c>
      <c r="Q64">
        <v>116.56</v>
      </c>
    </row>
    <row r="65" spans="1:17" ht="187.2" x14ac:dyDescent="0.3">
      <c r="A65">
        <v>1180</v>
      </c>
      <c r="B65" s="3" t="s">
        <v>1181</v>
      </c>
      <c r="C65" s="3" t="s">
        <v>5290</v>
      </c>
      <c r="D65" s="5">
        <v>50000</v>
      </c>
      <c r="E65" s="7">
        <v>5875</v>
      </c>
      <c r="F65" t="s">
        <v>8220</v>
      </c>
      <c r="G65" t="s">
        <v>8223</v>
      </c>
      <c r="H65" t="s">
        <v>8245</v>
      </c>
      <c r="I65" s="12">
        <v>41818.806875000002</v>
      </c>
      <c r="J65" s="12">
        <v>41781.806875000002</v>
      </c>
      <c r="K65" t="b">
        <v>0</v>
      </c>
      <c r="L65">
        <v>85</v>
      </c>
      <c r="M65" t="b">
        <v>0</v>
      </c>
      <c r="N65" t="s">
        <v>8277</v>
      </c>
      <c r="O65" t="s">
        <v>8303</v>
      </c>
      <c r="P65">
        <v>12</v>
      </c>
      <c r="Q65">
        <v>69.12</v>
      </c>
    </row>
    <row r="66" spans="1:17" ht="216" x14ac:dyDescent="0.3">
      <c r="A66">
        <v>3089</v>
      </c>
      <c r="B66" s="3" t="s">
        <v>3089</v>
      </c>
      <c r="C66" s="3" t="s">
        <v>7199</v>
      </c>
      <c r="D66" s="5">
        <v>25000</v>
      </c>
      <c r="E66" s="7">
        <v>5854</v>
      </c>
      <c r="F66" t="s">
        <v>8220</v>
      </c>
      <c r="G66" t="s">
        <v>8223</v>
      </c>
      <c r="H66" t="s">
        <v>8245</v>
      </c>
      <c r="I66" s="12">
        <v>42560.082638888889</v>
      </c>
      <c r="J66" s="12">
        <v>42528.542627314819</v>
      </c>
      <c r="K66" t="b">
        <v>0</v>
      </c>
      <c r="L66">
        <v>45</v>
      </c>
      <c r="M66" t="b">
        <v>0</v>
      </c>
      <c r="N66" t="s">
        <v>8281</v>
      </c>
      <c r="O66" t="s">
        <v>8282</v>
      </c>
      <c r="P66">
        <v>23</v>
      </c>
      <c r="Q66">
        <v>130.09</v>
      </c>
    </row>
    <row r="67" spans="1:17" ht="201.6" x14ac:dyDescent="0.3">
      <c r="A67">
        <v>922</v>
      </c>
      <c r="B67" s="3" t="s">
        <v>923</v>
      </c>
      <c r="C67" s="3" t="s">
        <v>5032</v>
      </c>
      <c r="D67" s="5">
        <v>27000</v>
      </c>
      <c r="E67" s="7">
        <v>5680</v>
      </c>
      <c r="F67" t="s">
        <v>8220</v>
      </c>
      <c r="G67" t="s">
        <v>8223</v>
      </c>
      <c r="H67" t="s">
        <v>8245</v>
      </c>
      <c r="I67" s="12">
        <v>41913.530011574076</v>
      </c>
      <c r="J67" s="12">
        <v>41878.530011574076</v>
      </c>
      <c r="K67" t="b">
        <v>0</v>
      </c>
      <c r="L67">
        <v>30</v>
      </c>
      <c r="M67" t="b">
        <v>0</v>
      </c>
      <c r="N67" t="s">
        <v>8285</v>
      </c>
      <c r="O67" t="s">
        <v>8308</v>
      </c>
      <c r="P67">
        <v>21</v>
      </c>
      <c r="Q67">
        <v>189.33</v>
      </c>
    </row>
    <row r="68" spans="1:17" ht="244.8" x14ac:dyDescent="0.3">
      <c r="A68">
        <v>2407</v>
      </c>
      <c r="B68" s="3" t="s">
        <v>2408</v>
      </c>
      <c r="C68" s="3" t="s">
        <v>6517</v>
      </c>
      <c r="D68" s="5">
        <v>22000</v>
      </c>
      <c r="E68" s="7">
        <v>5557</v>
      </c>
      <c r="F68" t="s">
        <v>8220</v>
      </c>
      <c r="G68" t="s">
        <v>8223</v>
      </c>
      <c r="H68" t="s">
        <v>8245</v>
      </c>
      <c r="I68" s="12">
        <v>42105.25</v>
      </c>
      <c r="J68" s="12">
        <v>42082.575555555552</v>
      </c>
      <c r="K68" t="b">
        <v>0</v>
      </c>
      <c r="L68">
        <v>33</v>
      </c>
      <c r="M68" t="b">
        <v>0</v>
      </c>
      <c r="N68" t="s">
        <v>8277</v>
      </c>
      <c r="O68" t="s">
        <v>8303</v>
      </c>
      <c r="P68">
        <v>25</v>
      </c>
      <c r="Q68">
        <v>168.39</v>
      </c>
    </row>
    <row r="69" spans="1:17" ht="244.8" x14ac:dyDescent="0.3">
      <c r="A69">
        <v>1804</v>
      </c>
      <c r="B69" s="3" t="s">
        <v>1805</v>
      </c>
      <c r="C69" s="3" t="s">
        <v>5914</v>
      </c>
      <c r="D69" s="5">
        <v>15500</v>
      </c>
      <c r="E69" s="7">
        <v>5452</v>
      </c>
      <c r="F69" t="s">
        <v>8220</v>
      </c>
      <c r="G69" t="s">
        <v>8223</v>
      </c>
      <c r="H69" t="s">
        <v>8245</v>
      </c>
      <c r="I69" s="12">
        <v>42322.719953703709</v>
      </c>
      <c r="J69" s="12">
        <v>42282.678287037037</v>
      </c>
      <c r="K69" t="b">
        <v>1</v>
      </c>
      <c r="L69">
        <v>52</v>
      </c>
      <c r="M69" t="b">
        <v>0</v>
      </c>
      <c r="N69" t="s">
        <v>8271</v>
      </c>
      <c r="O69" t="s">
        <v>8272</v>
      </c>
      <c r="P69">
        <v>35</v>
      </c>
      <c r="Q69">
        <v>104.85</v>
      </c>
    </row>
    <row r="70" spans="1:17" ht="244.8" x14ac:dyDescent="0.3">
      <c r="A70">
        <v>1431</v>
      </c>
      <c r="B70" s="3" t="s">
        <v>1432</v>
      </c>
      <c r="C70" s="3" t="s">
        <v>5541</v>
      </c>
      <c r="D70" s="5">
        <v>17000</v>
      </c>
      <c r="E70" s="7">
        <v>5431</v>
      </c>
      <c r="F70" t="s">
        <v>8220</v>
      </c>
      <c r="G70" t="s">
        <v>8223</v>
      </c>
      <c r="H70" t="s">
        <v>8245</v>
      </c>
      <c r="I70" s="12">
        <v>42334.252500000002</v>
      </c>
      <c r="J70" s="12">
        <v>42304.210833333331</v>
      </c>
      <c r="K70" t="b">
        <v>0</v>
      </c>
      <c r="L70">
        <v>47</v>
      </c>
      <c r="M70" t="b">
        <v>0</v>
      </c>
      <c r="N70" t="s">
        <v>8269</v>
      </c>
      <c r="O70" t="s">
        <v>8306</v>
      </c>
      <c r="P70">
        <v>32</v>
      </c>
      <c r="Q70">
        <v>115.55</v>
      </c>
    </row>
    <row r="71" spans="1:17" ht="259.2" x14ac:dyDescent="0.3">
      <c r="A71">
        <v>1782</v>
      </c>
      <c r="B71" s="3" t="s">
        <v>1783</v>
      </c>
      <c r="C71" s="3" t="s">
        <v>5892</v>
      </c>
      <c r="D71" s="5">
        <v>35000</v>
      </c>
      <c r="E71" s="7">
        <v>5422</v>
      </c>
      <c r="F71" t="s">
        <v>8220</v>
      </c>
      <c r="G71" t="s">
        <v>8223</v>
      </c>
      <c r="H71" t="s">
        <v>8245</v>
      </c>
      <c r="I71" s="12">
        <v>42421.575104166666</v>
      </c>
      <c r="J71" s="12">
        <v>42388.575104166666</v>
      </c>
      <c r="K71" t="b">
        <v>1</v>
      </c>
      <c r="L71">
        <v>76</v>
      </c>
      <c r="M71" t="b">
        <v>0</v>
      </c>
      <c r="N71" t="s">
        <v>8271</v>
      </c>
      <c r="O71" t="s">
        <v>8272</v>
      </c>
      <c r="P71">
        <v>15</v>
      </c>
      <c r="Q71">
        <v>71.34</v>
      </c>
    </row>
    <row r="72" spans="1:17" ht="216" x14ac:dyDescent="0.3">
      <c r="A72">
        <v>1803</v>
      </c>
      <c r="B72" s="3" t="s">
        <v>1804</v>
      </c>
      <c r="C72" s="3" t="s">
        <v>5913</v>
      </c>
      <c r="D72" s="5">
        <v>17500</v>
      </c>
      <c r="E72" s="7">
        <v>5390</v>
      </c>
      <c r="F72" t="s">
        <v>8220</v>
      </c>
      <c r="G72" t="s">
        <v>8223</v>
      </c>
      <c r="H72" t="s">
        <v>8245</v>
      </c>
      <c r="I72" s="12">
        <v>42049.071550925932</v>
      </c>
      <c r="J72" s="12">
        <v>42018.071550925932</v>
      </c>
      <c r="K72" t="b">
        <v>1</v>
      </c>
      <c r="L72">
        <v>75</v>
      </c>
      <c r="M72" t="b">
        <v>0</v>
      </c>
      <c r="N72" t="s">
        <v>8271</v>
      </c>
      <c r="O72" t="s">
        <v>8272</v>
      </c>
      <c r="P72">
        <v>31</v>
      </c>
      <c r="Q72">
        <v>71.87</v>
      </c>
    </row>
    <row r="73" spans="1:17" ht="273.60000000000002" x14ac:dyDescent="0.3">
      <c r="A73">
        <v>3797</v>
      </c>
      <c r="B73" s="3" t="s">
        <v>3794</v>
      </c>
      <c r="C73" s="3" t="s">
        <v>7907</v>
      </c>
      <c r="D73" s="5">
        <v>6000</v>
      </c>
      <c r="E73" s="7">
        <v>5380</v>
      </c>
      <c r="F73" t="s">
        <v>8220</v>
      </c>
      <c r="G73" t="s">
        <v>8223</v>
      </c>
      <c r="H73" t="s">
        <v>8245</v>
      </c>
      <c r="I73" s="12">
        <v>42114.881539351853</v>
      </c>
      <c r="J73" s="12">
        <v>42084.881539351853</v>
      </c>
      <c r="K73" t="b">
        <v>0</v>
      </c>
      <c r="L73">
        <v>37</v>
      </c>
      <c r="M73" t="b">
        <v>0</v>
      </c>
      <c r="N73" t="s">
        <v>8281</v>
      </c>
      <c r="O73" t="s">
        <v>8293</v>
      </c>
      <c r="P73">
        <v>90</v>
      </c>
      <c r="Q73">
        <v>145.41</v>
      </c>
    </row>
    <row r="74" spans="1:17" ht="187.2" x14ac:dyDescent="0.3">
      <c r="A74">
        <v>3111</v>
      </c>
      <c r="B74" s="3" t="s">
        <v>3111</v>
      </c>
      <c r="C74" s="3" t="s">
        <v>7221</v>
      </c>
      <c r="D74" s="5">
        <v>20000</v>
      </c>
      <c r="E74" s="7">
        <v>5328</v>
      </c>
      <c r="F74" t="s">
        <v>8220</v>
      </c>
      <c r="G74" t="s">
        <v>8223</v>
      </c>
      <c r="H74" t="s">
        <v>8245</v>
      </c>
      <c r="I74" s="12">
        <v>41916.595138888886</v>
      </c>
      <c r="J74" s="12">
        <v>41885.595138888886</v>
      </c>
      <c r="K74" t="b">
        <v>0</v>
      </c>
      <c r="L74">
        <v>76</v>
      </c>
      <c r="M74" t="b">
        <v>0</v>
      </c>
      <c r="N74" t="s">
        <v>8281</v>
      </c>
      <c r="O74" t="s">
        <v>8282</v>
      </c>
      <c r="P74">
        <v>27</v>
      </c>
      <c r="Q74">
        <v>70.11</v>
      </c>
    </row>
    <row r="75" spans="1:17" ht="201.6" x14ac:dyDescent="0.3">
      <c r="A75">
        <v>1066</v>
      </c>
      <c r="B75" s="3" t="s">
        <v>1067</v>
      </c>
      <c r="C75" s="3" t="s">
        <v>5176</v>
      </c>
      <c r="D75" s="5">
        <v>150000</v>
      </c>
      <c r="E75" s="7">
        <v>5051</v>
      </c>
      <c r="F75" t="s">
        <v>8220</v>
      </c>
      <c r="G75" t="s">
        <v>8223</v>
      </c>
      <c r="H75" t="s">
        <v>8245</v>
      </c>
      <c r="I75" s="12">
        <v>41490.962754629632</v>
      </c>
      <c r="J75" s="12">
        <v>41445.962754629632</v>
      </c>
      <c r="K75" t="b">
        <v>0</v>
      </c>
      <c r="L75">
        <v>148</v>
      </c>
      <c r="M75" t="b">
        <v>0</v>
      </c>
      <c r="N75" t="s">
        <v>8274</v>
      </c>
      <c r="O75" t="s">
        <v>8292</v>
      </c>
      <c r="P75">
        <v>3</v>
      </c>
      <c r="Q75">
        <v>34.130000000000003</v>
      </c>
    </row>
    <row r="76" spans="1:17" ht="244.8" x14ac:dyDescent="0.3">
      <c r="A76">
        <v>1909</v>
      </c>
      <c r="B76" s="3" t="s">
        <v>1910</v>
      </c>
      <c r="C76" s="3" t="s">
        <v>6019</v>
      </c>
      <c r="D76" s="5">
        <v>35000</v>
      </c>
      <c r="E76" s="7">
        <v>4939</v>
      </c>
      <c r="F76" t="s">
        <v>8220</v>
      </c>
      <c r="G76" t="s">
        <v>8223</v>
      </c>
      <c r="H76" t="s">
        <v>8245</v>
      </c>
      <c r="I76" s="12">
        <v>41935.429155092592</v>
      </c>
      <c r="J76" s="12">
        <v>41905.429155092592</v>
      </c>
      <c r="K76" t="b">
        <v>0</v>
      </c>
      <c r="L76">
        <v>38</v>
      </c>
      <c r="M76" t="b">
        <v>0</v>
      </c>
      <c r="N76" t="s">
        <v>8266</v>
      </c>
      <c r="O76" t="s">
        <v>8276</v>
      </c>
      <c r="P76">
        <v>14</v>
      </c>
      <c r="Q76">
        <v>129.97</v>
      </c>
    </row>
    <row r="77" spans="1:17" ht="100.8" x14ac:dyDescent="0.3">
      <c r="A77">
        <v>476</v>
      </c>
      <c r="B77" s="3" t="s">
        <v>477</v>
      </c>
      <c r="C77" s="3" t="s">
        <v>4586</v>
      </c>
      <c r="D77" s="5">
        <v>220000</v>
      </c>
      <c r="E77" s="7">
        <v>4906.59</v>
      </c>
      <c r="F77" t="s">
        <v>8220</v>
      </c>
      <c r="G77" t="s">
        <v>8223</v>
      </c>
      <c r="H77" t="s">
        <v>8245</v>
      </c>
      <c r="I77" s="12">
        <v>41793.165972222225</v>
      </c>
      <c r="J77" s="12">
        <v>41757.975011574075</v>
      </c>
      <c r="K77" t="b">
        <v>0</v>
      </c>
      <c r="L77">
        <v>124</v>
      </c>
      <c r="M77" t="b">
        <v>0</v>
      </c>
      <c r="N77" t="s">
        <v>8279</v>
      </c>
      <c r="O77" t="s">
        <v>8297</v>
      </c>
      <c r="P77">
        <v>2</v>
      </c>
      <c r="Q77">
        <v>39.57</v>
      </c>
    </row>
    <row r="78" spans="1:17" ht="244.8" x14ac:dyDescent="0.3">
      <c r="A78">
        <v>479</v>
      </c>
      <c r="B78" s="3" t="s">
        <v>480</v>
      </c>
      <c r="C78" s="3" t="s">
        <v>4589</v>
      </c>
      <c r="D78" s="5">
        <v>15000</v>
      </c>
      <c r="E78" s="7">
        <v>4884</v>
      </c>
      <c r="F78" t="s">
        <v>8220</v>
      </c>
      <c r="G78" t="s">
        <v>8223</v>
      </c>
      <c r="H78" t="s">
        <v>8245</v>
      </c>
      <c r="I78" s="12">
        <v>41964.449479166666</v>
      </c>
      <c r="J78" s="12">
        <v>41904.407812500001</v>
      </c>
      <c r="K78" t="b">
        <v>0</v>
      </c>
      <c r="L78">
        <v>55</v>
      </c>
      <c r="M78" t="b">
        <v>0</v>
      </c>
      <c r="N78" t="s">
        <v>8279</v>
      </c>
      <c r="O78" t="s">
        <v>8297</v>
      </c>
      <c r="P78">
        <v>33</v>
      </c>
      <c r="Q78">
        <v>88.8</v>
      </c>
    </row>
    <row r="79" spans="1:17" ht="216" x14ac:dyDescent="0.3">
      <c r="A79">
        <v>1785</v>
      </c>
      <c r="B79" s="3" t="s">
        <v>1786</v>
      </c>
      <c r="C79" s="3" t="s">
        <v>5895</v>
      </c>
      <c r="D79" s="5">
        <v>24000</v>
      </c>
      <c r="E79" s="7">
        <v>4853</v>
      </c>
      <c r="F79" t="s">
        <v>8220</v>
      </c>
      <c r="G79" t="s">
        <v>8223</v>
      </c>
      <c r="H79" t="s">
        <v>8245</v>
      </c>
      <c r="I79" s="12">
        <v>41928</v>
      </c>
      <c r="J79" s="12">
        <v>41897.134895833333</v>
      </c>
      <c r="K79" t="b">
        <v>1</v>
      </c>
      <c r="L79">
        <v>108</v>
      </c>
      <c r="M79" t="b">
        <v>0</v>
      </c>
      <c r="N79" t="s">
        <v>8271</v>
      </c>
      <c r="O79" t="s">
        <v>8272</v>
      </c>
      <c r="P79">
        <v>20</v>
      </c>
      <c r="Q79">
        <v>44.94</v>
      </c>
    </row>
    <row r="80" spans="1:17" ht="273.60000000000002" x14ac:dyDescent="0.3">
      <c r="A80">
        <v>994</v>
      </c>
      <c r="B80" s="3" t="s">
        <v>995</v>
      </c>
      <c r="C80" s="3" t="s">
        <v>5104</v>
      </c>
      <c r="D80" s="5">
        <v>200000</v>
      </c>
      <c r="E80" s="7">
        <v>4669</v>
      </c>
      <c r="F80" t="s">
        <v>8220</v>
      </c>
      <c r="G80" t="s">
        <v>8223</v>
      </c>
      <c r="H80" t="s">
        <v>8245</v>
      </c>
      <c r="I80" s="12">
        <v>41973.957638888889</v>
      </c>
      <c r="J80" s="12">
        <v>41921.263078703705</v>
      </c>
      <c r="K80" t="b">
        <v>0</v>
      </c>
      <c r="L80">
        <v>11</v>
      </c>
      <c r="M80" t="b">
        <v>0</v>
      </c>
      <c r="N80" t="s">
        <v>8266</v>
      </c>
      <c r="O80" t="s">
        <v>8268</v>
      </c>
      <c r="P80">
        <v>2</v>
      </c>
      <c r="Q80">
        <v>424.45</v>
      </c>
    </row>
    <row r="81" spans="1:17" ht="288" x14ac:dyDescent="0.3">
      <c r="A81">
        <v>1871</v>
      </c>
      <c r="B81" s="3" t="s">
        <v>1872</v>
      </c>
      <c r="C81" s="3" t="s">
        <v>5981</v>
      </c>
      <c r="D81" s="5">
        <v>6500</v>
      </c>
      <c r="E81" s="7">
        <v>4666</v>
      </c>
      <c r="F81" t="s">
        <v>8220</v>
      </c>
      <c r="G81" t="s">
        <v>8223</v>
      </c>
      <c r="H81" t="s">
        <v>8245</v>
      </c>
      <c r="I81" s="12">
        <v>41963.825243055559</v>
      </c>
      <c r="J81" s="12">
        <v>41923.783576388887</v>
      </c>
      <c r="K81" t="b">
        <v>0</v>
      </c>
      <c r="L81">
        <v>95</v>
      </c>
      <c r="M81" t="b">
        <v>0</v>
      </c>
      <c r="N81" t="s">
        <v>8274</v>
      </c>
      <c r="O81" t="s">
        <v>8302</v>
      </c>
      <c r="P81">
        <v>72</v>
      </c>
      <c r="Q81">
        <v>49.12</v>
      </c>
    </row>
    <row r="82" spans="1:17" ht="273.60000000000002" x14ac:dyDescent="0.3">
      <c r="A82">
        <v>921</v>
      </c>
      <c r="B82" s="3" t="s">
        <v>922</v>
      </c>
      <c r="C82" s="3" t="s">
        <v>5031</v>
      </c>
      <c r="D82" s="5">
        <v>15000</v>
      </c>
      <c r="E82" s="7">
        <v>4635</v>
      </c>
      <c r="F82" t="s">
        <v>8220</v>
      </c>
      <c r="G82" t="s">
        <v>8223</v>
      </c>
      <c r="H82" t="s">
        <v>8245</v>
      </c>
      <c r="I82" s="12">
        <v>40889.212685185186</v>
      </c>
      <c r="J82" s="12">
        <v>40847.171018518515</v>
      </c>
      <c r="K82" t="b">
        <v>0</v>
      </c>
      <c r="L82">
        <v>20</v>
      </c>
      <c r="M82" t="b">
        <v>0</v>
      </c>
      <c r="N82" t="s">
        <v>8285</v>
      </c>
      <c r="O82" t="s">
        <v>8308</v>
      </c>
      <c r="P82">
        <v>31</v>
      </c>
      <c r="Q82">
        <v>231.75</v>
      </c>
    </row>
    <row r="83" spans="1:17" ht="216" x14ac:dyDescent="0.3">
      <c r="A83">
        <v>3113</v>
      </c>
      <c r="B83" s="3" t="s">
        <v>3113</v>
      </c>
      <c r="C83" s="3" t="s">
        <v>7223</v>
      </c>
      <c r="D83" s="5">
        <v>109225</v>
      </c>
      <c r="E83" s="7">
        <v>4635</v>
      </c>
      <c r="F83" t="s">
        <v>8220</v>
      </c>
      <c r="G83" t="s">
        <v>8223</v>
      </c>
      <c r="H83" t="s">
        <v>8245</v>
      </c>
      <c r="I83" s="12">
        <v>42111.731273148151</v>
      </c>
      <c r="J83" s="12">
        <v>42081.731273148151</v>
      </c>
      <c r="K83" t="b">
        <v>0</v>
      </c>
      <c r="L83">
        <v>37</v>
      </c>
      <c r="M83" t="b">
        <v>0</v>
      </c>
      <c r="N83" t="s">
        <v>8281</v>
      </c>
      <c r="O83" t="s">
        <v>8282</v>
      </c>
      <c r="P83">
        <v>4</v>
      </c>
      <c r="Q83">
        <v>125.27</v>
      </c>
    </row>
    <row r="84" spans="1:17" ht="259.2" x14ac:dyDescent="0.3">
      <c r="A84">
        <v>702</v>
      </c>
      <c r="B84" s="3" t="s">
        <v>703</v>
      </c>
      <c r="C84" s="3" t="s">
        <v>4812</v>
      </c>
      <c r="D84" s="5">
        <v>15000</v>
      </c>
      <c r="E84" s="7">
        <v>4622.01</v>
      </c>
      <c r="F84" t="s">
        <v>8220</v>
      </c>
      <c r="G84" t="s">
        <v>8223</v>
      </c>
      <c r="H84" t="s">
        <v>8245</v>
      </c>
      <c r="I84" s="12">
        <v>42698.768368055549</v>
      </c>
      <c r="J84" s="12">
        <v>42668.726701388892</v>
      </c>
      <c r="K84" t="b">
        <v>0</v>
      </c>
      <c r="L84">
        <v>37</v>
      </c>
      <c r="M84" t="b">
        <v>0</v>
      </c>
      <c r="N84" t="s">
        <v>8266</v>
      </c>
      <c r="O84" t="s">
        <v>8268</v>
      </c>
      <c r="P84">
        <v>31</v>
      </c>
      <c r="Q84">
        <v>124.92</v>
      </c>
    </row>
    <row r="85" spans="1:17" ht="230.4" x14ac:dyDescent="0.3">
      <c r="A85">
        <v>2145</v>
      </c>
      <c r="B85" s="3" t="s">
        <v>2146</v>
      </c>
      <c r="C85" s="3" t="s">
        <v>6255</v>
      </c>
      <c r="D85" s="5">
        <v>15000</v>
      </c>
      <c r="E85" s="7">
        <v>4565</v>
      </c>
      <c r="F85" t="s">
        <v>8220</v>
      </c>
      <c r="G85" t="s">
        <v>8223</v>
      </c>
      <c r="H85" t="s">
        <v>8245</v>
      </c>
      <c r="I85" s="12">
        <v>41605.279097222221</v>
      </c>
      <c r="J85" s="12">
        <v>41575.237430555557</v>
      </c>
      <c r="K85" t="b">
        <v>0</v>
      </c>
      <c r="L85">
        <v>89</v>
      </c>
      <c r="M85" t="b">
        <v>0</v>
      </c>
      <c r="N85" t="s">
        <v>8274</v>
      </c>
      <c r="O85" t="s">
        <v>8292</v>
      </c>
      <c r="P85">
        <v>30</v>
      </c>
      <c r="Q85">
        <v>51.29</v>
      </c>
    </row>
    <row r="86" spans="1:17" ht="244.8" x14ac:dyDescent="0.3">
      <c r="A86">
        <v>467</v>
      </c>
      <c r="B86" s="3" t="s">
        <v>468</v>
      </c>
      <c r="C86" s="3" t="s">
        <v>4577</v>
      </c>
      <c r="D86" s="5">
        <v>20000</v>
      </c>
      <c r="E86" s="7">
        <v>4315</v>
      </c>
      <c r="F86" t="s">
        <v>8220</v>
      </c>
      <c r="G86" t="s">
        <v>8223</v>
      </c>
      <c r="H86" t="s">
        <v>8245</v>
      </c>
      <c r="I86" s="12">
        <v>41180.679791666669</v>
      </c>
      <c r="J86" s="12">
        <v>41135.679791666669</v>
      </c>
      <c r="K86" t="b">
        <v>0</v>
      </c>
      <c r="L86">
        <v>39</v>
      </c>
      <c r="M86" t="b">
        <v>0</v>
      </c>
      <c r="N86" t="s">
        <v>8279</v>
      </c>
      <c r="O86" t="s">
        <v>8297</v>
      </c>
      <c r="P86">
        <v>22</v>
      </c>
      <c r="Q86">
        <v>110.64</v>
      </c>
    </row>
    <row r="87" spans="1:17" ht="244.8" x14ac:dyDescent="0.3">
      <c r="A87">
        <v>3793</v>
      </c>
      <c r="B87" s="3" t="s">
        <v>3790</v>
      </c>
      <c r="C87" s="3" t="s">
        <v>7903</v>
      </c>
      <c r="D87" s="5">
        <v>7000</v>
      </c>
      <c r="E87" s="7">
        <v>4176</v>
      </c>
      <c r="F87" t="s">
        <v>8220</v>
      </c>
      <c r="G87" t="s">
        <v>8223</v>
      </c>
      <c r="H87" t="s">
        <v>8245</v>
      </c>
      <c r="I87" s="12">
        <v>41989.938993055555</v>
      </c>
      <c r="J87" s="12">
        <v>41968.938993055555</v>
      </c>
      <c r="K87" t="b">
        <v>0</v>
      </c>
      <c r="L87">
        <v>24</v>
      </c>
      <c r="M87" t="b">
        <v>0</v>
      </c>
      <c r="N87" t="s">
        <v>8281</v>
      </c>
      <c r="O87" t="s">
        <v>8293</v>
      </c>
      <c r="P87">
        <v>60</v>
      </c>
      <c r="Q87">
        <v>174</v>
      </c>
    </row>
    <row r="88" spans="1:17" ht="288" x14ac:dyDescent="0.3">
      <c r="A88">
        <v>3844</v>
      </c>
      <c r="B88" s="3" t="s">
        <v>3841</v>
      </c>
      <c r="C88" s="3" t="s">
        <v>7953</v>
      </c>
      <c r="D88" s="5">
        <v>9800</v>
      </c>
      <c r="E88" s="7">
        <v>4066</v>
      </c>
      <c r="F88" t="s">
        <v>8220</v>
      </c>
      <c r="G88" t="s">
        <v>8223</v>
      </c>
      <c r="H88" t="s">
        <v>8245</v>
      </c>
      <c r="I88" s="12">
        <v>41793.290972222225</v>
      </c>
      <c r="J88" s="12">
        <v>41766.617291666669</v>
      </c>
      <c r="K88" t="b">
        <v>1</v>
      </c>
      <c r="L88">
        <v>50</v>
      </c>
      <c r="M88" t="b">
        <v>0</v>
      </c>
      <c r="N88" t="s">
        <v>8281</v>
      </c>
      <c r="O88" t="s">
        <v>8284</v>
      </c>
      <c r="P88">
        <v>41</v>
      </c>
      <c r="Q88">
        <v>81.319999999999993</v>
      </c>
    </row>
    <row r="89" spans="1:17" ht="273.60000000000002" x14ac:dyDescent="0.3">
      <c r="A89">
        <v>1779</v>
      </c>
      <c r="B89" s="3" t="s">
        <v>1780</v>
      </c>
      <c r="C89" s="3" t="s">
        <v>5889</v>
      </c>
      <c r="D89" s="5">
        <v>11000</v>
      </c>
      <c r="E89" s="7">
        <v>3986</v>
      </c>
      <c r="F89" t="s">
        <v>8220</v>
      </c>
      <c r="G89" t="s">
        <v>8223</v>
      </c>
      <c r="H89" t="s">
        <v>8245</v>
      </c>
      <c r="I89" s="12">
        <v>42615.691898148143</v>
      </c>
      <c r="J89" s="12">
        <v>42585.691898148143</v>
      </c>
      <c r="K89" t="b">
        <v>1</v>
      </c>
      <c r="L89">
        <v>38</v>
      </c>
      <c r="M89" t="b">
        <v>0</v>
      </c>
      <c r="N89" t="s">
        <v>8271</v>
      </c>
      <c r="O89" t="s">
        <v>8272</v>
      </c>
      <c r="P89">
        <v>36</v>
      </c>
      <c r="Q89">
        <v>104.89</v>
      </c>
    </row>
    <row r="90" spans="1:17" ht="259.2" x14ac:dyDescent="0.3">
      <c r="A90">
        <v>3973</v>
      </c>
      <c r="B90" s="3" t="s">
        <v>3970</v>
      </c>
      <c r="C90" s="3" t="s">
        <v>8080</v>
      </c>
      <c r="D90" s="5">
        <v>5000</v>
      </c>
      <c r="E90" s="7">
        <v>3905</v>
      </c>
      <c r="F90" t="s">
        <v>8220</v>
      </c>
      <c r="G90" t="s">
        <v>8223</v>
      </c>
      <c r="H90" t="s">
        <v>8245</v>
      </c>
      <c r="I90" s="12">
        <v>42499.166666666672</v>
      </c>
      <c r="J90" s="12">
        <v>42469.68414351852</v>
      </c>
      <c r="K90" t="b">
        <v>0</v>
      </c>
      <c r="L90">
        <v>37</v>
      </c>
      <c r="M90" t="b">
        <v>0</v>
      </c>
      <c r="N90" t="s">
        <v>8281</v>
      </c>
      <c r="O90" t="s">
        <v>8284</v>
      </c>
      <c r="P90">
        <v>78</v>
      </c>
      <c r="Q90">
        <v>105.54</v>
      </c>
    </row>
    <row r="91" spans="1:17" ht="259.2" x14ac:dyDescent="0.3">
      <c r="A91">
        <v>3983</v>
      </c>
      <c r="B91" s="3" t="s">
        <v>3979</v>
      </c>
      <c r="C91" s="3" t="s">
        <v>8089</v>
      </c>
      <c r="D91" s="5">
        <v>11140</v>
      </c>
      <c r="E91" s="7">
        <v>3877</v>
      </c>
      <c r="F91" t="s">
        <v>8220</v>
      </c>
      <c r="G91" t="s">
        <v>8223</v>
      </c>
      <c r="H91" t="s">
        <v>8245</v>
      </c>
      <c r="I91" s="12">
        <v>41779.290972222225</v>
      </c>
      <c r="J91" s="12">
        <v>41747.86986111111</v>
      </c>
      <c r="K91" t="b">
        <v>0</v>
      </c>
      <c r="L91">
        <v>46</v>
      </c>
      <c r="M91" t="b">
        <v>0</v>
      </c>
      <c r="N91" t="s">
        <v>8281</v>
      </c>
      <c r="O91" t="s">
        <v>8284</v>
      </c>
      <c r="P91">
        <v>35</v>
      </c>
      <c r="Q91">
        <v>84.28</v>
      </c>
    </row>
    <row r="92" spans="1:17" ht="259.2" x14ac:dyDescent="0.3">
      <c r="A92">
        <v>551</v>
      </c>
      <c r="B92" s="3" t="s">
        <v>552</v>
      </c>
      <c r="C92" s="3" t="s">
        <v>4661</v>
      </c>
      <c r="D92" s="5">
        <v>75000</v>
      </c>
      <c r="E92" s="7">
        <v>3781</v>
      </c>
      <c r="F92" t="s">
        <v>8220</v>
      </c>
      <c r="G92" t="s">
        <v>8223</v>
      </c>
      <c r="H92" t="s">
        <v>8245</v>
      </c>
      <c r="I92" s="12">
        <v>42217.745138888888</v>
      </c>
      <c r="J92" s="12">
        <v>42173.275740740741</v>
      </c>
      <c r="K92" t="b">
        <v>0</v>
      </c>
      <c r="L92">
        <v>28</v>
      </c>
      <c r="M92" t="b">
        <v>0</v>
      </c>
      <c r="N92" t="s">
        <v>8266</v>
      </c>
      <c r="O92" t="s">
        <v>8300</v>
      </c>
      <c r="P92">
        <v>5</v>
      </c>
      <c r="Q92">
        <v>135.04</v>
      </c>
    </row>
    <row r="93" spans="1:17" ht="144" x14ac:dyDescent="0.3">
      <c r="A93">
        <v>4035</v>
      </c>
      <c r="B93" s="3" t="s">
        <v>4031</v>
      </c>
      <c r="C93" s="3" t="s">
        <v>8140</v>
      </c>
      <c r="D93" s="5">
        <v>10000</v>
      </c>
      <c r="E93" s="7">
        <v>3685</v>
      </c>
      <c r="F93" t="s">
        <v>8220</v>
      </c>
      <c r="G93" t="s">
        <v>8223</v>
      </c>
      <c r="H93" t="s">
        <v>8245</v>
      </c>
      <c r="I93" s="12">
        <v>41933.882951388885</v>
      </c>
      <c r="J93" s="12">
        <v>41903.882951388885</v>
      </c>
      <c r="K93" t="b">
        <v>0</v>
      </c>
      <c r="L93">
        <v>25</v>
      </c>
      <c r="M93" t="b">
        <v>0</v>
      </c>
      <c r="N93" t="s">
        <v>8281</v>
      </c>
      <c r="O93" t="s">
        <v>8284</v>
      </c>
      <c r="P93">
        <v>37</v>
      </c>
      <c r="Q93">
        <v>147.4</v>
      </c>
    </row>
    <row r="94" spans="1:17" ht="244.8" x14ac:dyDescent="0.3">
      <c r="A94">
        <v>776</v>
      </c>
      <c r="B94" s="3" t="s">
        <v>777</v>
      </c>
      <c r="C94" s="3" t="s">
        <v>4886</v>
      </c>
      <c r="D94" s="5">
        <v>7000</v>
      </c>
      <c r="E94" s="7">
        <v>3598</v>
      </c>
      <c r="F94" t="s">
        <v>8220</v>
      </c>
      <c r="G94" t="s">
        <v>8223</v>
      </c>
      <c r="H94" t="s">
        <v>8245</v>
      </c>
      <c r="I94" s="12">
        <v>42288.208333333328</v>
      </c>
      <c r="J94" s="12">
        <v>42250.685706018514</v>
      </c>
      <c r="K94" t="b">
        <v>0</v>
      </c>
      <c r="L94">
        <v>57</v>
      </c>
      <c r="M94" t="b">
        <v>0</v>
      </c>
      <c r="N94" t="s">
        <v>8269</v>
      </c>
      <c r="O94" t="s">
        <v>8310</v>
      </c>
      <c r="P94">
        <v>51</v>
      </c>
      <c r="Q94">
        <v>63.12</v>
      </c>
    </row>
    <row r="95" spans="1:17" ht="187.2" x14ac:dyDescent="0.3">
      <c r="A95">
        <v>967</v>
      </c>
      <c r="B95" s="3" t="s">
        <v>968</v>
      </c>
      <c r="C95" s="3" t="s">
        <v>5077</v>
      </c>
      <c r="D95" s="5">
        <v>20000</v>
      </c>
      <c r="E95" s="7">
        <v>3562</v>
      </c>
      <c r="F95" t="s">
        <v>8220</v>
      </c>
      <c r="G95" t="s">
        <v>8223</v>
      </c>
      <c r="H95" t="s">
        <v>8245</v>
      </c>
      <c r="I95" s="12">
        <v>42482.21266203704</v>
      </c>
      <c r="J95" s="12">
        <v>42422.254328703704</v>
      </c>
      <c r="K95" t="b">
        <v>0</v>
      </c>
      <c r="L95">
        <v>81</v>
      </c>
      <c r="M95" t="b">
        <v>0</v>
      </c>
      <c r="N95" t="s">
        <v>8266</v>
      </c>
      <c r="O95" t="s">
        <v>8268</v>
      </c>
      <c r="P95">
        <v>18</v>
      </c>
      <c r="Q95">
        <v>43.98</v>
      </c>
    </row>
    <row r="96" spans="1:17" ht="244.8" x14ac:dyDescent="0.3">
      <c r="A96">
        <v>4106</v>
      </c>
      <c r="B96" s="3" t="s">
        <v>4102</v>
      </c>
      <c r="C96" s="3" t="s">
        <v>8209</v>
      </c>
      <c r="D96" s="5">
        <v>5000</v>
      </c>
      <c r="E96" s="7">
        <v>3530</v>
      </c>
      <c r="F96" t="s">
        <v>8220</v>
      </c>
      <c r="G96" t="s">
        <v>8223</v>
      </c>
      <c r="H96" t="s">
        <v>8245</v>
      </c>
      <c r="I96" s="12">
        <v>42096.041666666672</v>
      </c>
      <c r="J96" s="12">
        <v>42053.049375000002</v>
      </c>
      <c r="K96" t="b">
        <v>0</v>
      </c>
      <c r="L96">
        <v>33</v>
      </c>
      <c r="M96" t="b">
        <v>0</v>
      </c>
      <c r="N96" t="s">
        <v>8281</v>
      </c>
      <c r="O96" t="s">
        <v>8284</v>
      </c>
      <c r="P96">
        <v>71</v>
      </c>
      <c r="Q96">
        <v>106.97</v>
      </c>
    </row>
    <row r="97" spans="1:17" ht="187.2" x14ac:dyDescent="0.3">
      <c r="A97">
        <v>2600</v>
      </c>
      <c r="B97" s="3" t="s">
        <v>2600</v>
      </c>
      <c r="C97" s="3" t="s">
        <v>6710</v>
      </c>
      <c r="D97" s="5">
        <v>50000</v>
      </c>
      <c r="E97" s="7">
        <v>3466</v>
      </c>
      <c r="F97" t="s">
        <v>8220</v>
      </c>
      <c r="G97" t="s">
        <v>8223</v>
      </c>
      <c r="H97" t="s">
        <v>8245</v>
      </c>
      <c r="I97" s="12">
        <v>42454.858796296292</v>
      </c>
      <c r="J97" s="12">
        <v>42394.900462962964</v>
      </c>
      <c r="K97" t="b">
        <v>0</v>
      </c>
      <c r="L97">
        <v>30</v>
      </c>
      <c r="M97" t="b">
        <v>0</v>
      </c>
      <c r="N97" t="s">
        <v>8277</v>
      </c>
      <c r="O97" t="s">
        <v>8303</v>
      </c>
      <c r="P97">
        <v>7</v>
      </c>
      <c r="Q97">
        <v>115.53</v>
      </c>
    </row>
    <row r="98" spans="1:17" ht="230.4" x14ac:dyDescent="0.3">
      <c r="A98">
        <v>2677</v>
      </c>
      <c r="B98" s="3" t="s">
        <v>2677</v>
      </c>
      <c r="C98" s="3" t="s">
        <v>6787</v>
      </c>
      <c r="D98" s="5">
        <v>19500</v>
      </c>
      <c r="E98" s="7">
        <v>3415</v>
      </c>
      <c r="F98" t="s">
        <v>8220</v>
      </c>
      <c r="G98" t="s">
        <v>8223</v>
      </c>
      <c r="H98" t="s">
        <v>8245</v>
      </c>
      <c r="I98" s="12">
        <v>41823.029432870368</v>
      </c>
      <c r="J98" s="12">
        <v>41793.029432870368</v>
      </c>
      <c r="K98" t="b">
        <v>0</v>
      </c>
      <c r="L98">
        <v>27</v>
      </c>
      <c r="M98" t="b">
        <v>0</v>
      </c>
      <c r="N98" t="s">
        <v>8266</v>
      </c>
      <c r="O98" t="s">
        <v>8298</v>
      </c>
      <c r="P98">
        <v>18</v>
      </c>
      <c r="Q98">
        <v>126.48</v>
      </c>
    </row>
    <row r="99" spans="1:17" ht="288" x14ac:dyDescent="0.3">
      <c r="A99">
        <v>1074</v>
      </c>
      <c r="B99" s="3" t="s">
        <v>1075</v>
      </c>
      <c r="C99" s="3" t="s">
        <v>5184</v>
      </c>
      <c r="D99" s="5">
        <v>54000</v>
      </c>
      <c r="E99" s="7">
        <v>3407</v>
      </c>
      <c r="F99" t="s">
        <v>8220</v>
      </c>
      <c r="G99" t="s">
        <v>8223</v>
      </c>
      <c r="H99" t="s">
        <v>8245</v>
      </c>
      <c r="I99" s="12">
        <v>41643.172974537039</v>
      </c>
      <c r="J99" s="12">
        <v>41613.172974537039</v>
      </c>
      <c r="K99" t="b">
        <v>0</v>
      </c>
      <c r="L99">
        <v>30</v>
      </c>
      <c r="M99" t="b">
        <v>0</v>
      </c>
      <c r="N99" t="s">
        <v>8274</v>
      </c>
      <c r="O99" t="s">
        <v>8292</v>
      </c>
      <c r="P99">
        <v>6</v>
      </c>
      <c r="Q99">
        <v>113.57</v>
      </c>
    </row>
    <row r="100" spans="1:17" ht="288" x14ac:dyDescent="0.3">
      <c r="A100">
        <v>2900</v>
      </c>
      <c r="B100" s="3" t="s">
        <v>2900</v>
      </c>
      <c r="C100" s="3" t="s">
        <v>7010</v>
      </c>
      <c r="D100" s="5">
        <v>5500</v>
      </c>
      <c r="E100" s="7">
        <v>3405</v>
      </c>
      <c r="F100" t="s">
        <v>8220</v>
      </c>
      <c r="G100" t="s">
        <v>8223</v>
      </c>
      <c r="H100" t="s">
        <v>8245</v>
      </c>
      <c r="I100" s="12">
        <v>41860.234166666669</v>
      </c>
      <c r="J100" s="12">
        <v>41830.234166666669</v>
      </c>
      <c r="K100" t="b">
        <v>0</v>
      </c>
      <c r="L100">
        <v>7</v>
      </c>
      <c r="M100" t="b">
        <v>0</v>
      </c>
      <c r="N100" t="s">
        <v>8281</v>
      </c>
      <c r="O100" t="s">
        <v>8284</v>
      </c>
      <c r="P100">
        <v>62</v>
      </c>
      <c r="Q100">
        <v>486.43</v>
      </c>
    </row>
    <row r="101" spans="1:17" ht="259.2" x14ac:dyDescent="0.3">
      <c r="A101">
        <v>2696</v>
      </c>
      <c r="B101" s="3" t="s">
        <v>2696</v>
      </c>
      <c r="C101" s="3" t="s">
        <v>6806</v>
      </c>
      <c r="D101" s="5">
        <v>60000</v>
      </c>
      <c r="E101" s="7">
        <v>3390</v>
      </c>
      <c r="F101" t="s">
        <v>8220</v>
      </c>
      <c r="G101" t="s">
        <v>8223</v>
      </c>
      <c r="H101" t="s">
        <v>8245</v>
      </c>
      <c r="I101" s="12">
        <v>41998.844444444447</v>
      </c>
      <c r="J101" s="12">
        <v>41964.844444444447</v>
      </c>
      <c r="K101" t="b">
        <v>0</v>
      </c>
      <c r="L101">
        <v>38</v>
      </c>
      <c r="M101" t="b">
        <v>0</v>
      </c>
      <c r="N101" t="s">
        <v>8277</v>
      </c>
      <c r="O101" t="s">
        <v>8303</v>
      </c>
      <c r="P101">
        <v>6</v>
      </c>
      <c r="Q101">
        <v>89.21</v>
      </c>
    </row>
    <row r="102" spans="1:17" ht="244.8" x14ac:dyDescent="0.3">
      <c r="A102">
        <v>2672</v>
      </c>
      <c r="B102" s="3" t="s">
        <v>2672</v>
      </c>
      <c r="C102" s="3" t="s">
        <v>6782</v>
      </c>
      <c r="D102" s="5">
        <v>10000</v>
      </c>
      <c r="E102" s="7">
        <v>3319</v>
      </c>
      <c r="F102" t="s">
        <v>8220</v>
      </c>
      <c r="G102" t="s">
        <v>8223</v>
      </c>
      <c r="H102" t="s">
        <v>8245</v>
      </c>
      <c r="I102" s="12">
        <v>42366.25</v>
      </c>
      <c r="J102" s="12">
        <v>42344.884143518517</v>
      </c>
      <c r="K102" t="b">
        <v>1</v>
      </c>
      <c r="L102">
        <v>47</v>
      </c>
      <c r="M102" t="b">
        <v>0</v>
      </c>
      <c r="N102" t="s">
        <v>8266</v>
      </c>
      <c r="O102" t="s">
        <v>8298</v>
      </c>
      <c r="P102">
        <v>33</v>
      </c>
      <c r="Q102">
        <v>70.62</v>
      </c>
    </row>
    <row r="103" spans="1:17" ht="244.8" x14ac:dyDescent="0.3">
      <c r="A103">
        <v>1094</v>
      </c>
      <c r="B103" s="3" t="s">
        <v>1095</v>
      </c>
      <c r="C103" s="3" t="s">
        <v>5204</v>
      </c>
      <c r="D103" s="5">
        <v>18000</v>
      </c>
      <c r="E103" s="7">
        <v>3294.01</v>
      </c>
      <c r="F103" t="s">
        <v>8220</v>
      </c>
      <c r="G103" t="s">
        <v>8223</v>
      </c>
      <c r="H103" t="s">
        <v>8245</v>
      </c>
      <c r="I103" s="12">
        <v>40825.713344907403</v>
      </c>
      <c r="J103" s="12">
        <v>40795.713344907403</v>
      </c>
      <c r="K103" t="b">
        <v>0</v>
      </c>
      <c r="L103">
        <v>27</v>
      </c>
      <c r="M103" t="b">
        <v>0</v>
      </c>
      <c r="N103" t="s">
        <v>8274</v>
      </c>
      <c r="O103" t="s">
        <v>8292</v>
      </c>
      <c r="P103">
        <v>18</v>
      </c>
      <c r="Q103">
        <v>122</v>
      </c>
    </row>
    <row r="104" spans="1:17" ht="244.8" x14ac:dyDescent="0.3">
      <c r="A104">
        <v>896</v>
      </c>
      <c r="B104" s="3" t="s">
        <v>897</v>
      </c>
      <c r="C104" s="3" t="s">
        <v>5006</v>
      </c>
      <c r="D104" s="5">
        <v>8000</v>
      </c>
      <c r="E104" s="7">
        <v>3200</v>
      </c>
      <c r="F104" t="s">
        <v>8220</v>
      </c>
      <c r="G104" t="s">
        <v>8223</v>
      </c>
      <c r="H104" t="s">
        <v>8245</v>
      </c>
      <c r="I104" s="12">
        <v>42244.166666666672</v>
      </c>
      <c r="J104" s="12">
        <v>42218.872986111113</v>
      </c>
      <c r="K104" t="b">
        <v>0</v>
      </c>
      <c r="L104">
        <v>72</v>
      </c>
      <c r="M104" t="b">
        <v>0</v>
      </c>
      <c r="N104" t="s">
        <v>8285</v>
      </c>
      <c r="O104" t="s">
        <v>8286</v>
      </c>
      <c r="P104">
        <v>40</v>
      </c>
      <c r="Q104">
        <v>44.44</v>
      </c>
    </row>
    <row r="105" spans="1:17" ht="244.8" x14ac:dyDescent="0.3">
      <c r="A105">
        <v>1984</v>
      </c>
      <c r="B105" s="3" t="s">
        <v>1985</v>
      </c>
      <c r="C105" s="3" t="s">
        <v>6094</v>
      </c>
      <c r="D105" s="5">
        <v>15000</v>
      </c>
      <c r="E105" s="7">
        <v>3172</v>
      </c>
      <c r="F105" t="s">
        <v>8220</v>
      </c>
      <c r="G105" t="s">
        <v>8223</v>
      </c>
      <c r="H105" t="s">
        <v>8245</v>
      </c>
      <c r="I105" s="12">
        <v>41973.831956018519</v>
      </c>
      <c r="J105" s="12">
        <v>41913.790289351848</v>
      </c>
      <c r="K105" t="b">
        <v>0</v>
      </c>
      <c r="L105">
        <v>7</v>
      </c>
      <c r="M105" t="b">
        <v>0</v>
      </c>
      <c r="N105" t="s">
        <v>8271</v>
      </c>
      <c r="O105" t="s">
        <v>8311</v>
      </c>
      <c r="P105">
        <v>21</v>
      </c>
      <c r="Q105">
        <v>453.14</v>
      </c>
    </row>
    <row r="106" spans="1:17" ht="244.8" x14ac:dyDescent="0.3">
      <c r="A106">
        <v>4067</v>
      </c>
      <c r="B106" s="3" t="s">
        <v>4063</v>
      </c>
      <c r="C106" s="3" t="s">
        <v>7998</v>
      </c>
      <c r="D106" s="5">
        <v>5000</v>
      </c>
      <c r="E106" s="7">
        <v>3045</v>
      </c>
      <c r="F106" t="s">
        <v>8220</v>
      </c>
      <c r="G106" t="s">
        <v>8223</v>
      </c>
      <c r="H106" t="s">
        <v>8245</v>
      </c>
      <c r="I106" s="12">
        <v>42275.117476851854</v>
      </c>
      <c r="J106" s="12">
        <v>42235.117476851854</v>
      </c>
      <c r="K106" t="b">
        <v>0</v>
      </c>
      <c r="L106">
        <v>17</v>
      </c>
      <c r="M106" t="b">
        <v>0</v>
      </c>
      <c r="N106" t="s">
        <v>8281</v>
      </c>
      <c r="O106" t="s">
        <v>8284</v>
      </c>
      <c r="P106">
        <v>61</v>
      </c>
      <c r="Q106">
        <v>179.12</v>
      </c>
    </row>
    <row r="107" spans="1:17" ht="244.8" x14ac:dyDescent="0.3">
      <c r="A107">
        <v>210</v>
      </c>
      <c r="B107" s="3" t="s">
        <v>212</v>
      </c>
      <c r="C107" s="3" t="s">
        <v>4320</v>
      </c>
      <c r="D107" s="5">
        <v>12000</v>
      </c>
      <c r="E107" s="7">
        <v>3030</v>
      </c>
      <c r="F107" t="s">
        <v>8220</v>
      </c>
      <c r="G107" t="s">
        <v>8223</v>
      </c>
      <c r="H107" t="s">
        <v>8245</v>
      </c>
      <c r="I107" s="12">
        <v>42278.208333333328</v>
      </c>
      <c r="J107" s="12">
        <v>42249.064722222218</v>
      </c>
      <c r="K107" t="b">
        <v>0</v>
      </c>
      <c r="L107">
        <v>33</v>
      </c>
      <c r="M107" t="b">
        <v>0</v>
      </c>
      <c r="N107" t="s">
        <v>8279</v>
      </c>
      <c r="O107" t="s">
        <v>8283</v>
      </c>
      <c r="P107">
        <v>25</v>
      </c>
      <c r="Q107">
        <v>91.82</v>
      </c>
    </row>
    <row r="108" spans="1:17" ht="230.4" x14ac:dyDescent="0.3">
      <c r="A108">
        <v>166</v>
      </c>
      <c r="B108" s="3" t="s">
        <v>168</v>
      </c>
      <c r="C108" s="3" t="s">
        <v>4276</v>
      </c>
      <c r="D108" s="5">
        <v>5000</v>
      </c>
      <c r="E108" s="7">
        <v>3000</v>
      </c>
      <c r="F108" t="s">
        <v>8220</v>
      </c>
      <c r="G108" t="s">
        <v>8223</v>
      </c>
      <c r="H108" t="s">
        <v>8245</v>
      </c>
      <c r="I108" s="12">
        <v>42751.075949074075</v>
      </c>
      <c r="J108" s="12">
        <v>42721.075949074075</v>
      </c>
      <c r="K108" t="b">
        <v>0</v>
      </c>
      <c r="L108">
        <v>1</v>
      </c>
      <c r="M108" t="b">
        <v>0</v>
      </c>
      <c r="N108" t="s">
        <v>8279</v>
      </c>
      <c r="O108" t="s">
        <v>8283</v>
      </c>
      <c r="P108">
        <v>60</v>
      </c>
      <c r="Q108">
        <v>3000</v>
      </c>
    </row>
    <row r="109" spans="1:17" ht="259.2" x14ac:dyDescent="0.3">
      <c r="A109">
        <v>498</v>
      </c>
      <c r="B109" s="3" t="s">
        <v>499</v>
      </c>
      <c r="C109" s="3" t="s">
        <v>4608</v>
      </c>
      <c r="D109" s="5">
        <v>65108</v>
      </c>
      <c r="E109" s="7">
        <v>2994</v>
      </c>
      <c r="F109" t="s">
        <v>8220</v>
      </c>
      <c r="G109" t="s">
        <v>8223</v>
      </c>
      <c r="H109" t="s">
        <v>8245</v>
      </c>
      <c r="I109" s="12">
        <v>40900.762141203704</v>
      </c>
      <c r="J109" s="12">
        <v>40858.762141203704</v>
      </c>
      <c r="K109" t="b">
        <v>0</v>
      </c>
      <c r="L109">
        <v>22</v>
      </c>
      <c r="M109" t="b">
        <v>0</v>
      </c>
      <c r="N109" t="s">
        <v>8279</v>
      </c>
      <c r="O109" t="s">
        <v>8297</v>
      </c>
      <c r="P109">
        <v>5</v>
      </c>
      <c r="Q109">
        <v>136.09</v>
      </c>
    </row>
    <row r="110" spans="1:17" ht="230.4" x14ac:dyDescent="0.3">
      <c r="A110">
        <v>3911</v>
      </c>
      <c r="B110" s="3" t="s">
        <v>3908</v>
      </c>
      <c r="C110" s="3" t="s">
        <v>8019</v>
      </c>
      <c r="D110" s="5">
        <v>8000</v>
      </c>
      <c r="E110" s="7">
        <v>2993</v>
      </c>
      <c r="F110" t="s">
        <v>8220</v>
      </c>
      <c r="G110" t="s">
        <v>8223</v>
      </c>
      <c r="H110" t="s">
        <v>8245</v>
      </c>
      <c r="I110" s="12">
        <v>41969.853900462964</v>
      </c>
      <c r="J110" s="12">
        <v>41939.8122337963</v>
      </c>
      <c r="K110" t="b">
        <v>0</v>
      </c>
      <c r="L110">
        <v>36</v>
      </c>
      <c r="M110" t="b">
        <v>0</v>
      </c>
      <c r="N110" t="s">
        <v>8281</v>
      </c>
      <c r="O110" t="s">
        <v>8284</v>
      </c>
      <c r="P110">
        <v>37</v>
      </c>
      <c r="Q110">
        <v>83.14</v>
      </c>
    </row>
    <row r="111" spans="1:17" ht="230.4" x14ac:dyDescent="0.3">
      <c r="A111">
        <v>1912</v>
      </c>
      <c r="B111" s="3" t="s">
        <v>1913</v>
      </c>
      <c r="C111" s="3" t="s">
        <v>6022</v>
      </c>
      <c r="D111" s="5">
        <v>5000</v>
      </c>
      <c r="E111" s="7">
        <v>2965</v>
      </c>
      <c r="F111" t="s">
        <v>8220</v>
      </c>
      <c r="G111" t="s">
        <v>8223</v>
      </c>
      <c r="H111" t="s">
        <v>8245</v>
      </c>
      <c r="I111" s="12">
        <v>42159.226388888885</v>
      </c>
      <c r="J111" s="12">
        <v>42129.226388888885</v>
      </c>
      <c r="K111" t="b">
        <v>0</v>
      </c>
      <c r="L111">
        <v>42</v>
      </c>
      <c r="M111" t="b">
        <v>0</v>
      </c>
      <c r="N111" t="s">
        <v>8266</v>
      </c>
      <c r="O111" t="s">
        <v>8276</v>
      </c>
      <c r="P111">
        <v>59</v>
      </c>
      <c r="Q111">
        <v>70.599999999999994</v>
      </c>
    </row>
    <row r="112" spans="1:17" ht="244.8" x14ac:dyDescent="0.3">
      <c r="A112">
        <v>1166</v>
      </c>
      <c r="B112" s="3" t="s">
        <v>1167</v>
      </c>
      <c r="C112" s="3" t="s">
        <v>5276</v>
      </c>
      <c r="D112" s="5">
        <v>15000</v>
      </c>
      <c r="E112" s="7">
        <v>2871</v>
      </c>
      <c r="F112" t="s">
        <v>8220</v>
      </c>
      <c r="G112" t="s">
        <v>8223</v>
      </c>
      <c r="H112" t="s">
        <v>8245</v>
      </c>
      <c r="I112" s="12">
        <v>42181.166666666672</v>
      </c>
      <c r="J112" s="12">
        <v>42150.485439814816</v>
      </c>
      <c r="K112" t="b">
        <v>0</v>
      </c>
      <c r="L112">
        <v>8</v>
      </c>
      <c r="M112" t="b">
        <v>0</v>
      </c>
      <c r="N112" t="s">
        <v>8277</v>
      </c>
      <c r="O112" t="s">
        <v>8303</v>
      </c>
      <c r="P112">
        <v>19</v>
      </c>
      <c r="Q112">
        <v>358.88</v>
      </c>
    </row>
    <row r="113" spans="1:17" ht="244.8" x14ac:dyDescent="0.3">
      <c r="A113">
        <v>2671</v>
      </c>
      <c r="B113" s="3" t="s">
        <v>2671</v>
      </c>
      <c r="C113" s="3" t="s">
        <v>6781</v>
      </c>
      <c r="D113" s="5">
        <v>25000</v>
      </c>
      <c r="E113" s="7">
        <v>2836</v>
      </c>
      <c r="F113" t="s">
        <v>8220</v>
      </c>
      <c r="G113" t="s">
        <v>8223</v>
      </c>
      <c r="H113" t="s">
        <v>8245</v>
      </c>
      <c r="I113" s="12">
        <v>41992.818055555559</v>
      </c>
      <c r="J113" s="12">
        <v>41962.749027777783</v>
      </c>
      <c r="K113" t="b">
        <v>1</v>
      </c>
      <c r="L113">
        <v>84</v>
      </c>
      <c r="M113" t="b">
        <v>0</v>
      </c>
      <c r="N113" t="s">
        <v>8266</v>
      </c>
      <c r="O113" t="s">
        <v>8298</v>
      </c>
      <c r="P113">
        <v>11</v>
      </c>
      <c r="Q113">
        <v>33.76</v>
      </c>
    </row>
    <row r="114" spans="1:17" ht="259.2" x14ac:dyDescent="0.3">
      <c r="A114">
        <v>4036</v>
      </c>
      <c r="B114" s="3" t="s">
        <v>4032</v>
      </c>
      <c r="C114" s="3" t="s">
        <v>7438</v>
      </c>
      <c r="D114" s="5">
        <v>6000</v>
      </c>
      <c r="E114" s="7">
        <v>2823</v>
      </c>
      <c r="F114" t="s">
        <v>8220</v>
      </c>
      <c r="G114" t="s">
        <v>8223</v>
      </c>
      <c r="H114" t="s">
        <v>8245</v>
      </c>
      <c r="I114" s="12">
        <v>41821.9375</v>
      </c>
      <c r="J114" s="12">
        <v>41804.937083333331</v>
      </c>
      <c r="K114" t="b">
        <v>0</v>
      </c>
      <c r="L114">
        <v>17</v>
      </c>
      <c r="M114" t="b">
        <v>0</v>
      </c>
      <c r="N114" t="s">
        <v>8281</v>
      </c>
      <c r="O114" t="s">
        <v>8284</v>
      </c>
      <c r="P114">
        <v>47</v>
      </c>
      <c r="Q114">
        <v>166.06</v>
      </c>
    </row>
    <row r="115" spans="1:17" ht="273.60000000000002" x14ac:dyDescent="0.3">
      <c r="A115">
        <v>2880</v>
      </c>
      <c r="B115" s="3" t="s">
        <v>2880</v>
      </c>
      <c r="C115" s="3" t="s">
        <v>6990</v>
      </c>
      <c r="D115" s="5">
        <v>12000</v>
      </c>
      <c r="E115" s="7">
        <v>2800</v>
      </c>
      <c r="F115" t="s">
        <v>8220</v>
      </c>
      <c r="G115" t="s">
        <v>8223</v>
      </c>
      <c r="H115" t="s">
        <v>8245</v>
      </c>
      <c r="I115" s="12">
        <v>42236.711805555555</v>
      </c>
      <c r="J115" s="12">
        <v>42192.905694444446</v>
      </c>
      <c r="K115" t="b">
        <v>0</v>
      </c>
      <c r="L115">
        <v>29</v>
      </c>
      <c r="M115" t="b">
        <v>0</v>
      </c>
      <c r="N115" t="s">
        <v>8281</v>
      </c>
      <c r="O115" t="s">
        <v>8284</v>
      </c>
      <c r="P115">
        <v>23</v>
      </c>
      <c r="Q115">
        <v>96.55</v>
      </c>
    </row>
    <row r="116" spans="1:17" ht="259.2" x14ac:dyDescent="0.3">
      <c r="A116">
        <v>1864</v>
      </c>
      <c r="B116" s="3" t="s">
        <v>1865</v>
      </c>
      <c r="C116" s="3" t="s">
        <v>5974</v>
      </c>
      <c r="D116" s="5">
        <v>6500</v>
      </c>
      <c r="E116" s="7">
        <v>2788</v>
      </c>
      <c r="F116" t="s">
        <v>8220</v>
      </c>
      <c r="G116" t="s">
        <v>8223</v>
      </c>
      <c r="H116" t="s">
        <v>8245</v>
      </c>
      <c r="I116" s="12">
        <v>41763.716435185182</v>
      </c>
      <c r="J116" s="12">
        <v>41733.716435185182</v>
      </c>
      <c r="K116" t="b">
        <v>0</v>
      </c>
      <c r="L116">
        <v>48</v>
      </c>
      <c r="M116" t="b">
        <v>0</v>
      </c>
      <c r="N116" t="s">
        <v>8274</v>
      </c>
      <c r="O116" t="s">
        <v>8302</v>
      </c>
      <c r="P116">
        <v>43</v>
      </c>
      <c r="Q116">
        <v>58.08</v>
      </c>
    </row>
    <row r="117" spans="1:17" ht="244.8" x14ac:dyDescent="0.3">
      <c r="A117">
        <v>519</v>
      </c>
      <c r="B117" s="3" t="s">
        <v>520</v>
      </c>
      <c r="C117" s="3" t="s">
        <v>4629</v>
      </c>
      <c r="D117" s="5">
        <v>12001</v>
      </c>
      <c r="E117" s="7">
        <v>2746</v>
      </c>
      <c r="F117" t="s">
        <v>8220</v>
      </c>
      <c r="G117" t="s">
        <v>8223</v>
      </c>
      <c r="H117" t="s">
        <v>8245</v>
      </c>
      <c r="I117" s="12">
        <v>41248.391446759262</v>
      </c>
      <c r="J117" s="12">
        <v>41218.391446759262</v>
      </c>
      <c r="K117" t="b">
        <v>0</v>
      </c>
      <c r="L117">
        <v>70</v>
      </c>
      <c r="M117" t="b">
        <v>0</v>
      </c>
      <c r="N117" t="s">
        <v>8279</v>
      </c>
      <c r="O117" t="s">
        <v>8297</v>
      </c>
      <c r="P117">
        <v>23</v>
      </c>
      <c r="Q117">
        <v>39.229999999999997</v>
      </c>
    </row>
    <row r="118" spans="1:17" ht="230.4" x14ac:dyDescent="0.3">
      <c r="A118">
        <v>3202</v>
      </c>
      <c r="B118" s="3" t="s">
        <v>3202</v>
      </c>
      <c r="C118" s="3" t="s">
        <v>7312</v>
      </c>
      <c r="D118" s="5">
        <v>5000</v>
      </c>
      <c r="E118" s="7">
        <v>2726</v>
      </c>
      <c r="F118" t="s">
        <v>8220</v>
      </c>
      <c r="G118" t="s">
        <v>8223</v>
      </c>
      <c r="H118" t="s">
        <v>8245</v>
      </c>
      <c r="I118" s="12">
        <v>42352.249305555553</v>
      </c>
      <c r="J118" s="12">
        <v>42293.853541666671</v>
      </c>
      <c r="K118" t="b">
        <v>0</v>
      </c>
      <c r="L118">
        <v>25</v>
      </c>
      <c r="M118" t="b">
        <v>0</v>
      </c>
      <c r="N118" t="s">
        <v>8281</v>
      </c>
      <c r="O118" t="s">
        <v>8293</v>
      </c>
      <c r="P118">
        <v>55</v>
      </c>
      <c r="Q118">
        <v>109.04</v>
      </c>
    </row>
    <row r="119" spans="1:17" ht="72" x14ac:dyDescent="0.3">
      <c r="A119">
        <v>2147</v>
      </c>
      <c r="B119" s="3" t="s">
        <v>2148</v>
      </c>
      <c r="C119" s="3" t="s">
        <v>6257</v>
      </c>
      <c r="D119" s="5">
        <v>390000</v>
      </c>
      <c r="E119" s="7">
        <v>2716</v>
      </c>
      <c r="F119" t="s">
        <v>8220</v>
      </c>
      <c r="G119" t="s">
        <v>8223</v>
      </c>
      <c r="H119" t="s">
        <v>8245</v>
      </c>
      <c r="I119" s="12">
        <v>41959.337361111116</v>
      </c>
      <c r="J119" s="12">
        <v>41927.295694444445</v>
      </c>
      <c r="K119" t="b">
        <v>0</v>
      </c>
      <c r="L119">
        <v>55</v>
      </c>
      <c r="M119" t="b">
        <v>0</v>
      </c>
      <c r="N119" t="s">
        <v>8274</v>
      </c>
      <c r="O119" t="s">
        <v>8292</v>
      </c>
      <c r="P119">
        <v>1</v>
      </c>
      <c r="Q119">
        <v>49.38</v>
      </c>
    </row>
    <row r="120" spans="1:17" ht="244.8" x14ac:dyDescent="0.3">
      <c r="A120">
        <v>864</v>
      </c>
      <c r="B120" s="3" t="s">
        <v>865</v>
      </c>
      <c r="C120" s="3" t="s">
        <v>4974</v>
      </c>
      <c r="D120" s="5">
        <v>6500</v>
      </c>
      <c r="E120" s="7">
        <v>2700</v>
      </c>
      <c r="F120" t="s">
        <v>8220</v>
      </c>
      <c r="G120" t="s">
        <v>8223</v>
      </c>
      <c r="H120" t="s">
        <v>8245</v>
      </c>
      <c r="I120" s="12">
        <v>41563.415972222225</v>
      </c>
      <c r="J120" s="12">
        <v>41541.106921296298</v>
      </c>
      <c r="K120" t="b">
        <v>0</v>
      </c>
      <c r="L120">
        <v>79</v>
      </c>
      <c r="M120" t="b">
        <v>0</v>
      </c>
      <c r="N120" t="s">
        <v>8285</v>
      </c>
      <c r="O120" t="s">
        <v>8308</v>
      </c>
      <c r="P120">
        <v>42</v>
      </c>
      <c r="Q120">
        <v>34.18</v>
      </c>
    </row>
    <row r="121" spans="1:17" ht="216" x14ac:dyDescent="0.3">
      <c r="A121">
        <v>3199</v>
      </c>
      <c r="B121" s="3" t="s">
        <v>3199</v>
      </c>
      <c r="C121" s="3" t="s">
        <v>7309</v>
      </c>
      <c r="D121" s="5">
        <v>5000</v>
      </c>
      <c r="E121" s="7">
        <v>2608</v>
      </c>
      <c r="F121" t="s">
        <v>8220</v>
      </c>
      <c r="G121" t="s">
        <v>8223</v>
      </c>
      <c r="H121" t="s">
        <v>8245</v>
      </c>
      <c r="I121" s="12">
        <v>41888.875</v>
      </c>
      <c r="J121" s="12">
        <v>41858.761782407404</v>
      </c>
      <c r="K121" t="b">
        <v>0</v>
      </c>
      <c r="L121">
        <v>53</v>
      </c>
      <c r="M121" t="b">
        <v>0</v>
      </c>
      <c r="N121" t="s">
        <v>8281</v>
      </c>
      <c r="O121" t="s">
        <v>8293</v>
      </c>
      <c r="P121">
        <v>52</v>
      </c>
      <c r="Q121">
        <v>49.21</v>
      </c>
    </row>
    <row r="122" spans="1:17" ht="259.2" x14ac:dyDescent="0.3">
      <c r="A122">
        <v>975</v>
      </c>
      <c r="B122" s="3" t="s">
        <v>976</v>
      </c>
      <c r="C122" s="3" t="s">
        <v>5085</v>
      </c>
      <c r="D122" s="5">
        <v>100000</v>
      </c>
      <c r="E122" s="7">
        <v>2607</v>
      </c>
      <c r="F122" t="s">
        <v>8220</v>
      </c>
      <c r="G122" t="s">
        <v>8223</v>
      </c>
      <c r="H122" t="s">
        <v>8245</v>
      </c>
      <c r="I122" s="12">
        <v>42549.696585648147</v>
      </c>
      <c r="J122" s="12">
        <v>42489.696585648147</v>
      </c>
      <c r="K122" t="b">
        <v>0</v>
      </c>
      <c r="L122">
        <v>24</v>
      </c>
      <c r="M122" t="b">
        <v>0</v>
      </c>
      <c r="N122" t="s">
        <v>8266</v>
      </c>
      <c r="O122" t="s">
        <v>8268</v>
      </c>
      <c r="P122">
        <v>3</v>
      </c>
      <c r="Q122">
        <v>108.63</v>
      </c>
    </row>
    <row r="123" spans="1:17" ht="259.2" x14ac:dyDescent="0.3">
      <c r="A123">
        <v>3207</v>
      </c>
      <c r="B123" s="3" t="s">
        <v>3207</v>
      </c>
      <c r="C123" s="3" t="s">
        <v>7317</v>
      </c>
      <c r="D123" s="5">
        <v>5500</v>
      </c>
      <c r="E123" s="7">
        <v>2550</v>
      </c>
      <c r="F123" t="s">
        <v>8220</v>
      </c>
      <c r="G123" t="s">
        <v>8223</v>
      </c>
      <c r="H123" t="s">
        <v>8245</v>
      </c>
      <c r="I123" s="12">
        <v>42117.236192129625</v>
      </c>
      <c r="J123" s="12">
        <v>42057.277858796297</v>
      </c>
      <c r="K123" t="b">
        <v>0</v>
      </c>
      <c r="L123">
        <v>36</v>
      </c>
      <c r="M123" t="b">
        <v>0</v>
      </c>
      <c r="N123" t="s">
        <v>8281</v>
      </c>
      <c r="O123" t="s">
        <v>8293</v>
      </c>
      <c r="P123">
        <v>46</v>
      </c>
      <c r="Q123">
        <v>70.83</v>
      </c>
    </row>
    <row r="124" spans="1:17" ht="244.8" x14ac:dyDescent="0.3">
      <c r="A124">
        <v>860</v>
      </c>
      <c r="B124" s="3" t="s">
        <v>861</v>
      </c>
      <c r="C124" s="3" t="s">
        <v>4970</v>
      </c>
      <c r="D124" s="5">
        <v>14000</v>
      </c>
      <c r="E124" s="7">
        <v>2540</v>
      </c>
      <c r="F124" t="s">
        <v>8220</v>
      </c>
      <c r="G124" t="s">
        <v>8223</v>
      </c>
      <c r="H124" t="s">
        <v>8245</v>
      </c>
      <c r="I124" s="12">
        <v>41600.524456018517</v>
      </c>
      <c r="J124" s="12">
        <v>41570.482789351852</v>
      </c>
      <c r="K124" t="b">
        <v>0</v>
      </c>
      <c r="L124">
        <v>48</v>
      </c>
      <c r="M124" t="b">
        <v>0</v>
      </c>
      <c r="N124" t="s">
        <v>8285</v>
      </c>
      <c r="O124" t="s">
        <v>8308</v>
      </c>
      <c r="P124">
        <v>18</v>
      </c>
      <c r="Q124">
        <v>52.92</v>
      </c>
    </row>
    <row r="125" spans="1:17" ht="244.8" x14ac:dyDescent="0.3">
      <c r="A125">
        <v>3890</v>
      </c>
      <c r="B125" s="3" t="s">
        <v>3887</v>
      </c>
      <c r="C125" s="3" t="s">
        <v>7998</v>
      </c>
      <c r="D125" s="5">
        <v>15000</v>
      </c>
      <c r="E125" s="7">
        <v>2524</v>
      </c>
      <c r="F125" t="s">
        <v>8220</v>
      </c>
      <c r="G125" t="s">
        <v>8223</v>
      </c>
      <c r="H125" t="s">
        <v>8245</v>
      </c>
      <c r="I125" s="12">
        <v>42231.758611111116</v>
      </c>
      <c r="J125" s="12">
        <v>42171.758611111116</v>
      </c>
      <c r="K125" t="b">
        <v>0</v>
      </c>
      <c r="L125">
        <v>8</v>
      </c>
      <c r="M125" t="b">
        <v>0</v>
      </c>
      <c r="N125" t="s">
        <v>8281</v>
      </c>
      <c r="O125" t="s">
        <v>8284</v>
      </c>
      <c r="P125">
        <v>17</v>
      </c>
      <c r="Q125">
        <v>315.5</v>
      </c>
    </row>
    <row r="126" spans="1:17" ht="259.2" x14ac:dyDescent="0.3">
      <c r="A126">
        <v>765</v>
      </c>
      <c r="B126" s="3" t="s">
        <v>766</v>
      </c>
      <c r="C126" s="3" t="s">
        <v>4875</v>
      </c>
      <c r="D126" s="5">
        <v>7000</v>
      </c>
      <c r="E126" s="7">
        <v>2521</v>
      </c>
      <c r="F126" t="s">
        <v>8220</v>
      </c>
      <c r="G126" t="s">
        <v>8223</v>
      </c>
      <c r="H126" t="s">
        <v>8245</v>
      </c>
      <c r="I126" s="12">
        <v>41931.542638888888</v>
      </c>
      <c r="J126" s="12">
        <v>41901.542638888888</v>
      </c>
      <c r="K126" t="b">
        <v>0</v>
      </c>
      <c r="L126">
        <v>44</v>
      </c>
      <c r="M126" t="b">
        <v>0</v>
      </c>
      <c r="N126" t="s">
        <v>8269</v>
      </c>
      <c r="O126" t="s">
        <v>8310</v>
      </c>
      <c r="P126">
        <v>36</v>
      </c>
      <c r="Q126">
        <v>57.3</v>
      </c>
    </row>
    <row r="127" spans="1:17" ht="201.6" x14ac:dyDescent="0.3">
      <c r="A127">
        <v>2420</v>
      </c>
      <c r="B127" s="3" t="s">
        <v>2421</v>
      </c>
      <c r="C127" s="3" t="s">
        <v>6530</v>
      </c>
      <c r="D127" s="5">
        <v>16870</v>
      </c>
      <c r="E127" s="7">
        <v>2501</v>
      </c>
      <c r="F127" t="s">
        <v>8220</v>
      </c>
      <c r="G127" t="s">
        <v>8223</v>
      </c>
      <c r="H127" t="s">
        <v>8245</v>
      </c>
      <c r="I127" s="12">
        <v>41953.070543981477</v>
      </c>
      <c r="J127" s="12">
        <v>41893.028877314813</v>
      </c>
      <c r="K127" t="b">
        <v>0</v>
      </c>
      <c r="L127">
        <v>36</v>
      </c>
      <c r="M127" t="b">
        <v>0</v>
      </c>
      <c r="N127" t="s">
        <v>8277</v>
      </c>
      <c r="O127" t="s">
        <v>8303</v>
      </c>
      <c r="P127">
        <v>15</v>
      </c>
      <c r="Q127">
        <v>69.47</v>
      </c>
    </row>
    <row r="128" spans="1:17" ht="244.8" x14ac:dyDescent="0.3">
      <c r="A128">
        <v>4040</v>
      </c>
      <c r="B128" s="3" t="s">
        <v>4036</v>
      </c>
      <c r="C128" s="3" t="s">
        <v>8144</v>
      </c>
      <c r="D128" s="5">
        <v>8000</v>
      </c>
      <c r="E128" s="7">
        <v>2500</v>
      </c>
      <c r="F128" t="s">
        <v>8220</v>
      </c>
      <c r="G128" t="s">
        <v>8223</v>
      </c>
      <c r="H128" t="s">
        <v>8245</v>
      </c>
      <c r="I128" s="12">
        <v>42203.125</v>
      </c>
      <c r="J128" s="12">
        <v>42144.231527777782</v>
      </c>
      <c r="K128" t="b">
        <v>0</v>
      </c>
      <c r="L128">
        <v>2</v>
      </c>
      <c r="M128" t="b">
        <v>0</v>
      </c>
      <c r="N128" t="s">
        <v>8281</v>
      </c>
      <c r="O128" t="s">
        <v>8284</v>
      </c>
      <c r="P128">
        <v>31</v>
      </c>
      <c r="Q128">
        <v>1250</v>
      </c>
    </row>
    <row r="129" spans="1:17" ht="244.8" x14ac:dyDescent="0.3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2">
        <v>42562.631481481483</v>
      </c>
      <c r="J129" s="12">
        <v>42534.631481481483</v>
      </c>
      <c r="K129" t="b">
        <v>0</v>
      </c>
      <c r="L129">
        <v>10</v>
      </c>
      <c r="M129" t="b">
        <v>0</v>
      </c>
      <c r="N129" t="s">
        <v>8281</v>
      </c>
      <c r="O129" t="s">
        <v>8284</v>
      </c>
      <c r="P129">
        <v>86</v>
      </c>
      <c r="Q129">
        <v>248.5</v>
      </c>
    </row>
    <row r="130" spans="1:17" ht="230.4" x14ac:dyDescent="0.3">
      <c r="A130">
        <v>3105</v>
      </c>
      <c r="B130" s="3" t="s">
        <v>3105</v>
      </c>
      <c r="C130" s="3" t="s">
        <v>7215</v>
      </c>
      <c r="D130" s="5">
        <v>5845</v>
      </c>
      <c r="E130" s="7">
        <v>2476</v>
      </c>
      <c r="F130" t="s">
        <v>8220</v>
      </c>
      <c r="G130" t="s">
        <v>8223</v>
      </c>
      <c r="H130" t="s">
        <v>8245</v>
      </c>
      <c r="I130" s="12">
        <v>41931.208333333336</v>
      </c>
      <c r="J130" s="12">
        <v>41876.718935185185</v>
      </c>
      <c r="K130" t="b">
        <v>0</v>
      </c>
      <c r="L130">
        <v>31</v>
      </c>
      <c r="M130" t="b">
        <v>0</v>
      </c>
      <c r="N130" t="s">
        <v>8281</v>
      </c>
      <c r="O130" t="s">
        <v>8282</v>
      </c>
      <c r="P130">
        <v>42</v>
      </c>
      <c r="Q130">
        <v>79.87</v>
      </c>
    </row>
    <row r="131" spans="1:17" ht="172.8" x14ac:dyDescent="0.3">
      <c r="A131">
        <v>690</v>
      </c>
      <c r="B131" s="3" t="s">
        <v>691</v>
      </c>
      <c r="C131" s="3" t="s">
        <v>4800</v>
      </c>
      <c r="D131" s="5">
        <v>20000</v>
      </c>
      <c r="E131" s="7">
        <v>2468</v>
      </c>
      <c r="F131" t="s">
        <v>8220</v>
      </c>
      <c r="G131" t="s">
        <v>8223</v>
      </c>
      <c r="H131" t="s">
        <v>8245</v>
      </c>
      <c r="I131" s="12">
        <v>42622.25</v>
      </c>
      <c r="J131" s="12">
        <v>42579.634733796294</v>
      </c>
      <c r="K131" t="b">
        <v>0</v>
      </c>
      <c r="L131">
        <v>34</v>
      </c>
      <c r="M131" t="b">
        <v>0</v>
      </c>
      <c r="N131" t="s">
        <v>8266</v>
      </c>
      <c r="O131" t="s">
        <v>8268</v>
      </c>
      <c r="P131">
        <v>12</v>
      </c>
      <c r="Q131">
        <v>72.59</v>
      </c>
    </row>
    <row r="132" spans="1:17" ht="244.8" x14ac:dyDescent="0.3">
      <c r="A132">
        <v>892</v>
      </c>
      <c r="B132" s="3" t="s">
        <v>893</v>
      </c>
      <c r="C132" s="3" t="s">
        <v>5002</v>
      </c>
      <c r="D132" s="5">
        <v>6000</v>
      </c>
      <c r="E132" s="7">
        <v>2445</v>
      </c>
      <c r="F132" t="s">
        <v>8220</v>
      </c>
      <c r="G132" t="s">
        <v>8223</v>
      </c>
      <c r="H132" t="s">
        <v>8245</v>
      </c>
      <c r="I132" s="12">
        <v>40391.166666666664</v>
      </c>
      <c r="J132" s="12">
        <v>40304.20003472222</v>
      </c>
      <c r="K132" t="b">
        <v>0</v>
      </c>
      <c r="L132">
        <v>17</v>
      </c>
      <c r="M132" t="b">
        <v>0</v>
      </c>
      <c r="N132" t="s">
        <v>8285</v>
      </c>
      <c r="O132" t="s">
        <v>8286</v>
      </c>
      <c r="P132">
        <v>41</v>
      </c>
      <c r="Q132">
        <v>143.82</v>
      </c>
    </row>
    <row r="133" spans="1:17" ht="201.6" x14ac:dyDescent="0.3">
      <c r="A133">
        <v>2845</v>
      </c>
      <c r="B133" s="3" t="s">
        <v>2845</v>
      </c>
      <c r="C133" s="3" t="s">
        <v>6955</v>
      </c>
      <c r="D133" s="5">
        <v>7500</v>
      </c>
      <c r="E133" s="7">
        <v>2366</v>
      </c>
      <c r="F133" t="s">
        <v>8220</v>
      </c>
      <c r="G133" t="s">
        <v>8223</v>
      </c>
      <c r="H133" t="s">
        <v>8245</v>
      </c>
      <c r="I133" s="12">
        <v>42163.016585648147</v>
      </c>
      <c r="J133" s="12">
        <v>42103.016585648147</v>
      </c>
      <c r="K133" t="b">
        <v>0</v>
      </c>
      <c r="L133">
        <v>39</v>
      </c>
      <c r="M133" t="b">
        <v>0</v>
      </c>
      <c r="N133" t="s">
        <v>8281</v>
      </c>
      <c r="O133" t="s">
        <v>8284</v>
      </c>
      <c r="P133">
        <v>32</v>
      </c>
      <c r="Q133">
        <v>60.67</v>
      </c>
    </row>
    <row r="134" spans="1:17" ht="244.8" x14ac:dyDescent="0.3">
      <c r="A134">
        <v>889</v>
      </c>
      <c r="B134" s="3" t="s">
        <v>890</v>
      </c>
      <c r="C134" s="3" t="s">
        <v>4999</v>
      </c>
      <c r="D134" s="5">
        <v>25000</v>
      </c>
      <c r="E134" s="7">
        <v>2360.3200000000002</v>
      </c>
      <c r="F134" t="s">
        <v>8220</v>
      </c>
      <c r="G134" t="s">
        <v>8223</v>
      </c>
      <c r="H134" t="s">
        <v>8245</v>
      </c>
      <c r="I134" s="12">
        <v>41917.784062500003</v>
      </c>
      <c r="J134" s="12">
        <v>41887.784062500003</v>
      </c>
      <c r="K134" t="b">
        <v>0</v>
      </c>
      <c r="L134">
        <v>32</v>
      </c>
      <c r="M134" t="b">
        <v>0</v>
      </c>
      <c r="N134" t="s">
        <v>8285</v>
      </c>
      <c r="O134" t="s">
        <v>8286</v>
      </c>
      <c r="P134">
        <v>9</v>
      </c>
      <c r="Q134">
        <v>73.760000000000005</v>
      </c>
    </row>
    <row r="135" spans="1:17" ht="129.6" x14ac:dyDescent="0.3">
      <c r="A135">
        <v>3803</v>
      </c>
      <c r="B135" s="3" t="s">
        <v>3800</v>
      </c>
      <c r="C135" s="3" t="s">
        <v>7913</v>
      </c>
      <c r="D135" s="5">
        <v>12000</v>
      </c>
      <c r="E135" s="7">
        <v>2358</v>
      </c>
      <c r="F135" t="s">
        <v>8220</v>
      </c>
      <c r="G135" t="s">
        <v>8223</v>
      </c>
      <c r="H135" t="s">
        <v>8245</v>
      </c>
      <c r="I135" s="12">
        <v>42433.971851851849</v>
      </c>
      <c r="J135" s="12">
        <v>42403.971851851849</v>
      </c>
      <c r="K135" t="b">
        <v>0</v>
      </c>
      <c r="L135">
        <v>40</v>
      </c>
      <c r="M135" t="b">
        <v>0</v>
      </c>
      <c r="N135" t="s">
        <v>8281</v>
      </c>
      <c r="O135" t="s">
        <v>8293</v>
      </c>
      <c r="P135">
        <v>20</v>
      </c>
      <c r="Q135">
        <v>58.95</v>
      </c>
    </row>
    <row r="136" spans="1:17" ht="244.8" x14ac:dyDescent="0.3">
      <c r="A136">
        <v>3924</v>
      </c>
      <c r="B136" s="3" t="s">
        <v>3921</v>
      </c>
      <c r="C136" s="3" t="s">
        <v>8032</v>
      </c>
      <c r="D136" s="5">
        <v>15000</v>
      </c>
      <c r="E136" s="7">
        <v>2290</v>
      </c>
      <c r="F136" t="s">
        <v>8220</v>
      </c>
      <c r="G136" t="s">
        <v>8223</v>
      </c>
      <c r="H136" t="s">
        <v>8245</v>
      </c>
      <c r="I136" s="12">
        <v>41816.959745370368</v>
      </c>
      <c r="J136" s="12">
        <v>41786.959745370368</v>
      </c>
      <c r="K136" t="b">
        <v>0</v>
      </c>
      <c r="L136">
        <v>40</v>
      </c>
      <c r="M136" t="b">
        <v>0</v>
      </c>
      <c r="N136" t="s">
        <v>8281</v>
      </c>
      <c r="O136" t="s">
        <v>8284</v>
      </c>
      <c r="P136">
        <v>15</v>
      </c>
      <c r="Q136">
        <v>57.25</v>
      </c>
    </row>
    <row r="137" spans="1:17" ht="201.6" x14ac:dyDescent="0.3">
      <c r="A137">
        <v>1767</v>
      </c>
      <c r="B137" s="3" t="s">
        <v>1768</v>
      </c>
      <c r="C137" s="3" t="s">
        <v>5877</v>
      </c>
      <c r="D137" s="5">
        <v>5000</v>
      </c>
      <c r="E137" s="7">
        <v>2286</v>
      </c>
      <c r="F137" t="s">
        <v>8220</v>
      </c>
      <c r="G137" t="s">
        <v>8223</v>
      </c>
      <c r="H137" t="s">
        <v>8245</v>
      </c>
      <c r="I137" s="12">
        <v>41854.658379629633</v>
      </c>
      <c r="J137" s="12">
        <v>41824.658379629633</v>
      </c>
      <c r="K137" t="b">
        <v>1</v>
      </c>
      <c r="L137">
        <v>39</v>
      </c>
      <c r="M137" t="b">
        <v>0</v>
      </c>
      <c r="N137" t="s">
        <v>8271</v>
      </c>
      <c r="O137" t="s">
        <v>8272</v>
      </c>
      <c r="P137">
        <v>46</v>
      </c>
      <c r="Q137">
        <v>58.62</v>
      </c>
    </row>
    <row r="138" spans="1:17" ht="216" x14ac:dyDescent="0.3">
      <c r="A138">
        <v>714</v>
      </c>
      <c r="B138" s="3" t="s">
        <v>715</v>
      </c>
      <c r="C138" s="3" t="s">
        <v>4824</v>
      </c>
      <c r="D138" s="5">
        <v>15000</v>
      </c>
      <c r="E138" s="7">
        <v>2249</v>
      </c>
      <c r="F138" t="s">
        <v>8220</v>
      </c>
      <c r="G138" t="s">
        <v>8223</v>
      </c>
      <c r="H138" t="s">
        <v>8245</v>
      </c>
      <c r="I138" s="12">
        <v>42794.787986111114</v>
      </c>
      <c r="J138" s="12">
        <v>42734.787986111114</v>
      </c>
      <c r="K138" t="b">
        <v>0</v>
      </c>
      <c r="L138">
        <v>28</v>
      </c>
      <c r="M138" t="b">
        <v>0</v>
      </c>
      <c r="N138" t="s">
        <v>8266</v>
      </c>
      <c r="O138" t="s">
        <v>8268</v>
      </c>
      <c r="P138">
        <v>15</v>
      </c>
      <c r="Q138">
        <v>80.319999999999993</v>
      </c>
    </row>
    <row r="139" spans="1:17" ht="244.8" x14ac:dyDescent="0.3">
      <c r="A139">
        <v>211</v>
      </c>
      <c r="B139" s="3" t="s">
        <v>213</v>
      </c>
      <c r="C139" s="3" t="s">
        <v>4321</v>
      </c>
      <c r="D139" s="5">
        <v>5000</v>
      </c>
      <c r="E139" s="7">
        <v>2230</v>
      </c>
      <c r="F139" t="s">
        <v>8220</v>
      </c>
      <c r="G139" t="s">
        <v>8223</v>
      </c>
      <c r="H139" t="s">
        <v>8245</v>
      </c>
      <c r="I139" s="12">
        <v>42266.159918981488</v>
      </c>
      <c r="J139" s="12">
        <v>42236.159918981488</v>
      </c>
      <c r="K139" t="b">
        <v>0</v>
      </c>
      <c r="L139">
        <v>12</v>
      </c>
      <c r="M139" t="b">
        <v>0</v>
      </c>
      <c r="N139" t="s">
        <v>8279</v>
      </c>
      <c r="O139" t="s">
        <v>8283</v>
      </c>
      <c r="P139">
        <v>45</v>
      </c>
      <c r="Q139">
        <v>185.83</v>
      </c>
    </row>
    <row r="140" spans="1:17" ht="129.6" x14ac:dyDescent="0.3">
      <c r="A140">
        <v>1726</v>
      </c>
      <c r="B140" s="3" t="s">
        <v>1727</v>
      </c>
      <c r="C140" s="3" t="s">
        <v>5836</v>
      </c>
      <c r="D140" s="5">
        <v>6500</v>
      </c>
      <c r="E140" s="7">
        <v>2196</v>
      </c>
      <c r="F140" t="s">
        <v>8220</v>
      </c>
      <c r="G140" t="s">
        <v>8223</v>
      </c>
      <c r="H140" t="s">
        <v>8245</v>
      </c>
      <c r="I140" s="12">
        <v>41817.919722222221</v>
      </c>
      <c r="J140" s="12">
        <v>41788.919722222221</v>
      </c>
      <c r="K140" t="b">
        <v>0</v>
      </c>
      <c r="L140">
        <v>16</v>
      </c>
      <c r="M140" t="b">
        <v>0</v>
      </c>
      <c r="N140" t="s">
        <v>8285</v>
      </c>
      <c r="O140" t="s">
        <v>8288</v>
      </c>
      <c r="P140">
        <v>34</v>
      </c>
      <c r="Q140">
        <v>137.25</v>
      </c>
    </row>
    <row r="141" spans="1:17" ht="244.8" x14ac:dyDescent="0.3">
      <c r="A141">
        <v>1798</v>
      </c>
      <c r="B141" s="3" t="s">
        <v>1799</v>
      </c>
      <c r="C141" s="3" t="s">
        <v>5908</v>
      </c>
      <c r="D141" s="5">
        <v>16000</v>
      </c>
      <c r="E141" s="7">
        <v>2182</v>
      </c>
      <c r="F141" t="s">
        <v>8220</v>
      </c>
      <c r="G141" t="s">
        <v>8223</v>
      </c>
      <c r="H141" t="s">
        <v>8245</v>
      </c>
      <c r="I141" s="12">
        <v>42404.32677083333</v>
      </c>
      <c r="J141" s="12">
        <v>42344.32677083333</v>
      </c>
      <c r="K141" t="b">
        <v>1</v>
      </c>
      <c r="L141">
        <v>37</v>
      </c>
      <c r="M141" t="b">
        <v>0</v>
      </c>
      <c r="N141" t="s">
        <v>8271</v>
      </c>
      <c r="O141" t="s">
        <v>8272</v>
      </c>
      <c r="P141">
        <v>14</v>
      </c>
      <c r="Q141">
        <v>58.97</v>
      </c>
    </row>
    <row r="142" spans="1:17" ht="273.60000000000002" x14ac:dyDescent="0.3">
      <c r="A142">
        <v>1096</v>
      </c>
      <c r="B142" s="3" t="s">
        <v>1097</v>
      </c>
      <c r="C142" s="3" t="s">
        <v>5206</v>
      </c>
      <c r="D142" s="5">
        <v>12000</v>
      </c>
      <c r="E142" s="7">
        <v>2152</v>
      </c>
      <c r="F142" t="s">
        <v>8220</v>
      </c>
      <c r="G142" t="s">
        <v>8223</v>
      </c>
      <c r="H142" t="s">
        <v>8245</v>
      </c>
      <c r="I142" s="12">
        <v>41916.145833333336</v>
      </c>
      <c r="J142" s="12">
        <v>41885.51798611111</v>
      </c>
      <c r="K142" t="b">
        <v>0</v>
      </c>
      <c r="L142">
        <v>29</v>
      </c>
      <c r="M142" t="b">
        <v>0</v>
      </c>
      <c r="N142" t="s">
        <v>8274</v>
      </c>
      <c r="O142" t="s">
        <v>8292</v>
      </c>
      <c r="P142">
        <v>18</v>
      </c>
      <c r="Q142">
        <v>74.209999999999994</v>
      </c>
    </row>
    <row r="143" spans="1:17" ht="288" x14ac:dyDescent="0.3">
      <c r="A143">
        <v>3848</v>
      </c>
      <c r="B143" s="3" t="s">
        <v>3845</v>
      </c>
      <c r="C143" s="3" t="s">
        <v>7957</v>
      </c>
      <c r="D143" s="5">
        <v>13000</v>
      </c>
      <c r="E143" s="7">
        <v>2129</v>
      </c>
      <c r="F143" t="s">
        <v>8220</v>
      </c>
      <c r="G143" t="s">
        <v>8223</v>
      </c>
      <c r="H143" t="s">
        <v>8245</v>
      </c>
      <c r="I143" s="12">
        <v>42295.817002314812</v>
      </c>
      <c r="J143" s="12">
        <v>42265.817002314812</v>
      </c>
      <c r="K143" t="b">
        <v>1</v>
      </c>
      <c r="L143">
        <v>43</v>
      </c>
      <c r="M143" t="b">
        <v>0</v>
      </c>
      <c r="N143" t="s">
        <v>8281</v>
      </c>
      <c r="O143" t="s">
        <v>8284</v>
      </c>
      <c r="P143">
        <v>16</v>
      </c>
      <c r="Q143">
        <v>49.51</v>
      </c>
    </row>
    <row r="144" spans="1:17" ht="230.4" x14ac:dyDescent="0.3">
      <c r="A144">
        <v>1552</v>
      </c>
      <c r="B144" s="3" t="s">
        <v>1553</v>
      </c>
      <c r="C144" s="3" t="s">
        <v>5662</v>
      </c>
      <c r="D144" s="5">
        <v>4300</v>
      </c>
      <c r="E144" s="7">
        <v>2115</v>
      </c>
      <c r="F144" t="s">
        <v>8220</v>
      </c>
      <c r="G144" t="s">
        <v>8223</v>
      </c>
      <c r="H144" t="s">
        <v>8245</v>
      </c>
      <c r="I144" s="12">
        <v>41913.165972222225</v>
      </c>
      <c r="J144" s="12">
        <v>41892.688750000001</v>
      </c>
      <c r="K144" t="b">
        <v>0</v>
      </c>
      <c r="L144">
        <v>16</v>
      </c>
      <c r="M144" t="b">
        <v>0</v>
      </c>
      <c r="N144" t="s">
        <v>8271</v>
      </c>
      <c r="O144" t="s">
        <v>8313</v>
      </c>
      <c r="P144">
        <v>49</v>
      </c>
      <c r="Q144">
        <v>132.19</v>
      </c>
    </row>
    <row r="145" spans="1:17" ht="244.8" x14ac:dyDescent="0.3">
      <c r="A145">
        <v>2132</v>
      </c>
      <c r="B145" s="3" t="s">
        <v>2133</v>
      </c>
      <c r="C145" s="3" t="s">
        <v>6242</v>
      </c>
      <c r="D145" s="5">
        <v>100000</v>
      </c>
      <c r="E145" s="7">
        <v>2112.9899999999998</v>
      </c>
      <c r="F145" t="s">
        <v>8220</v>
      </c>
      <c r="G145" t="s">
        <v>8223</v>
      </c>
      <c r="H145" t="s">
        <v>8245</v>
      </c>
      <c r="I145" s="12">
        <v>41673.487175925926</v>
      </c>
      <c r="J145" s="12">
        <v>41643.487175925926</v>
      </c>
      <c r="K145" t="b">
        <v>0</v>
      </c>
      <c r="L145">
        <v>99</v>
      </c>
      <c r="M145" t="b">
        <v>0</v>
      </c>
      <c r="N145" t="s">
        <v>8274</v>
      </c>
      <c r="O145" t="s">
        <v>8292</v>
      </c>
      <c r="P145">
        <v>2</v>
      </c>
      <c r="Q145">
        <v>21.34</v>
      </c>
    </row>
    <row r="146" spans="1:17" ht="230.4" x14ac:dyDescent="0.3">
      <c r="A146">
        <v>3081</v>
      </c>
      <c r="B146" s="3" t="s">
        <v>3081</v>
      </c>
      <c r="C146" s="3" t="s">
        <v>7191</v>
      </c>
      <c r="D146" s="5">
        <v>1000000</v>
      </c>
      <c r="E146" s="7">
        <v>2103</v>
      </c>
      <c r="F146" t="s">
        <v>8220</v>
      </c>
      <c r="G146" t="s">
        <v>8223</v>
      </c>
      <c r="H146" t="s">
        <v>8245</v>
      </c>
      <c r="I146" s="12">
        <v>42267.181608796294</v>
      </c>
      <c r="J146" s="12">
        <v>42237.181608796294</v>
      </c>
      <c r="K146" t="b">
        <v>0</v>
      </c>
      <c r="L146">
        <v>5</v>
      </c>
      <c r="M146" t="b">
        <v>0</v>
      </c>
      <c r="N146" t="s">
        <v>8281</v>
      </c>
      <c r="O146" t="s">
        <v>8282</v>
      </c>
      <c r="P146">
        <v>0</v>
      </c>
      <c r="Q146">
        <v>420.6</v>
      </c>
    </row>
    <row r="147" spans="1:17" ht="230.4" x14ac:dyDescent="0.3">
      <c r="A147">
        <v>2770</v>
      </c>
      <c r="B147" s="3" t="s">
        <v>2770</v>
      </c>
      <c r="C147" s="3" t="s">
        <v>6880</v>
      </c>
      <c r="D147" s="5">
        <v>20000</v>
      </c>
      <c r="E147" s="7">
        <v>2082.25</v>
      </c>
      <c r="F147" t="s">
        <v>8220</v>
      </c>
      <c r="G147" t="s">
        <v>8223</v>
      </c>
      <c r="H147" t="s">
        <v>8245</v>
      </c>
      <c r="I147" s="12">
        <v>41716.663541666669</v>
      </c>
      <c r="J147" s="12">
        <v>41686.705208333333</v>
      </c>
      <c r="K147" t="b">
        <v>0</v>
      </c>
      <c r="L147">
        <v>33</v>
      </c>
      <c r="M147" t="b">
        <v>0</v>
      </c>
      <c r="N147" t="s">
        <v>8269</v>
      </c>
      <c r="O147" t="s">
        <v>8314</v>
      </c>
      <c r="P147">
        <v>10</v>
      </c>
      <c r="Q147">
        <v>63.1</v>
      </c>
    </row>
    <row r="148" spans="1:17" ht="230.4" x14ac:dyDescent="0.3">
      <c r="A148">
        <v>1165</v>
      </c>
      <c r="B148" s="3" t="s">
        <v>1166</v>
      </c>
      <c r="C148" s="3" t="s">
        <v>5275</v>
      </c>
      <c r="D148" s="5">
        <v>10000</v>
      </c>
      <c r="E148" s="7">
        <v>2070.5</v>
      </c>
      <c r="F148" t="s">
        <v>8220</v>
      </c>
      <c r="G148" t="s">
        <v>8223</v>
      </c>
      <c r="H148" t="s">
        <v>8245</v>
      </c>
      <c r="I148" s="12">
        <v>41826.214467592588</v>
      </c>
      <c r="J148" s="12">
        <v>41792.214467592588</v>
      </c>
      <c r="K148" t="b">
        <v>0</v>
      </c>
      <c r="L148">
        <v>25</v>
      </c>
      <c r="M148" t="b">
        <v>0</v>
      </c>
      <c r="N148" t="s">
        <v>8277</v>
      </c>
      <c r="O148" t="s">
        <v>8303</v>
      </c>
      <c r="P148">
        <v>21</v>
      </c>
      <c r="Q148">
        <v>82.82</v>
      </c>
    </row>
    <row r="149" spans="1:17" ht="244.8" x14ac:dyDescent="0.3">
      <c r="A149">
        <v>3195</v>
      </c>
      <c r="B149" s="3" t="s">
        <v>3195</v>
      </c>
      <c r="C149" s="3" t="s">
        <v>7305</v>
      </c>
      <c r="D149" s="5">
        <v>3500</v>
      </c>
      <c r="E149" s="7">
        <v>2070</v>
      </c>
      <c r="F149" t="s">
        <v>8220</v>
      </c>
      <c r="G149" t="s">
        <v>8223</v>
      </c>
      <c r="H149" t="s">
        <v>8245</v>
      </c>
      <c r="I149" s="12">
        <v>42047.594236111108</v>
      </c>
      <c r="J149" s="12">
        <v>42017.594236111108</v>
      </c>
      <c r="K149" t="b">
        <v>0</v>
      </c>
      <c r="L149">
        <v>39</v>
      </c>
      <c r="M149" t="b">
        <v>0</v>
      </c>
      <c r="N149" t="s">
        <v>8281</v>
      </c>
      <c r="O149" t="s">
        <v>8293</v>
      </c>
      <c r="P149">
        <v>59</v>
      </c>
      <c r="Q149">
        <v>53.08</v>
      </c>
    </row>
    <row r="150" spans="1:17" ht="244.8" x14ac:dyDescent="0.3">
      <c r="A150">
        <v>2912</v>
      </c>
      <c r="B150" s="3" t="s">
        <v>2912</v>
      </c>
      <c r="C150" s="3" t="s">
        <v>7022</v>
      </c>
      <c r="D150" s="5">
        <v>14440</v>
      </c>
      <c r="E150" s="7">
        <v>2030</v>
      </c>
      <c r="F150" t="s">
        <v>8220</v>
      </c>
      <c r="G150" t="s">
        <v>8223</v>
      </c>
      <c r="H150" t="s">
        <v>8245</v>
      </c>
      <c r="I150" s="12">
        <v>42384.131643518514</v>
      </c>
      <c r="J150" s="12">
        <v>42354.131643518514</v>
      </c>
      <c r="K150" t="b">
        <v>0</v>
      </c>
      <c r="L150">
        <v>26</v>
      </c>
      <c r="M150" t="b">
        <v>0</v>
      </c>
      <c r="N150" t="s">
        <v>8281</v>
      </c>
      <c r="O150" t="s">
        <v>8284</v>
      </c>
      <c r="P150">
        <v>14</v>
      </c>
      <c r="Q150">
        <v>78.08</v>
      </c>
    </row>
    <row r="151" spans="1:17" ht="244.8" x14ac:dyDescent="0.3">
      <c r="A151">
        <v>883</v>
      </c>
      <c r="B151" s="3" t="s">
        <v>884</v>
      </c>
      <c r="C151" s="3" t="s">
        <v>4993</v>
      </c>
      <c r="D151" s="5">
        <v>5000</v>
      </c>
      <c r="E151" s="7">
        <v>2001</v>
      </c>
      <c r="F151" t="s">
        <v>8220</v>
      </c>
      <c r="G151" t="s">
        <v>8223</v>
      </c>
      <c r="H151" t="s">
        <v>8245</v>
      </c>
      <c r="I151" s="12">
        <v>42431.935590277775</v>
      </c>
      <c r="J151" s="12">
        <v>42371.935590277775</v>
      </c>
      <c r="K151" t="b">
        <v>0</v>
      </c>
      <c r="L151">
        <v>24</v>
      </c>
      <c r="M151" t="b">
        <v>0</v>
      </c>
      <c r="N151" t="s">
        <v>8285</v>
      </c>
      <c r="O151" t="s">
        <v>8286</v>
      </c>
      <c r="P151">
        <v>40</v>
      </c>
      <c r="Q151">
        <v>83.38</v>
      </c>
    </row>
    <row r="152" spans="1:17" ht="244.8" x14ac:dyDescent="0.3">
      <c r="A152">
        <v>1784</v>
      </c>
      <c r="B152" s="3" t="s">
        <v>1785</v>
      </c>
      <c r="C152" s="3" t="s">
        <v>5894</v>
      </c>
      <c r="D152" s="5">
        <v>5000</v>
      </c>
      <c r="E152" s="7">
        <v>1988</v>
      </c>
      <c r="F152" t="s">
        <v>8220</v>
      </c>
      <c r="G152" t="s">
        <v>8223</v>
      </c>
      <c r="H152" t="s">
        <v>8245</v>
      </c>
      <c r="I152" s="12">
        <v>42035.142361111109</v>
      </c>
      <c r="J152" s="12">
        <v>42003.655555555553</v>
      </c>
      <c r="K152" t="b">
        <v>1</v>
      </c>
      <c r="L152">
        <v>33</v>
      </c>
      <c r="M152" t="b">
        <v>0</v>
      </c>
      <c r="N152" t="s">
        <v>8271</v>
      </c>
      <c r="O152" t="s">
        <v>8272</v>
      </c>
      <c r="P152">
        <v>40</v>
      </c>
      <c r="Q152">
        <v>60.24</v>
      </c>
    </row>
    <row r="153" spans="1:17" ht="259.2" x14ac:dyDescent="0.3">
      <c r="A153">
        <v>913</v>
      </c>
      <c r="B153" s="3" t="s">
        <v>914</v>
      </c>
      <c r="C153" s="3" t="s">
        <v>5023</v>
      </c>
      <c r="D153" s="5">
        <v>30000</v>
      </c>
      <c r="E153" s="7">
        <v>1982</v>
      </c>
      <c r="F153" t="s">
        <v>8220</v>
      </c>
      <c r="G153" t="s">
        <v>8223</v>
      </c>
      <c r="H153" t="s">
        <v>8245</v>
      </c>
      <c r="I153" s="12">
        <v>41034.139108796298</v>
      </c>
      <c r="J153" s="12">
        <v>41004.139108796298</v>
      </c>
      <c r="K153" t="b">
        <v>0</v>
      </c>
      <c r="L153">
        <v>24</v>
      </c>
      <c r="M153" t="b">
        <v>0</v>
      </c>
      <c r="N153" t="s">
        <v>8285</v>
      </c>
      <c r="O153" t="s">
        <v>8308</v>
      </c>
      <c r="P153">
        <v>7</v>
      </c>
      <c r="Q153">
        <v>82.58</v>
      </c>
    </row>
    <row r="154" spans="1:17" ht="259.2" x14ac:dyDescent="0.3">
      <c r="A154">
        <v>1714</v>
      </c>
      <c r="B154" s="3" t="s">
        <v>1715</v>
      </c>
      <c r="C154" s="3" t="s">
        <v>5824</v>
      </c>
      <c r="D154" s="5">
        <v>25000</v>
      </c>
      <c r="E154" s="7">
        <v>1967</v>
      </c>
      <c r="F154" t="s">
        <v>8220</v>
      </c>
      <c r="G154" t="s">
        <v>8223</v>
      </c>
      <c r="H154" t="s">
        <v>8245</v>
      </c>
      <c r="I154" s="12">
        <v>42125.918530092589</v>
      </c>
      <c r="J154" s="12">
        <v>42095.918530092589</v>
      </c>
      <c r="K154" t="b">
        <v>0</v>
      </c>
      <c r="L154">
        <v>17</v>
      </c>
      <c r="M154" t="b">
        <v>0</v>
      </c>
      <c r="N154" t="s">
        <v>8285</v>
      </c>
      <c r="O154" t="s">
        <v>8288</v>
      </c>
      <c r="P154">
        <v>8</v>
      </c>
      <c r="Q154">
        <v>115.71</v>
      </c>
    </row>
    <row r="155" spans="1:17" ht="244.8" x14ac:dyDescent="0.3">
      <c r="A155">
        <v>499</v>
      </c>
      <c r="B155" s="3" t="s">
        <v>500</v>
      </c>
      <c r="C155" s="3" t="s">
        <v>4609</v>
      </c>
      <c r="D155" s="5">
        <v>20000</v>
      </c>
      <c r="E155" s="7">
        <v>1910</v>
      </c>
      <c r="F155" t="s">
        <v>8220</v>
      </c>
      <c r="G155" t="s">
        <v>8223</v>
      </c>
      <c r="H155" t="s">
        <v>8245</v>
      </c>
      <c r="I155" s="12">
        <v>40098.874305555553</v>
      </c>
      <c r="J155" s="12">
        <v>40043.895462962959</v>
      </c>
      <c r="K155" t="b">
        <v>0</v>
      </c>
      <c r="L155">
        <v>26</v>
      </c>
      <c r="M155" t="b">
        <v>0</v>
      </c>
      <c r="N155" t="s">
        <v>8279</v>
      </c>
      <c r="O155" t="s">
        <v>8297</v>
      </c>
      <c r="P155">
        <v>10</v>
      </c>
      <c r="Q155">
        <v>73.459999999999994</v>
      </c>
    </row>
    <row r="156" spans="1:17" ht="259.2" x14ac:dyDescent="0.3">
      <c r="A156">
        <v>2883</v>
      </c>
      <c r="B156" s="3" t="s">
        <v>2883</v>
      </c>
      <c r="C156" s="3" t="s">
        <v>6993</v>
      </c>
      <c r="D156" s="5">
        <v>10000</v>
      </c>
      <c r="E156" s="7">
        <v>1908</v>
      </c>
      <c r="F156" t="s">
        <v>8220</v>
      </c>
      <c r="G156" t="s">
        <v>8223</v>
      </c>
      <c r="H156" t="s">
        <v>8245</v>
      </c>
      <c r="I156" s="12">
        <v>42406.207638888889</v>
      </c>
      <c r="J156" s="12">
        <v>42370.90320601852</v>
      </c>
      <c r="K156" t="b">
        <v>0</v>
      </c>
      <c r="L156">
        <v>5</v>
      </c>
      <c r="M156" t="b">
        <v>0</v>
      </c>
      <c r="N156" t="s">
        <v>8281</v>
      </c>
      <c r="O156" t="s">
        <v>8284</v>
      </c>
      <c r="P156">
        <v>19</v>
      </c>
      <c r="Q156">
        <v>381.6</v>
      </c>
    </row>
    <row r="157" spans="1:17" ht="273.60000000000002" x14ac:dyDescent="0.3">
      <c r="A157">
        <v>2675</v>
      </c>
      <c r="B157" s="3" t="s">
        <v>2675</v>
      </c>
      <c r="C157" s="3" t="s">
        <v>6785</v>
      </c>
      <c r="D157" s="5">
        <v>25000</v>
      </c>
      <c r="E157" s="7">
        <v>1897</v>
      </c>
      <c r="F157" t="s">
        <v>8220</v>
      </c>
      <c r="G157" t="s">
        <v>8223</v>
      </c>
      <c r="H157" t="s">
        <v>8245</v>
      </c>
      <c r="I157" s="12">
        <v>41953.899178240739</v>
      </c>
      <c r="J157" s="12">
        <v>41923.857511574075</v>
      </c>
      <c r="K157" t="b">
        <v>1</v>
      </c>
      <c r="L157">
        <v>29</v>
      </c>
      <c r="M157" t="b">
        <v>0</v>
      </c>
      <c r="N157" t="s">
        <v>8266</v>
      </c>
      <c r="O157" t="s">
        <v>8298</v>
      </c>
      <c r="P157">
        <v>8</v>
      </c>
      <c r="Q157">
        <v>65.41</v>
      </c>
    </row>
    <row r="158" spans="1:17" ht="244.8" x14ac:dyDescent="0.3">
      <c r="A158">
        <v>1773</v>
      </c>
      <c r="B158" s="3" t="s">
        <v>1774</v>
      </c>
      <c r="C158" s="3" t="s">
        <v>5883</v>
      </c>
      <c r="D158" s="5">
        <v>30000</v>
      </c>
      <c r="E158" s="7">
        <v>1877</v>
      </c>
      <c r="F158" t="s">
        <v>8220</v>
      </c>
      <c r="G158" t="s">
        <v>8223</v>
      </c>
      <c r="H158" t="s">
        <v>8245</v>
      </c>
      <c r="I158" s="12">
        <v>42023.760393518518</v>
      </c>
      <c r="J158" s="12">
        <v>41978.760393518518</v>
      </c>
      <c r="K158" t="b">
        <v>1</v>
      </c>
      <c r="L158">
        <v>19</v>
      </c>
      <c r="M158" t="b">
        <v>0</v>
      </c>
      <c r="N158" t="s">
        <v>8271</v>
      </c>
      <c r="O158" t="s">
        <v>8272</v>
      </c>
      <c r="P158">
        <v>6</v>
      </c>
      <c r="Q158">
        <v>98.79</v>
      </c>
    </row>
    <row r="159" spans="1:17" ht="230.4" x14ac:dyDescent="0.3">
      <c r="A159">
        <v>438</v>
      </c>
      <c r="B159" s="3" t="s">
        <v>439</v>
      </c>
      <c r="C159" s="3" t="s">
        <v>4548</v>
      </c>
      <c r="D159" s="5">
        <v>20000</v>
      </c>
      <c r="E159" s="7">
        <v>1876</v>
      </c>
      <c r="F159" t="s">
        <v>8220</v>
      </c>
      <c r="G159" t="s">
        <v>8223</v>
      </c>
      <c r="H159" t="s">
        <v>8245</v>
      </c>
      <c r="I159" s="12">
        <v>42326.302754629629</v>
      </c>
      <c r="J159" s="12">
        <v>42296.261087962965</v>
      </c>
      <c r="K159" t="b">
        <v>0</v>
      </c>
      <c r="L159">
        <v>11</v>
      </c>
      <c r="M159" t="b">
        <v>0</v>
      </c>
      <c r="N159" t="s">
        <v>8279</v>
      </c>
      <c r="O159" t="s">
        <v>8297</v>
      </c>
      <c r="P159">
        <v>9</v>
      </c>
      <c r="Q159">
        <v>170.55</v>
      </c>
    </row>
    <row r="160" spans="1:17" ht="273.60000000000002" x14ac:dyDescent="0.3">
      <c r="A160">
        <v>665</v>
      </c>
      <c r="B160" s="3" t="s">
        <v>666</v>
      </c>
      <c r="C160" s="3" t="s">
        <v>4775</v>
      </c>
      <c r="D160" s="5">
        <v>10000</v>
      </c>
      <c r="E160" s="7">
        <v>1864</v>
      </c>
      <c r="F160" t="s">
        <v>8220</v>
      </c>
      <c r="G160" t="s">
        <v>8223</v>
      </c>
      <c r="H160" t="s">
        <v>8245</v>
      </c>
      <c r="I160" s="12">
        <v>42748.711354166662</v>
      </c>
      <c r="J160" s="12">
        <v>42688.711354166662</v>
      </c>
      <c r="K160" t="b">
        <v>0</v>
      </c>
      <c r="L160">
        <v>12</v>
      </c>
      <c r="M160" t="b">
        <v>0</v>
      </c>
      <c r="N160" t="s">
        <v>8266</v>
      </c>
      <c r="O160" t="s">
        <v>8268</v>
      </c>
      <c r="P160">
        <v>19</v>
      </c>
      <c r="Q160">
        <v>155.33000000000001</v>
      </c>
    </row>
    <row r="161" spans="1:17" ht="201.6" x14ac:dyDescent="0.3">
      <c r="A161">
        <v>3728</v>
      </c>
      <c r="B161" s="3" t="s">
        <v>3725</v>
      </c>
      <c r="C161" s="3" t="s">
        <v>7838</v>
      </c>
      <c r="D161" s="5">
        <v>20000</v>
      </c>
      <c r="E161" s="7">
        <v>1862</v>
      </c>
      <c r="F161" t="s">
        <v>8220</v>
      </c>
      <c r="G161" t="s">
        <v>8223</v>
      </c>
      <c r="H161" t="s">
        <v>8245</v>
      </c>
      <c r="I161" s="12">
        <v>42235.171018518522</v>
      </c>
      <c r="J161" s="12">
        <v>42205.171018518522</v>
      </c>
      <c r="K161" t="b">
        <v>0</v>
      </c>
      <c r="L161">
        <v>31</v>
      </c>
      <c r="M161" t="b">
        <v>0</v>
      </c>
      <c r="N161" t="s">
        <v>8281</v>
      </c>
      <c r="O161" t="s">
        <v>8284</v>
      </c>
      <c r="P161">
        <v>9</v>
      </c>
      <c r="Q161">
        <v>60.06</v>
      </c>
    </row>
    <row r="162" spans="1:17" ht="259.2" x14ac:dyDescent="0.3">
      <c r="A162">
        <v>481</v>
      </c>
      <c r="B162" s="3" t="s">
        <v>482</v>
      </c>
      <c r="C162" s="3" t="s">
        <v>4591</v>
      </c>
      <c r="D162" s="5">
        <v>30000</v>
      </c>
      <c r="E162" s="7">
        <v>1830</v>
      </c>
      <c r="F162" t="s">
        <v>8220</v>
      </c>
      <c r="G162" t="s">
        <v>8223</v>
      </c>
      <c r="H162" t="s">
        <v>8245</v>
      </c>
      <c r="I162" s="12">
        <v>41192.672326388885</v>
      </c>
      <c r="J162" s="12">
        <v>41162.672326388885</v>
      </c>
      <c r="K162" t="b">
        <v>0</v>
      </c>
      <c r="L162">
        <v>21</v>
      </c>
      <c r="M162" t="b">
        <v>0</v>
      </c>
      <c r="N162" t="s">
        <v>8279</v>
      </c>
      <c r="O162" t="s">
        <v>8297</v>
      </c>
      <c r="P162">
        <v>6</v>
      </c>
      <c r="Q162">
        <v>87.14</v>
      </c>
    </row>
    <row r="163" spans="1:17" ht="259.2" x14ac:dyDescent="0.3">
      <c r="A163">
        <v>3100</v>
      </c>
      <c r="B163" s="3" t="s">
        <v>3100</v>
      </c>
      <c r="C163" s="3" t="s">
        <v>7210</v>
      </c>
      <c r="D163" s="5">
        <v>12000</v>
      </c>
      <c r="E163" s="7">
        <v>1827</v>
      </c>
      <c r="F163" t="s">
        <v>8220</v>
      </c>
      <c r="G163" t="s">
        <v>8223</v>
      </c>
      <c r="H163" t="s">
        <v>8245</v>
      </c>
      <c r="I163" s="12">
        <v>41932.622395833336</v>
      </c>
      <c r="J163" s="12">
        <v>41902.622395833336</v>
      </c>
      <c r="K163" t="b">
        <v>0</v>
      </c>
      <c r="L163">
        <v>13</v>
      </c>
      <c r="M163" t="b">
        <v>0</v>
      </c>
      <c r="N163" t="s">
        <v>8281</v>
      </c>
      <c r="O163" t="s">
        <v>8282</v>
      </c>
      <c r="P163">
        <v>15</v>
      </c>
      <c r="Q163">
        <v>140.54</v>
      </c>
    </row>
    <row r="164" spans="1:17" ht="115.2" x14ac:dyDescent="0.3">
      <c r="A164">
        <v>2595</v>
      </c>
      <c r="B164" s="3" t="s">
        <v>2595</v>
      </c>
      <c r="C164" s="3" t="s">
        <v>6705</v>
      </c>
      <c r="D164" s="5">
        <v>15000</v>
      </c>
      <c r="E164" s="7">
        <v>1825</v>
      </c>
      <c r="F164" t="s">
        <v>8220</v>
      </c>
      <c r="G164" t="s">
        <v>8223</v>
      </c>
      <c r="H164" t="s">
        <v>8245</v>
      </c>
      <c r="I164" s="12">
        <v>42790.244212962964</v>
      </c>
      <c r="J164" s="12">
        <v>42760.244212962964</v>
      </c>
      <c r="K164" t="b">
        <v>0</v>
      </c>
      <c r="L164">
        <v>19</v>
      </c>
      <c r="M164" t="b">
        <v>0</v>
      </c>
      <c r="N164" t="s">
        <v>8277</v>
      </c>
      <c r="O164" t="s">
        <v>8303</v>
      </c>
      <c r="P164">
        <v>12</v>
      </c>
      <c r="Q164">
        <v>96.05</v>
      </c>
    </row>
    <row r="165" spans="1:17" ht="201.6" x14ac:dyDescent="0.3">
      <c r="A165">
        <v>1080</v>
      </c>
      <c r="B165" s="3" t="s">
        <v>1081</v>
      </c>
      <c r="C165" s="3" t="s">
        <v>5190</v>
      </c>
      <c r="D165" s="5">
        <v>20000</v>
      </c>
      <c r="E165" s="7">
        <v>1821</v>
      </c>
      <c r="F165" t="s">
        <v>8220</v>
      </c>
      <c r="G165" t="s">
        <v>8223</v>
      </c>
      <c r="H165" t="s">
        <v>8245</v>
      </c>
      <c r="I165" s="12">
        <v>41770.138113425928</v>
      </c>
      <c r="J165" s="12">
        <v>41740.138113425928</v>
      </c>
      <c r="K165" t="b">
        <v>0</v>
      </c>
      <c r="L165">
        <v>98</v>
      </c>
      <c r="M165" t="b">
        <v>0</v>
      </c>
      <c r="N165" t="s">
        <v>8274</v>
      </c>
      <c r="O165" t="s">
        <v>8292</v>
      </c>
      <c r="P165">
        <v>9</v>
      </c>
      <c r="Q165">
        <v>18.579999999999998</v>
      </c>
    </row>
    <row r="166" spans="1:17" ht="144" x14ac:dyDescent="0.3">
      <c r="A166">
        <v>1098</v>
      </c>
      <c r="B166" s="3" t="s">
        <v>1099</v>
      </c>
      <c r="C166" s="3" t="s">
        <v>5208</v>
      </c>
      <c r="D166" s="5">
        <v>25000</v>
      </c>
      <c r="E166" s="7">
        <v>1803</v>
      </c>
      <c r="F166" t="s">
        <v>8220</v>
      </c>
      <c r="G166" t="s">
        <v>8223</v>
      </c>
      <c r="H166" t="s">
        <v>8245</v>
      </c>
      <c r="I166" s="12">
        <v>41742.762673611112</v>
      </c>
      <c r="J166" s="12">
        <v>41712.762673611112</v>
      </c>
      <c r="K166" t="b">
        <v>0</v>
      </c>
      <c r="L166">
        <v>22</v>
      </c>
      <c r="M166" t="b">
        <v>0</v>
      </c>
      <c r="N166" t="s">
        <v>8274</v>
      </c>
      <c r="O166" t="s">
        <v>8292</v>
      </c>
      <c r="P166">
        <v>7</v>
      </c>
      <c r="Q166">
        <v>81.95</v>
      </c>
    </row>
    <row r="167" spans="1:17" ht="230.4" x14ac:dyDescent="0.3">
      <c r="A167">
        <v>3196</v>
      </c>
      <c r="B167" s="3" t="s">
        <v>3196</v>
      </c>
      <c r="C167" s="3" t="s">
        <v>7306</v>
      </c>
      <c r="D167" s="5">
        <v>3000000</v>
      </c>
      <c r="E167" s="7">
        <v>1800</v>
      </c>
      <c r="F167" t="s">
        <v>8220</v>
      </c>
      <c r="G167" t="s">
        <v>8223</v>
      </c>
      <c r="H167" t="s">
        <v>8245</v>
      </c>
      <c r="I167" s="12">
        <v>42217.583333333328</v>
      </c>
      <c r="J167" s="12">
        <v>42157.598090277781</v>
      </c>
      <c r="K167" t="b">
        <v>0</v>
      </c>
      <c r="L167">
        <v>6</v>
      </c>
      <c r="M167" t="b">
        <v>0</v>
      </c>
      <c r="N167" t="s">
        <v>8281</v>
      </c>
      <c r="O167" t="s">
        <v>8293</v>
      </c>
      <c r="P167">
        <v>0</v>
      </c>
      <c r="Q167">
        <v>300</v>
      </c>
    </row>
    <row r="168" spans="1:17" ht="129.6" x14ac:dyDescent="0.3">
      <c r="A168">
        <v>3854</v>
      </c>
      <c r="B168" s="3" t="s">
        <v>3851</v>
      </c>
      <c r="C168" s="3" t="s">
        <v>7963</v>
      </c>
      <c r="D168" s="5">
        <v>11000</v>
      </c>
      <c r="E168" s="7">
        <v>1788</v>
      </c>
      <c r="F168" t="s">
        <v>8220</v>
      </c>
      <c r="G168" t="s">
        <v>8223</v>
      </c>
      <c r="H168" t="s">
        <v>8245</v>
      </c>
      <c r="I168" s="12">
        <v>42133.884930555556</v>
      </c>
      <c r="J168" s="12">
        <v>42103.884930555556</v>
      </c>
      <c r="K168" t="b">
        <v>0</v>
      </c>
      <c r="L168">
        <v>20</v>
      </c>
      <c r="M168" t="b">
        <v>0</v>
      </c>
      <c r="N168" t="s">
        <v>8281</v>
      </c>
      <c r="O168" t="s">
        <v>8284</v>
      </c>
      <c r="P168">
        <v>16</v>
      </c>
      <c r="Q168">
        <v>89.4</v>
      </c>
    </row>
    <row r="169" spans="1:17" ht="201.6" x14ac:dyDescent="0.3">
      <c r="A169">
        <v>3943</v>
      </c>
      <c r="B169" s="3" t="s">
        <v>3940</v>
      </c>
      <c r="C169" s="3" t="s">
        <v>8051</v>
      </c>
      <c r="D169" s="5">
        <v>5000</v>
      </c>
      <c r="E169" s="7">
        <v>1782</v>
      </c>
      <c r="F169" t="s">
        <v>8220</v>
      </c>
      <c r="G169" t="s">
        <v>8223</v>
      </c>
      <c r="H169" t="s">
        <v>8245</v>
      </c>
      <c r="I169" s="12">
        <v>42310.701388888891</v>
      </c>
      <c r="J169" s="12">
        <v>42279.778564814813</v>
      </c>
      <c r="K169" t="b">
        <v>0</v>
      </c>
      <c r="L169">
        <v>13</v>
      </c>
      <c r="M169" t="b">
        <v>0</v>
      </c>
      <c r="N169" t="s">
        <v>8281</v>
      </c>
      <c r="O169" t="s">
        <v>8284</v>
      </c>
      <c r="P169">
        <v>36</v>
      </c>
      <c r="Q169">
        <v>137.08000000000001</v>
      </c>
    </row>
    <row r="170" spans="1:17" ht="216" x14ac:dyDescent="0.3">
      <c r="A170">
        <v>966</v>
      </c>
      <c r="B170" s="3" t="s">
        <v>967</v>
      </c>
      <c r="C170" s="3" t="s">
        <v>5076</v>
      </c>
      <c r="D170" s="5">
        <v>12000</v>
      </c>
      <c r="E170" s="7">
        <v>1776</v>
      </c>
      <c r="F170" t="s">
        <v>8220</v>
      </c>
      <c r="G170" t="s">
        <v>8223</v>
      </c>
      <c r="H170" t="s">
        <v>8245</v>
      </c>
      <c r="I170" s="12">
        <v>42649.635787037041</v>
      </c>
      <c r="J170" s="12">
        <v>42619.635787037041</v>
      </c>
      <c r="K170" t="b">
        <v>0</v>
      </c>
      <c r="L170">
        <v>30</v>
      </c>
      <c r="M170" t="b">
        <v>0</v>
      </c>
      <c r="N170" t="s">
        <v>8266</v>
      </c>
      <c r="O170" t="s">
        <v>8268</v>
      </c>
      <c r="P170">
        <v>15</v>
      </c>
      <c r="Q170">
        <v>59.2</v>
      </c>
    </row>
    <row r="171" spans="1:17" ht="201.6" x14ac:dyDescent="0.3">
      <c r="A171">
        <v>3633</v>
      </c>
      <c r="B171" s="3" t="s">
        <v>3631</v>
      </c>
      <c r="C171" s="3" t="s">
        <v>7743</v>
      </c>
      <c r="D171" s="5">
        <v>5000</v>
      </c>
      <c r="E171" s="7">
        <v>1762</v>
      </c>
      <c r="F171" t="s">
        <v>8220</v>
      </c>
      <c r="G171" t="s">
        <v>8223</v>
      </c>
      <c r="H171" t="s">
        <v>8245</v>
      </c>
      <c r="I171" s="12">
        <v>42693.041666666672</v>
      </c>
      <c r="J171" s="12">
        <v>42649.623460648145</v>
      </c>
      <c r="K171" t="b">
        <v>0</v>
      </c>
      <c r="L171">
        <v>31</v>
      </c>
      <c r="M171" t="b">
        <v>0</v>
      </c>
      <c r="N171" t="s">
        <v>8281</v>
      </c>
      <c r="O171" t="s">
        <v>8293</v>
      </c>
      <c r="P171">
        <v>35</v>
      </c>
      <c r="Q171">
        <v>56.84</v>
      </c>
    </row>
    <row r="172" spans="1:17" ht="244.8" x14ac:dyDescent="0.3">
      <c r="A172">
        <v>3098</v>
      </c>
      <c r="B172" s="3" t="s">
        <v>3098</v>
      </c>
      <c r="C172" s="3" t="s">
        <v>7208</v>
      </c>
      <c r="D172" s="5">
        <v>48725</v>
      </c>
      <c r="E172" s="7">
        <v>1758</v>
      </c>
      <c r="F172" t="s">
        <v>8220</v>
      </c>
      <c r="G172" t="s">
        <v>8223</v>
      </c>
      <c r="H172" t="s">
        <v>8245</v>
      </c>
      <c r="I172" s="12">
        <v>42408.01180555555</v>
      </c>
      <c r="J172" s="12">
        <v>42359.792233796295</v>
      </c>
      <c r="K172" t="b">
        <v>0</v>
      </c>
      <c r="L172">
        <v>27</v>
      </c>
      <c r="M172" t="b">
        <v>0</v>
      </c>
      <c r="N172" t="s">
        <v>8281</v>
      </c>
      <c r="O172" t="s">
        <v>8282</v>
      </c>
      <c r="P172">
        <v>4</v>
      </c>
      <c r="Q172">
        <v>65.11</v>
      </c>
    </row>
    <row r="173" spans="1:17" ht="244.8" x14ac:dyDescent="0.3">
      <c r="A173">
        <v>2745</v>
      </c>
      <c r="B173" s="3" t="s">
        <v>2745</v>
      </c>
      <c r="C173" s="3" t="s">
        <v>6855</v>
      </c>
      <c r="D173" s="5">
        <v>8000</v>
      </c>
      <c r="E173" s="7">
        <v>1751</v>
      </c>
      <c r="F173" t="s">
        <v>8220</v>
      </c>
      <c r="G173" t="s">
        <v>8223</v>
      </c>
      <c r="H173" t="s">
        <v>8245</v>
      </c>
      <c r="I173" s="12">
        <v>41104.988055555557</v>
      </c>
      <c r="J173" s="12">
        <v>41044.988055555557</v>
      </c>
      <c r="K173" t="b">
        <v>0</v>
      </c>
      <c r="L173">
        <v>49</v>
      </c>
      <c r="M173" t="b">
        <v>0</v>
      </c>
      <c r="N173" t="s">
        <v>8269</v>
      </c>
      <c r="O173" t="s">
        <v>8314</v>
      </c>
      <c r="P173">
        <v>22</v>
      </c>
      <c r="Q173">
        <v>35.729999999999997</v>
      </c>
    </row>
    <row r="174" spans="1:17" ht="201.6" x14ac:dyDescent="0.3">
      <c r="A174">
        <v>4010</v>
      </c>
      <c r="B174" s="3" t="s">
        <v>4006</v>
      </c>
      <c r="C174" s="3" t="s">
        <v>8115</v>
      </c>
      <c r="D174" s="5">
        <v>7200</v>
      </c>
      <c r="E174" s="7">
        <v>1742</v>
      </c>
      <c r="F174" t="s">
        <v>8220</v>
      </c>
      <c r="G174" t="s">
        <v>8223</v>
      </c>
      <c r="H174" t="s">
        <v>8245</v>
      </c>
      <c r="I174" s="12">
        <v>41938.770439814813</v>
      </c>
      <c r="J174" s="12">
        <v>41921.770439814813</v>
      </c>
      <c r="K174" t="b">
        <v>0</v>
      </c>
      <c r="L174">
        <v>38</v>
      </c>
      <c r="M174" t="b">
        <v>0</v>
      </c>
      <c r="N174" t="s">
        <v>8281</v>
      </c>
      <c r="O174" t="s">
        <v>8284</v>
      </c>
      <c r="P174">
        <v>24</v>
      </c>
      <c r="Q174">
        <v>45.84</v>
      </c>
    </row>
    <row r="175" spans="1:17" ht="259.2" x14ac:dyDescent="0.3">
      <c r="A175">
        <v>1820</v>
      </c>
      <c r="B175" s="3" t="s">
        <v>1821</v>
      </c>
      <c r="C175" s="3" t="s">
        <v>5930</v>
      </c>
      <c r="D175" s="5">
        <v>26000</v>
      </c>
      <c r="E175" s="7">
        <v>1707</v>
      </c>
      <c r="F175" t="s">
        <v>8220</v>
      </c>
      <c r="G175" t="s">
        <v>8223</v>
      </c>
      <c r="H175" t="s">
        <v>8245</v>
      </c>
      <c r="I175" s="12">
        <v>42095.042708333334</v>
      </c>
      <c r="J175" s="12">
        <v>42065.084375000006</v>
      </c>
      <c r="K175" t="b">
        <v>0</v>
      </c>
      <c r="L175">
        <v>8</v>
      </c>
      <c r="M175" t="b">
        <v>0</v>
      </c>
      <c r="N175" t="s">
        <v>8271</v>
      </c>
      <c r="O175" t="s">
        <v>8272</v>
      </c>
      <c r="P175">
        <v>7</v>
      </c>
      <c r="Q175">
        <v>213.38</v>
      </c>
    </row>
    <row r="176" spans="1:17" ht="216" x14ac:dyDescent="0.3">
      <c r="A176">
        <v>2682</v>
      </c>
      <c r="B176" s="3" t="s">
        <v>2682</v>
      </c>
      <c r="C176" s="3" t="s">
        <v>6792</v>
      </c>
      <c r="D176" s="5">
        <v>6000</v>
      </c>
      <c r="E176" s="7">
        <v>1698</v>
      </c>
      <c r="F176" t="s">
        <v>8220</v>
      </c>
      <c r="G176" t="s">
        <v>8223</v>
      </c>
      <c r="H176" t="s">
        <v>8245</v>
      </c>
      <c r="I176" s="12">
        <v>41965.249305555553</v>
      </c>
      <c r="J176" s="12">
        <v>41932.871990740743</v>
      </c>
      <c r="K176" t="b">
        <v>0</v>
      </c>
      <c r="L176">
        <v>20</v>
      </c>
      <c r="M176" t="b">
        <v>0</v>
      </c>
      <c r="N176" t="s">
        <v>8277</v>
      </c>
      <c r="O176" t="s">
        <v>8303</v>
      </c>
      <c r="P176">
        <v>28</v>
      </c>
      <c r="Q176">
        <v>84.9</v>
      </c>
    </row>
    <row r="177" spans="1:17" ht="216" x14ac:dyDescent="0.3">
      <c r="A177">
        <v>3847</v>
      </c>
      <c r="B177" s="3" t="s">
        <v>3844</v>
      </c>
      <c r="C177" s="3" t="s">
        <v>7956</v>
      </c>
      <c r="D177" s="5">
        <v>10500</v>
      </c>
      <c r="E177" s="7">
        <v>1697</v>
      </c>
      <c r="F177" t="s">
        <v>8220</v>
      </c>
      <c r="G177" t="s">
        <v>8223</v>
      </c>
      <c r="H177" t="s">
        <v>8245</v>
      </c>
      <c r="I177" s="12">
        <v>42204.224432870367</v>
      </c>
      <c r="J177" s="12">
        <v>42159.224432870367</v>
      </c>
      <c r="K177" t="b">
        <v>1</v>
      </c>
      <c r="L177">
        <v>9</v>
      </c>
      <c r="M177" t="b">
        <v>0</v>
      </c>
      <c r="N177" t="s">
        <v>8281</v>
      </c>
      <c r="O177" t="s">
        <v>8284</v>
      </c>
      <c r="P177">
        <v>16</v>
      </c>
      <c r="Q177">
        <v>188.56</v>
      </c>
    </row>
    <row r="178" spans="1:17" ht="86.4" x14ac:dyDescent="0.3">
      <c r="A178">
        <v>989</v>
      </c>
      <c r="B178" s="3" t="s">
        <v>990</v>
      </c>
      <c r="C178" s="3" t="s">
        <v>5099</v>
      </c>
      <c r="D178" s="5">
        <v>10000</v>
      </c>
      <c r="E178" s="7">
        <v>1677</v>
      </c>
      <c r="F178" t="s">
        <v>8220</v>
      </c>
      <c r="G178" t="s">
        <v>8223</v>
      </c>
      <c r="H178" t="s">
        <v>8245</v>
      </c>
      <c r="I178" s="12">
        <v>42641.933969907404</v>
      </c>
      <c r="J178" s="12">
        <v>42611.933969907404</v>
      </c>
      <c r="K178" t="b">
        <v>0</v>
      </c>
      <c r="L178">
        <v>32</v>
      </c>
      <c r="M178" t="b">
        <v>0</v>
      </c>
      <c r="N178" t="s">
        <v>8266</v>
      </c>
      <c r="O178" t="s">
        <v>8268</v>
      </c>
      <c r="P178">
        <v>17</v>
      </c>
      <c r="Q178">
        <v>52.41</v>
      </c>
    </row>
    <row r="179" spans="1:17" ht="259.2" x14ac:dyDescent="0.3">
      <c r="A179">
        <v>769</v>
      </c>
      <c r="B179" s="3" t="s">
        <v>770</v>
      </c>
      <c r="C179" s="3" t="s">
        <v>4879</v>
      </c>
      <c r="D179" s="5">
        <v>4000</v>
      </c>
      <c r="E179" s="7">
        <v>1656</v>
      </c>
      <c r="F179" t="s">
        <v>8220</v>
      </c>
      <c r="G179" t="s">
        <v>8223</v>
      </c>
      <c r="H179" t="s">
        <v>8245</v>
      </c>
      <c r="I179" s="12">
        <v>41634.996458333335</v>
      </c>
      <c r="J179" s="12">
        <v>41604.996458333335</v>
      </c>
      <c r="K179" t="b">
        <v>0</v>
      </c>
      <c r="L179">
        <v>52</v>
      </c>
      <c r="M179" t="b">
        <v>0</v>
      </c>
      <c r="N179" t="s">
        <v>8269</v>
      </c>
      <c r="O179" t="s">
        <v>8310</v>
      </c>
      <c r="P179">
        <v>41</v>
      </c>
      <c r="Q179">
        <v>31.85</v>
      </c>
    </row>
    <row r="180" spans="1:17" ht="244.8" x14ac:dyDescent="0.3">
      <c r="A180">
        <v>2776</v>
      </c>
      <c r="B180" s="3" t="s">
        <v>2776</v>
      </c>
      <c r="C180" s="3" t="s">
        <v>6886</v>
      </c>
      <c r="D180" s="5">
        <v>21000</v>
      </c>
      <c r="E180" s="7">
        <v>1655</v>
      </c>
      <c r="F180" t="s">
        <v>8220</v>
      </c>
      <c r="G180" t="s">
        <v>8223</v>
      </c>
      <c r="H180" t="s">
        <v>8245</v>
      </c>
      <c r="I180" s="12">
        <v>42167.297175925924</v>
      </c>
      <c r="J180" s="12">
        <v>42136.297175925924</v>
      </c>
      <c r="K180" t="b">
        <v>0</v>
      </c>
      <c r="L180">
        <v>36</v>
      </c>
      <c r="M180" t="b">
        <v>0</v>
      </c>
      <c r="N180" t="s">
        <v>8269</v>
      </c>
      <c r="O180" t="s">
        <v>8314</v>
      </c>
      <c r="P180">
        <v>8</v>
      </c>
      <c r="Q180">
        <v>45.97</v>
      </c>
    </row>
    <row r="181" spans="1:17" ht="216" x14ac:dyDescent="0.3">
      <c r="A181">
        <v>1790</v>
      </c>
      <c r="B181" s="3" t="s">
        <v>1791</v>
      </c>
      <c r="C181" s="3" t="s">
        <v>5900</v>
      </c>
      <c r="D181" s="5">
        <v>33000</v>
      </c>
      <c r="E181" s="7">
        <v>1636</v>
      </c>
      <c r="F181" t="s">
        <v>8220</v>
      </c>
      <c r="G181" t="s">
        <v>8223</v>
      </c>
      <c r="H181" t="s">
        <v>8245</v>
      </c>
      <c r="I181" s="12">
        <v>42040.674513888895</v>
      </c>
      <c r="J181" s="12">
        <v>42010.674513888895</v>
      </c>
      <c r="K181" t="b">
        <v>1</v>
      </c>
      <c r="L181">
        <v>15</v>
      </c>
      <c r="M181" t="b">
        <v>0</v>
      </c>
      <c r="N181" t="s">
        <v>8271</v>
      </c>
      <c r="O181" t="s">
        <v>8272</v>
      </c>
      <c r="P181">
        <v>5</v>
      </c>
      <c r="Q181">
        <v>109.07</v>
      </c>
    </row>
    <row r="182" spans="1:17" ht="288" x14ac:dyDescent="0.3">
      <c r="A182">
        <v>2139</v>
      </c>
      <c r="B182" s="3" t="s">
        <v>2140</v>
      </c>
      <c r="C182" s="3" t="s">
        <v>6249</v>
      </c>
      <c r="D182" s="5">
        <v>30000</v>
      </c>
      <c r="E182" s="7">
        <v>1626</v>
      </c>
      <c r="F182" t="s">
        <v>8220</v>
      </c>
      <c r="G182" t="s">
        <v>8223</v>
      </c>
      <c r="H182" t="s">
        <v>8245</v>
      </c>
      <c r="I182" s="12">
        <v>42677.750092592592</v>
      </c>
      <c r="J182" s="12">
        <v>42647.750092592592</v>
      </c>
      <c r="K182" t="b">
        <v>0</v>
      </c>
      <c r="L182">
        <v>56</v>
      </c>
      <c r="M182" t="b">
        <v>0</v>
      </c>
      <c r="N182" t="s">
        <v>8274</v>
      </c>
      <c r="O182" t="s">
        <v>8292</v>
      </c>
      <c r="P182">
        <v>5</v>
      </c>
      <c r="Q182">
        <v>29.04</v>
      </c>
    </row>
    <row r="183" spans="1:17" ht="201.6" x14ac:dyDescent="0.3">
      <c r="A183">
        <v>928</v>
      </c>
      <c r="B183" s="3" t="s">
        <v>929</v>
      </c>
      <c r="C183" s="3" t="s">
        <v>5038</v>
      </c>
      <c r="D183" s="5">
        <v>14500</v>
      </c>
      <c r="E183" s="7">
        <v>1575</v>
      </c>
      <c r="F183" t="s">
        <v>8220</v>
      </c>
      <c r="G183" t="s">
        <v>8223</v>
      </c>
      <c r="H183" t="s">
        <v>8245</v>
      </c>
      <c r="I183" s="12">
        <v>41231</v>
      </c>
      <c r="J183" s="12">
        <v>41180.86241898148</v>
      </c>
      <c r="K183" t="b">
        <v>0</v>
      </c>
      <c r="L183">
        <v>28</v>
      </c>
      <c r="M183" t="b">
        <v>0</v>
      </c>
      <c r="N183" t="s">
        <v>8285</v>
      </c>
      <c r="O183" t="s">
        <v>8308</v>
      </c>
      <c r="P183">
        <v>11</v>
      </c>
      <c r="Q183">
        <v>56.25</v>
      </c>
    </row>
    <row r="184" spans="1:17" ht="172.8" x14ac:dyDescent="0.3">
      <c r="A184">
        <v>200</v>
      </c>
      <c r="B184" s="3" t="s">
        <v>202</v>
      </c>
      <c r="C184" s="3" t="s">
        <v>4310</v>
      </c>
      <c r="D184" s="5">
        <v>6000</v>
      </c>
      <c r="E184" s="7">
        <v>1571.55</v>
      </c>
      <c r="F184" t="s">
        <v>8220</v>
      </c>
      <c r="G184" t="s">
        <v>8223</v>
      </c>
      <c r="H184" t="s">
        <v>8245</v>
      </c>
      <c r="I184" s="12">
        <v>41897.083368055559</v>
      </c>
      <c r="J184" s="12">
        <v>41867.083368055559</v>
      </c>
      <c r="K184" t="b">
        <v>0</v>
      </c>
      <c r="L184">
        <v>18</v>
      </c>
      <c r="M184" t="b">
        <v>0</v>
      </c>
      <c r="N184" t="s">
        <v>8279</v>
      </c>
      <c r="O184" t="s">
        <v>8283</v>
      </c>
      <c r="P184">
        <v>26</v>
      </c>
      <c r="Q184">
        <v>87.31</v>
      </c>
    </row>
    <row r="185" spans="1:17" ht="230.4" x14ac:dyDescent="0.3">
      <c r="A185">
        <v>940</v>
      </c>
      <c r="B185" s="3" t="s">
        <v>941</v>
      </c>
      <c r="C185" s="3" t="s">
        <v>5050</v>
      </c>
      <c r="D185" s="5">
        <v>9000</v>
      </c>
      <c r="E185" s="7">
        <v>1544</v>
      </c>
      <c r="F185" t="s">
        <v>8220</v>
      </c>
      <c r="G185" t="s">
        <v>8223</v>
      </c>
      <c r="H185" t="s">
        <v>8245</v>
      </c>
      <c r="I185" s="12">
        <v>42227.008402777778</v>
      </c>
      <c r="J185" s="12">
        <v>42182.008402777778</v>
      </c>
      <c r="K185" t="b">
        <v>0</v>
      </c>
      <c r="L185">
        <v>14</v>
      </c>
      <c r="M185" t="b">
        <v>0</v>
      </c>
      <c r="N185" t="s">
        <v>8266</v>
      </c>
      <c r="O185" t="s">
        <v>8268</v>
      </c>
      <c r="P185">
        <v>17</v>
      </c>
      <c r="Q185">
        <v>110.29</v>
      </c>
    </row>
    <row r="186" spans="1:17" ht="172.8" x14ac:dyDescent="0.3">
      <c r="A186">
        <v>1787</v>
      </c>
      <c r="B186" s="3" t="s">
        <v>1788</v>
      </c>
      <c r="C186" s="3" t="s">
        <v>5897</v>
      </c>
      <c r="D186" s="5">
        <v>10000</v>
      </c>
      <c r="E186" s="7">
        <v>1533</v>
      </c>
      <c r="F186" t="s">
        <v>8220</v>
      </c>
      <c r="G186" t="s">
        <v>8223</v>
      </c>
      <c r="H186" t="s">
        <v>8245</v>
      </c>
      <c r="I186" s="12">
        <v>42098.613854166666</v>
      </c>
      <c r="J186" s="12">
        <v>42068.65552083333</v>
      </c>
      <c r="K186" t="b">
        <v>1</v>
      </c>
      <c r="L186">
        <v>24</v>
      </c>
      <c r="M186" t="b">
        <v>0</v>
      </c>
      <c r="N186" t="s">
        <v>8271</v>
      </c>
      <c r="O186" t="s">
        <v>8272</v>
      </c>
      <c r="P186">
        <v>15</v>
      </c>
      <c r="Q186">
        <v>63.88</v>
      </c>
    </row>
    <row r="187" spans="1:17" ht="273.60000000000002" x14ac:dyDescent="0.3">
      <c r="A187">
        <v>660</v>
      </c>
      <c r="B187" s="3" t="s">
        <v>661</v>
      </c>
      <c r="C187" s="3" t="s">
        <v>4770</v>
      </c>
      <c r="D187" s="5">
        <v>50000</v>
      </c>
      <c r="E187" s="7">
        <v>1529</v>
      </c>
      <c r="F187" t="s">
        <v>8220</v>
      </c>
      <c r="G187" t="s">
        <v>8223</v>
      </c>
      <c r="H187" t="s">
        <v>8245</v>
      </c>
      <c r="I187" s="12">
        <v>41952.783321759263</v>
      </c>
      <c r="J187" s="12">
        <v>41922.741655092592</v>
      </c>
      <c r="K187" t="b">
        <v>0</v>
      </c>
      <c r="L187">
        <v>18</v>
      </c>
      <c r="M187" t="b">
        <v>0</v>
      </c>
      <c r="N187" t="s">
        <v>8266</v>
      </c>
      <c r="O187" t="s">
        <v>8268</v>
      </c>
      <c r="P187">
        <v>3</v>
      </c>
      <c r="Q187">
        <v>84.94</v>
      </c>
    </row>
    <row r="188" spans="1:17" ht="216" x14ac:dyDescent="0.3">
      <c r="A188">
        <v>1424</v>
      </c>
      <c r="B188" s="3" t="s">
        <v>1425</v>
      </c>
      <c r="C188" s="3" t="s">
        <v>5534</v>
      </c>
      <c r="D188" s="5">
        <v>7500</v>
      </c>
      <c r="E188" s="7">
        <v>1527</v>
      </c>
      <c r="F188" t="s">
        <v>8220</v>
      </c>
      <c r="G188" t="s">
        <v>8223</v>
      </c>
      <c r="H188" t="s">
        <v>8245</v>
      </c>
      <c r="I188" s="12">
        <v>42689.759282407409</v>
      </c>
      <c r="J188" s="12">
        <v>42676.717615740738</v>
      </c>
      <c r="K188" t="b">
        <v>0</v>
      </c>
      <c r="L188">
        <v>14</v>
      </c>
      <c r="M188" t="b">
        <v>0</v>
      </c>
      <c r="N188" t="s">
        <v>8269</v>
      </c>
      <c r="O188" t="s">
        <v>8306</v>
      </c>
      <c r="P188">
        <v>20</v>
      </c>
      <c r="Q188">
        <v>109.07</v>
      </c>
    </row>
    <row r="189" spans="1:17" ht="115.2" x14ac:dyDescent="0.3">
      <c r="A189">
        <v>3076</v>
      </c>
      <c r="B189" s="3" t="s">
        <v>3076</v>
      </c>
      <c r="C189" s="3" t="s">
        <v>7186</v>
      </c>
      <c r="D189" s="5">
        <v>10000</v>
      </c>
      <c r="E189" s="7">
        <v>1506</v>
      </c>
      <c r="F189" t="s">
        <v>8220</v>
      </c>
      <c r="G189" t="s">
        <v>8223</v>
      </c>
      <c r="H189" t="s">
        <v>8245</v>
      </c>
      <c r="I189" s="12">
        <v>42286.651886574073</v>
      </c>
      <c r="J189" s="12">
        <v>42226.651886574073</v>
      </c>
      <c r="K189" t="b">
        <v>0</v>
      </c>
      <c r="L189">
        <v>50</v>
      </c>
      <c r="M189" t="b">
        <v>0</v>
      </c>
      <c r="N189" t="s">
        <v>8281</v>
      </c>
      <c r="O189" t="s">
        <v>8282</v>
      </c>
      <c r="P189">
        <v>15</v>
      </c>
      <c r="Q189">
        <v>30.12</v>
      </c>
    </row>
    <row r="190" spans="1:17" ht="187.2" x14ac:dyDescent="0.3">
      <c r="A190">
        <v>2156</v>
      </c>
      <c r="B190" s="3" t="s">
        <v>2157</v>
      </c>
      <c r="C190" s="3" t="s">
        <v>6266</v>
      </c>
      <c r="D190" s="5">
        <v>56000</v>
      </c>
      <c r="E190" s="7">
        <v>1493</v>
      </c>
      <c r="F190" t="s">
        <v>8220</v>
      </c>
      <c r="G190" t="s">
        <v>8223</v>
      </c>
      <c r="H190" t="s">
        <v>8245</v>
      </c>
      <c r="I190" s="12">
        <v>41533.85423611111</v>
      </c>
      <c r="J190" s="12">
        <v>41488.85423611111</v>
      </c>
      <c r="K190" t="b">
        <v>0</v>
      </c>
      <c r="L190">
        <v>83</v>
      </c>
      <c r="M190" t="b">
        <v>0</v>
      </c>
      <c r="N190" t="s">
        <v>8274</v>
      </c>
      <c r="O190" t="s">
        <v>8292</v>
      </c>
      <c r="P190">
        <v>3</v>
      </c>
      <c r="Q190">
        <v>17.989999999999998</v>
      </c>
    </row>
    <row r="191" spans="1:17" ht="273.60000000000002" x14ac:dyDescent="0.3">
      <c r="A191">
        <v>980</v>
      </c>
      <c r="B191" s="3" t="s">
        <v>981</v>
      </c>
      <c r="C191" s="3" t="s">
        <v>5090</v>
      </c>
      <c r="D191" s="5">
        <v>10000</v>
      </c>
      <c r="E191" s="7">
        <v>1486</v>
      </c>
      <c r="F191" t="s">
        <v>8220</v>
      </c>
      <c r="G191" t="s">
        <v>8223</v>
      </c>
      <c r="H191" t="s">
        <v>8245</v>
      </c>
      <c r="I191" s="12">
        <v>41973.945856481485</v>
      </c>
      <c r="J191" s="12">
        <v>41928.904189814813</v>
      </c>
      <c r="K191" t="b">
        <v>0</v>
      </c>
      <c r="L191">
        <v>31</v>
      </c>
      <c r="M191" t="b">
        <v>0</v>
      </c>
      <c r="N191" t="s">
        <v>8266</v>
      </c>
      <c r="O191" t="s">
        <v>8268</v>
      </c>
      <c r="P191">
        <v>15</v>
      </c>
      <c r="Q191">
        <v>47.94</v>
      </c>
    </row>
    <row r="192" spans="1:17" ht="230.4" x14ac:dyDescent="0.3">
      <c r="A192">
        <v>1862</v>
      </c>
      <c r="B192" s="3" t="s">
        <v>1863</v>
      </c>
      <c r="C192" s="3" t="s">
        <v>5972</v>
      </c>
      <c r="D192" s="5">
        <v>18000</v>
      </c>
      <c r="E192" s="7">
        <v>1455</v>
      </c>
      <c r="F192" t="s">
        <v>8220</v>
      </c>
      <c r="G192" t="s">
        <v>8223</v>
      </c>
      <c r="H192" t="s">
        <v>8245</v>
      </c>
      <c r="I192" s="12">
        <v>42802.3125</v>
      </c>
      <c r="J192" s="12">
        <v>42755.492754629624</v>
      </c>
      <c r="K192" t="b">
        <v>0</v>
      </c>
      <c r="L192">
        <v>16</v>
      </c>
      <c r="M192" t="b">
        <v>0</v>
      </c>
      <c r="N192" t="s">
        <v>8274</v>
      </c>
      <c r="O192" t="s">
        <v>8302</v>
      </c>
      <c r="P192">
        <v>8</v>
      </c>
      <c r="Q192">
        <v>90.94</v>
      </c>
    </row>
    <row r="193" spans="1:17" ht="259.2" x14ac:dyDescent="0.3">
      <c r="A193">
        <v>1105</v>
      </c>
      <c r="B193" s="3" t="s">
        <v>1106</v>
      </c>
      <c r="C193" s="3" t="s">
        <v>5215</v>
      </c>
      <c r="D193" s="5">
        <v>900000</v>
      </c>
      <c r="E193" s="7">
        <v>1431</v>
      </c>
      <c r="F193" t="s">
        <v>8220</v>
      </c>
      <c r="G193" t="s">
        <v>8223</v>
      </c>
      <c r="H193" t="s">
        <v>8245</v>
      </c>
      <c r="I193" s="12">
        <v>41722.0940625</v>
      </c>
      <c r="J193" s="12">
        <v>41692.135729166665</v>
      </c>
      <c r="K193" t="b">
        <v>0</v>
      </c>
      <c r="L193">
        <v>20</v>
      </c>
      <c r="M193" t="b">
        <v>0</v>
      </c>
      <c r="N193" t="s">
        <v>8274</v>
      </c>
      <c r="O193" t="s">
        <v>8292</v>
      </c>
      <c r="P193">
        <v>0</v>
      </c>
      <c r="Q193">
        <v>71.55</v>
      </c>
    </row>
    <row r="194" spans="1:17" ht="230.4" x14ac:dyDescent="0.3">
      <c r="A194">
        <v>1983</v>
      </c>
      <c r="B194" s="3" t="s">
        <v>1984</v>
      </c>
      <c r="C194" s="3" t="s">
        <v>6093</v>
      </c>
      <c r="D194" s="5">
        <v>33000</v>
      </c>
      <c r="E194" s="7">
        <v>1419</v>
      </c>
      <c r="F194" t="s">
        <v>8220</v>
      </c>
      <c r="G194" t="s">
        <v>8223</v>
      </c>
      <c r="H194" t="s">
        <v>8245</v>
      </c>
      <c r="I194" s="12">
        <v>42615.291666666672</v>
      </c>
      <c r="J194" s="12">
        <v>42593.011782407411</v>
      </c>
      <c r="K194" t="b">
        <v>0</v>
      </c>
      <c r="L194">
        <v>16</v>
      </c>
      <c r="M194" t="b">
        <v>0</v>
      </c>
      <c r="N194" t="s">
        <v>8271</v>
      </c>
      <c r="O194" t="s">
        <v>8311</v>
      </c>
      <c r="P194">
        <v>4</v>
      </c>
      <c r="Q194">
        <v>88.69</v>
      </c>
    </row>
    <row r="195" spans="1:17" ht="273.60000000000002" x14ac:dyDescent="0.3">
      <c r="A195">
        <v>1781</v>
      </c>
      <c r="B195" s="3" t="s">
        <v>1782</v>
      </c>
      <c r="C195" s="3" t="s">
        <v>5891</v>
      </c>
      <c r="D195" s="5">
        <v>5500</v>
      </c>
      <c r="E195" s="7">
        <v>1417</v>
      </c>
      <c r="F195" t="s">
        <v>8220</v>
      </c>
      <c r="G195" t="s">
        <v>8223</v>
      </c>
      <c r="H195" t="s">
        <v>8245</v>
      </c>
      <c r="I195" s="12">
        <v>42628.617418981477</v>
      </c>
      <c r="J195" s="12">
        <v>42597.617418981477</v>
      </c>
      <c r="K195" t="b">
        <v>1</v>
      </c>
      <c r="L195">
        <v>24</v>
      </c>
      <c r="M195" t="b">
        <v>0</v>
      </c>
      <c r="N195" t="s">
        <v>8271</v>
      </c>
      <c r="O195" t="s">
        <v>8272</v>
      </c>
      <c r="P195">
        <v>26</v>
      </c>
      <c r="Q195">
        <v>59.04</v>
      </c>
    </row>
    <row r="196" spans="1:17" ht="273.60000000000002" x14ac:dyDescent="0.3">
      <c r="A196">
        <v>554</v>
      </c>
      <c r="B196" s="3" t="s">
        <v>555</v>
      </c>
      <c r="C196" s="3" t="s">
        <v>4664</v>
      </c>
      <c r="D196" s="5">
        <v>3870</v>
      </c>
      <c r="E196" s="7">
        <v>1416</v>
      </c>
      <c r="F196" t="s">
        <v>8220</v>
      </c>
      <c r="G196" t="s">
        <v>8223</v>
      </c>
      <c r="H196" t="s">
        <v>8245</v>
      </c>
      <c r="I196" s="12">
        <v>41931.684861111113</v>
      </c>
      <c r="J196" s="12">
        <v>41901.684861111113</v>
      </c>
      <c r="K196" t="b">
        <v>0</v>
      </c>
      <c r="L196">
        <v>22</v>
      </c>
      <c r="M196" t="b">
        <v>0</v>
      </c>
      <c r="N196" t="s">
        <v>8266</v>
      </c>
      <c r="O196" t="s">
        <v>8300</v>
      </c>
      <c r="P196">
        <v>37</v>
      </c>
      <c r="Q196">
        <v>64.36</v>
      </c>
    </row>
    <row r="197" spans="1:17" ht="230.4" x14ac:dyDescent="0.3">
      <c r="A197">
        <v>2778</v>
      </c>
      <c r="B197" s="3" t="s">
        <v>2778</v>
      </c>
      <c r="C197" s="3" t="s">
        <v>6888</v>
      </c>
      <c r="D197" s="5">
        <v>5500</v>
      </c>
      <c r="E197" s="7">
        <v>1405</v>
      </c>
      <c r="F197" t="s">
        <v>8220</v>
      </c>
      <c r="G197" t="s">
        <v>8223</v>
      </c>
      <c r="H197" t="s">
        <v>8245</v>
      </c>
      <c r="I197" s="12">
        <v>41876.978078703702</v>
      </c>
      <c r="J197" s="12">
        <v>41846.978078703702</v>
      </c>
      <c r="K197" t="b">
        <v>0</v>
      </c>
      <c r="L197">
        <v>15</v>
      </c>
      <c r="M197" t="b">
        <v>0</v>
      </c>
      <c r="N197" t="s">
        <v>8269</v>
      </c>
      <c r="O197" t="s">
        <v>8314</v>
      </c>
      <c r="P197">
        <v>26</v>
      </c>
      <c r="Q197">
        <v>93.67</v>
      </c>
    </row>
    <row r="198" spans="1:17" ht="259.2" x14ac:dyDescent="0.3">
      <c r="A198">
        <v>1903</v>
      </c>
      <c r="B198" s="3" t="s">
        <v>1904</v>
      </c>
      <c r="C198" s="3" t="s">
        <v>6013</v>
      </c>
      <c r="D198" s="5">
        <v>3000</v>
      </c>
      <c r="E198" s="7">
        <v>1398</v>
      </c>
      <c r="F198" t="s">
        <v>8220</v>
      </c>
      <c r="G198" t="s">
        <v>8223</v>
      </c>
      <c r="H198" t="s">
        <v>8245</v>
      </c>
      <c r="I198" s="12">
        <v>42762.770729166667</v>
      </c>
      <c r="J198" s="12">
        <v>42702.770729166667</v>
      </c>
      <c r="K198" t="b">
        <v>0</v>
      </c>
      <c r="L198">
        <v>41</v>
      </c>
      <c r="M198" t="b">
        <v>0</v>
      </c>
      <c r="N198" t="s">
        <v>8266</v>
      </c>
      <c r="O198" t="s">
        <v>8276</v>
      </c>
      <c r="P198">
        <v>47</v>
      </c>
      <c r="Q198">
        <v>34.1</v>
      </c>
    </row>
    <row r="199" spans="1:17" ht="187.2" x14ac:dyDescent="0.3">
      <c r="A199">
        <v>1717</v>
      </c>
      <c r="B199" s="3" t="s">
        <v>1718</v>
      </c>
      <c r="C199" s="3" t="s">
        <v>5827</v>
      </c>
      <c r="D199" s="5">
        <v>3265</v>
      </c>
      <c r="E199" s="7">
        <v>1395</v>
      </c>
      <c r="F199" t="s">
        <v>8220</v>
      </c>
      <c r="G199" t="s">
        <v>8223</v>
      </c>
      <c r="H199" t="s">
        <v>8245</v>
      </c>
      <c r="I199" s="12">
        <v>42481.166666666672</v>
      </c>
      <c r="J199" s="12">
        <v>42460.98192129629</v>
      </c>
      <c r="K199" t="b">
        <v>0</v>
      </c>
      <c r="L199">
        <v>41</v>
      </c>
      <c r="M199" t="b">
        <v>0</v>
      </c>
      <c r="N199" t="s">
        <v>8285</v>
      </c>
      <c r="O199" t="s">
        <v>8288</v>
      </c>
      <c r="P199">
        <v>43</v>
      </c>
      <c r="Q199">
        <v>34.020000000000003</v>
      </c>
    </row>
    <row r="200" spans="1:17" ht="259.2" x14ac:dyDescent="0.3">
      <c r="A200">
        <v>715</v>
      </c>
      <c r="B200" s="3" t="s">
        <v>716</v>
      </c>
      <c r="C200" s="3" t="s">
        <v>4825</v>
      </c>
      <c r="D200" s="5">
        <v>27500</v>
      </c>
      <c r="E200" s="7">
        <v>1389</v>
      </c>
      <c r="F200" t="s">
        <v>8220</v>
      </c>
      <c r="G200" t="s">
        <v>8223</v>
      </c>
      <c r="H200" t="s">
        <v>8245</v>
      </c>
      <c r="I200" s="12">
        <v>42313.132407407407</v>
      </c>
      <c r="J200" s="12">
        <v>42273.090740740736</v>
      </c>
      <c r="K200" t="b">
        <v>0</v>
      </c>
      <c r="L200">
        <v>12</v>
      </c>
      <c r="M200" t="b">
        <v>0</v>
      </c>
      <c r="N200" t="s">
        <v>8266</v>
      </c>
      <c r="O200" t="s">
        <v>8268</v>
      </c>
      <c r="P200">
        <v>5</v>
      </c>
      <c r="Q200">
        <v>115.75</v>
      </c>
    </row>
    <row r="201" spans="1:17" ht="144" x14ac:dyDescent="0.3">
      <c r="A201">
        <v>932</v>
      </c>
      <c r="B201" s="3" t="s">
        <v>933</v>
      </c>
      <c r="C201" s="3" t="s">
        <v>5042</v>
      </c>
      <c r="D201" s="5">
        <v>9500</v>
      </c>
      <c r="E201" s="7">
        <v>1381</v>
      </c>
      <c r="F201" t="s">
        <v>8220</v>
      </c>
      <c r="G201" t="s">
        <v>8223</v>
      </c>
      <c r="H201" t="s">
        <v>8245</v>
      </c>
      <c r="I201" s="12">
        <v>41355.927604166667</v>
      </c>
      <c r="J201" s="12">
        <v>41310.969270833331</v>
      </c>
      <c r="K201" t="b">
        <v>0</v>
      </c>
      <c r="L201">
        <v>30</v>
      </c>
      <c r="M201" t="b">
        <v>0</v>
      </c>
      <c r="N201" t="s">
        <v>8285</v>
      </c>
      <c r="O201" t="s">
        <v>8308</v>
      </c>
      <c r="P201">
        <v>15</v>
      </c>
      <c r="Q201">
        <v>46.03</v>
      </c>
    </row>
    <row r="202" spans="1:17" ht="216" x14ac:dyDescent="0.3">
      <c r="A202">
        <v>2918</v>
      </c>
      <c r="B202" s="3" t="s">
        <v>2918</v>
      </c>
      <c r="C202" s="3" t="s">
        <v>7028</v>
      </c>
      <c r="D202" s="5">
        <v>5000</v>
      </c>
      <c r="E202" s="7">
        <v>1362</v>
      </c>
      <c r="F202" t="s">
        <v>8220</v>
      </c>
      <c r="G202" t="s">
        <v>8223</v>
      </c>
      <c r="H202" t="s">
        <v>8245</v>
      </c>
      <c r="I202" s="12">
        <v>42306.629710648151</v>
      </c>
      <c r="J202" s="12">
        <v>42278.629710648151</v>
      </c>
      <c r="K202" t="b">
        <v>0</v>
      </c>
      <c r="L202">
        <v>20</v>
      </c>
      <c r="M202" t="b">
        <v>0</v>
      </c>
      <c r="N202" t="s">
        <v>8281</v>
      </c>
      <c r="O202" t="s">
        <v>8284</v>
      </c>
      <c r="P202">
        <v>27</v>
      </c>
      <c r="Q202">
        <v>68.099999999999994</v>
      </c>
    </row>
    <row r="203" spans="1:17" ht="273.60000000000002" x14ac:dyDescent="0.3">
      <c r="A203">
        <v>877</v>
      </c>
      <c r="B203" s="3" t="s">
        <v>878</v>
      </c>
      <c r="C203" s="3" t="s">
        <v>4987</v>
      </c>
      <c r="D203" s="5">
        <v>2000</v>
      </c>
      <c r="E203" s="7">
        <v>1351</v>
      </c>
      <c r="F203" t="s">
        <v>8220</v>
      </c>
      <c r="G203" t="s">
        <v>8223</v>
      </c>
      <c r="H203" t="s">
        <v>8245</v>
      </c>
      <c r="I203" s="12">
        <v>41627.788888888892</v>
      </c>
      <c r="J203" s="12">
        <v>41597.788888888892</v>
      </c>
      <c r="K203" t="b">
        <v>0</v>
      </c>
      <c r="L203">
        <v>29</v>
      </c>
      <c r="M203" t="b">
        <v>0</v>
      </c>
      <c r="N203" t="s">
        <v>8285</v>
      </c>
      <c r="O203" t="s">
        <v>8308</v>
      </c>
      <c r="P203">
        <v>68</v>
      </c>
      <c r="Q203">
        <v>46.59</v>
      </c>
    </row>
    <row r="204" spans="1:17" ht="230.4" x14ac:dyDescent="0.3">
      <c r="A204">
        <v>2406</v>
      </c>
      <c r="B204" s="3" t="s">
        <v>2407</v>
      </c>
      <c r="C204" s="3" t="s">
        <v>6516</v>
      </c>
      <c r="D204" s="5">
        <v>3250</v>
      </c>
      <c r="E204" s="7">
        <v>1345</v>
      </c>
      <c r="F204" t="s">
        <v>8220</v>
      </c>
      <c r="G204" t="s">
        <v>8223</v>
      </c>
      <c r="H204" t="s">
        <v>8245</v>
      </c>
      <c r="I204" s="12">
        <v>42023.110995370371</v>
      </c>
      <c r="J204" s="12">
        <v>41983.110995370371</v>
      </c>
      <c r="K204" t="b">
        <v>0</v>
      </c>
      <c r="L204">
        <v>16</v>
      </c>
      <c r="M204" t="b">
        <v>0</v>
      </c>
      <c r="N204" t="s">
        <v>8277</v>
      </c>
      <c r="O204" t="s">
        <v>8303</v>
      </c>
      <c r="P204">
        <v>41</v>
      </c>
      <c r="Q204">
        <v>84.06</v>
      </c>
    </row>
    <row r="205" spans="1:17" ht="259.2" x14ac:dyDescent="0.3">
      <c r="A205">
        <v>4077</v>
      </c>
      <c r="B205" s="3" t="s">
        <v>4073</v>
      </c>
      <c r="C205" s="3" t="s">
        <v>8180</v>
      </c>
      <c r="D205" s="5">
        <v>15000</v>
      </c>
      <c r="E205" s="7">
        <v>1335</v>
      </c>
      <c r="F205" t="s">
        <v>8220</v>
      </c>
      <c r="G205" t="s">
        <v>8223</v>
      </c>
      <c r="H205" t="s">
        <v>8245</v>
      </c>
      <c r="I205" s="12">
        <v>42725.7105787037</v>
      </c>
      <c r="J205" s="12">
        <v>42695.7105787037</v>
      </c>
      <c r="K205" t="b">
        <v>0</v>
      </c>
      <c r="L205">
        <v>6</v>
      </c>
      <c r="M205" t="b">
        <v>0</v>
      </c>
      <c r="N205" t="s">
        <v>8281</v>
      </c>
      <c r="O205" t="s">
        <v>8284</v>
      </c>
      <c r="P205">
        <v>9</v>
      </c>
      <c r="Q205">
        <v>222.5</v>
      </c>
    </row>
    <row r="206" spans="1:17" ht="273.60000000000002" x14ac:dyDescent="0.3">
      <c r="A206">
        <v>3977</v>
      </c>
      <c r="B206" s="3" t="s">
        <v>3974</v>
      </c>
      <c r="C206" s="3" t="s">
        <v>8084</v>
      </c>
      <c r="D206" s="5">
        <v>90000</v>
      </c>
      <c r="E206" s="7">
        <v>1305</v>
      </c>
      <c r="F206" t="s">
        <v>8220</v>
      </c>
      <c r="G206" t="s">
        <v>8223</v>
      </c>
      <c r="H206" t="s">
        <v>8245</v>
      </c>
      <c r="I206" s="12">
        <v>42573.788564814815</v>
      </c>
      <c r="J206" s="12">
        <v>42543.788564814815</v>
      </c>
      <c r="K206" t="b">
        <v>0</v>
      </c>
      <c r="L206">
        <v>6</v>
      </c>
      <c r="M206" t="b">
        <v>0</v>
      </c>
      <c r="N206" t="s">
        <v>8281</v>
      </c>
      <c r="O206" t="s">
        <v>8284</v>
      </c>
      <c r="P206">
        <v>1</v>
      </c>
      <c r="Q206">
        <v>217.5</v>
      </c>
    </row>
    <row r="207" spans="1:17" ht="172.8" x14ac:dyDescent="0.3">
      <c r="A207">
        <v>1704</v>
      </c>
      <c r="B207" s="3" t="s">
        <v>1705</v>
      </c>
      <c r="C207" s="3" t="s">
        <v>5814</v>
      </c>
      <c r="D207" s="5">
        <v>2000</v>
      </c>
      <c r="E207" s="7">
        <v>1302</v>
      </c>
      <c r="F207" t="s">
        <v>8220</v>
      </c>
      <c r="G207" t="s">
        <v>8223</v>
      </c>
      <c r="H207" t="s">
        <v>8245</v>
      </c>
      <c r="I207" s="12">
        <v>42051.139733796299</v>
      </c>
      <c r="J207" s="12">
        <v>42021.139733796299</v>
      </c>
      <c r="K207" t="b">
        <v>0</v>
      </c>
      <c r="L207">
        <v>11</v>
      </c>
      <c r="M207" t="b">
        <v>0</v>
      </c>
      <c r="N207" t="s">
        <v>8285</v>
      </c>
      <c r="O207" t="s">
        <v>8288</v>
      </c>
      <c r="P207">
        <v>65</v>
      </c>
      <c r="Q207">
        <v>118.36</v>
      </c>
    </row>
    <row r="208" spans="1:17" ht="230.4" x14ac:dyDescent="0.3">
      <c r="A208">
        <v>205</v>
      </c>
      <c r="B208" s="3" t="s">
        <v>207</v>
      </c>
      <c r="C208" s="3" t="s">
        <v>4315</v>
      </c>
      <c r="D208" s="5">
        <v>8000</v>
      </c>
      <c r="E208" s="7">
        <v>1300</v>
      </c>
      <c r="F208" t="s">
        <v>8220</v>
      </c>
      <c r="G208" t="s">
        <v>8223</v>
      </c>
      <c r="H208" t="s">
        <v>8245</v>
      </c>
      <c r="I208" s="12">
        <v>42283.632199074069</v>
      </c>
      <c r="J208" s="12">
        <v>42248.632199074069</v>
      </c>
      <c r="K208" t="b">
        <v>0</v>
      </c>
      <c r="L208">
        <v>17</v>
      </c>
      <c r="M208" t="b">
        <v>0</v>
      </c>
      <c r="N208" t="s">
        <v>8279</v>
      </c>
      <c r="O208" t="s">
        <v>8283</v>
      </c>
      <c r="P208">
        <v>16</v>
      </c>
      <c r="Q208">
        <v>76.47</v>
      </c>
    </row>
    <row r="209" spans="1:17" ht="201.6" x14ac:dyDescent="0.3">
      <c r="A209">
        <v>3075</v>
      </c>
      <c r="B209" s="3" t="s">
        <v>3075</v>
      </c>
      <c r="C209" s="3" t="s">
        <v>7185</v>
      </c>
      <c r="D209" s="5">
        <v>15000</v>
      </c>
      <c r="E209" s="7">
        <v>1296</v>
      </c>
      <c r="F209" t="s">
        <v>8220</v>
      </c>
      <c r="G209" t="s">
        <v>8223</v>
      </c>
      <c r="H209" t="s">
        <v>8245</v>
      </c>
      <c r="I209" s="12">
        <v>42601.102314814809</v>
      </c>
      <c r="J209" s="12">
        <v>42551.102314814809</v>
      </c>
      <c r="K209" t="b">
        <v>0</v>
      </c>
      <c r="L209">
        <v>20</v>
      </c>
      <c r="M209" t="b">
        <v>0</v>
      </c>
      <c r="N209" t="s">
        <v>8281</v>
      </c>
      <c r="O209" t="s">
        <v>8282</v>
      </c>
      <c r="P209">
        <v>9</v>
      </c>
      <c r="Q209">
        <v>64.8</v>
      </c>
    </row>
    <row r="210" spans="1:17" ht="144" x14ac:dyDescent="0.3">
      <c r="A210">
        <v>3635</v>
      </c>
      <c r="B210" s="3" t="s">
        <v>3633</v>
      </c>
      <c r="C210" s="3" t="s">
        <v>7745</v>
      </c>
      <c r="D210" s="5">
        <v>3500</v>
      </c>
      <c r="E210" s="7">
        <v>1276</v>
      </c>
      <c r="F210" t="s">
        <v>8220</v>
      </c>
      <c r="G210" t="s">
        <v>8223</v>
      </c>
      <c r="H210" t="s">
        <v>8245</v>
      </c>
      <c r="I210" s="12">
        <v>42480.88282407407</v>
      </c>
      <c r="J210" s="12">
        <v>42450.88282407407</v>
      </c>
      <c r="K210" t="b">
        <v>0</v>
      </c>
      <c r="L210">
        <v>10</v>
      </c>
      <c r="M210" t="b">
        <v>0</v>
      </c>
      <c r="N210" t="s">
        <v>8281</v>
      </c>
      <c r="O210" t="s">
        <v>8293</v>
      </c>
      <c r="P210">
        <v>36</v>
      </c>
      <c r="Q210">
        <v>127.6</v>
      </c>
    </row>
    <row r="211" spans="1:17" ht="230.4" x14ac:dyDescent="0.3">
      <c r="A211">
        <v>463</v>
      </c>
      <c r="B211" s="3" t="s">
        <v>464</v>
      </c>
      <c r="C211" s="3" t="s">
        <v>4573</v>
      </c>
      <c r="D211" s="5">
        <v>55000</v>
      </c>
      <c r="E211" s="7">
        <v>1250</v>
      </c>
      <c r="F211" t="s">
        <v>8220</v>
      </c>
      <c r="G211" t="s">
        <v>8223</v>
      </c>
      <c r="H211" t="s">
        <v>8245</v>
      </c>
      <c r="I211" s="12">
        <v>40810.710104166668</v>
      </c>
      <c r="J211" s="12">
        <v>40750.710104166668</v>
      </c>
      <c r="K211" t="b">
        <v>0</v>
      </c>
      <c r="L211">
        <v>11</v>
      </c>
      <c r="M211" t="b">
        <v>0</v>
      </c>
      <c r="N211" t="s">
        <v>8279</v>
      </c>
      <c r="O211" t="s">
        <v>8297</v>
      </c>
      <c r="P211">
        <v>2</v>
      </c>
      <c r="Q211">
        <v>113.64</v>
      </c>
    </row>
    <row r="212" spans="1:17" ht="201.6" x14ac:dyDescent="0.3">
      <c r="A212">
        <v>3981</v>
      </c>
      <c r="B212" s="3" t="s">
        <v>3358</v>
      </c>
      <c r="C212" s="3" t="s">
        <v>7469</v>
      </c>
      <c r="D212" s="5">
        <v>30000</v>
      </c>
      <c r="E212" s="7">
        <v>1225</v>
      </c>
      <c r="F212" t="s">
        <v>8220</v>
      </c>
      <c r="G212" t="s">
        <v>8223</v>
      </c>
      <c r="H212" t="s">
        <v>8245</v>
      </c>
      <c r="I212" s="12">
        <v>42568.179965277777</v>
      </c>
      <c r="J212" s="12">
        <v>42508.179965277777</v>
      </c>
      <c r="K212" t="b">
        <v>0</v>
      </c>
      <c r="L212">
        <v>7</v>
      </c>
      <c r="M212" t="b">
        <v>0</v>
      </c>
      <c r="N212" t="s">
        <v>8281</v>
      </c>
      <c r="O212" t="s">
        <v>8284</v>
      </c>
      <c r="P212">
        <v>4</v>
      </c>
      <c r="Q212">
        <v>175</v>
      </c>
    </row>
    <row r="213" spans="1:17" ht="244.8" x14ac:dyDescent="0.3">
      <c r="A213">
        <v>1868</v>
      </c>
      <c r="B213" s="3" t="s">
        <v>1869</v>
      </c>
      <c r="C213" s="3" t="s">
        <v>5978</v>
      </c>
      <c r="D213" s="5">
        <v>25000</v>
      </c>
      <c r="E213" s="7">
        <v>1217</v>
      </c>
      <c r="F213" t="s">
        <v>8220</v>
      </c>
      <c r="G213" t="s">
        <v>8223</v>
      </c>
      <c r="H213" t="s">
        <v>8245</v>
      </c>
      <c r="I213" s="12">
        <v>42353.332638888889</v>
      </c>
      <c r="J213" s="12">
        <v>42328.779224537036</v>
      </c>
      <c r="K213" t="b">
        <v>0</v>
      </c>
      <c r="L213">
        <v>17</v>
      </c>
      <c r="M213" t="b">
        <v>0</v>
      </c>
      <c r="N213" t="s">
        <v>8274</v>
      </c>
      <c r="O213" t="s">
        <v>8302</v>
      </c>
      <c r="P213">
        <v>5</v>
      </c>
      <c r="Q213">
        <v>71.59</v>
      </c>
    </row>
    <row r="214" spans="1:17" ht="201.6" x14ac:dyDescent="0.3">
      <c r="A214">
        <v>2587</v>
      </c>
      <c r="B214" s="3" t="s">
        <v>2587</v>
      </c>
      <c r="C214" s="3" t="s">
        <v>6697</v>
      </c>
      <c r="D214" s="5">
        <v>50000</v>
      </c>
      <c r="E214" s="7">
        <v>1217</v>
      </c>
      <c r="F214" t="s">
        <v>8220</v>
      </c>
      <c r="G214" t="s">
        <v>8223</v>
      </c>
      <c r="H214" t="s">
        <v>8245</v>
      </c>
      <c r="I214" s="12">
        <v>42368.675381944442</v>
      </c>
      <c r="J214" s="12">
        <v>42338.675381944442</v>
      </c>
      <c r="K214" t="b">
        <v>0</v>
      </c>
      <c r="L214">
        <v>6</v>
      </c>
      <c r="M214" t="b">
        <v>0</v>
      </c>
      <c r="N214" t="s">
        <v>8277</v>
      </c>
      <c r="O214" t="s">
        <v>8303</v>
      </c>
      <c r="P214">
        <v>2</v>
      </c>
      <c r="Q214">
        <v>202.83</v>
      </c>
    </row>
    <row r="215" spans="1:17" ht="244.8" x14ac:dyDescent="0.3">
      <c r="A215">
        <v>867</v>
      </c>
      <c r="B215" s="3" t="s">
        <v>868</v>
      </c>
      <c r="C215" s="3" t="s">
        <v>4977</v>
      </c>
      <c r="D215" s="5">
        <v>5000</v>
      </c>
      <c r="E215" s="7">
        <v>1201</v>
      </c>
      <c r="F215" t="s">
        <v>8220</v>
      </c>
      <c r="G215" t="s">
        <v>8223</v>
      </c>
      <c r="H215" t="s">
        <v>8245</v>
      </c>
      <c r="I215" s="12">
        <v>40148.207638888889</v>
      </c>
      <c r="J215" s="12">
        <v>40088.105393518519</v>
      </c>
      <c r="K215" t="b">
        <v>0</v>
      </c>
      <c r="L215">
        <v>11</v>
      </c>
      <c r="M215" t="b">
        <v>0</v>
      </c>
      <c r="N215" t="s">
        <v>8285</v>
      </c>
      <c r="O215" t="s">
        <v>8308</v>
      </c>
      <c r="P215">
        <v>24</v>
      </c>
      <c r="Q215">
        <v>109.18</v>
      </c>
    </row>
    <row r="216" spans="1:17" ht="244.8" x14ac:dyDescent="0.3">
      <c r="A216">
        <v>3092</v>
      </c>
      <c r="B216" s="3" t="s">
        <v>3092</v>
      </c>
      <c r="C216" s="3" t="s">
        <v>7202</v>
      </c>
      <c r="D216" s="5">
        <v>100000</v>
      </c>
      <c r="E216" s="7">
        <v>1183.19</v>
      </c>
      <c r="F216" t="s">
        <v>8220</v>
      </c>
      <c r="G216" t="s">
        <v>8223</v>
      </c>
      <c r="H216" t="s">
        <v>8245</v>
      </c>
      <c r="I216" s="12">
        <v>42292.916666666672</v>
      </c>
      <c r="J216" s="12">
        <v>42255.619351851856</v>
      </c>
      <c r="K216" t="b">
        <v>0</v>
      </c>
      <c r="L216">
        <v>21</v>
      </c>
      <c r="M216" t="b">
        <v>0</v>
      </c>
      <c r="N216" t="s">
        <v>8281</v>
      </c>
      <c r="O216" t="s">
        <v>8282</v>
      </c>
      <c r="P216">
        <v>1</v>
      </c>
      <c r="Q216">
        <v>56.34</v>
      </c>
    </row>
    <row r="217" spans="1:17" ht="201.6" x14ac:dyDescent="0.3">
      <c r="A217">
        <v>2598</v>
      </c>
      <c r="B217" s="3" t="s">
        <v>2598</v>
      </c>
      <c r="C217" s="3" t="s">
        <v>6708</v>
      </c>
      <c r="D217" s="5">
        <v>3000</v>
      </c>
      <c r="E217" s="7">
        <v>1170</v>
      </c>
      <c r="F217" t="s">
        <v>8220</v>
      </c>
      <c r="G217" t="s">
        <v>8223</v>
      </c>
      <c r="H217" t="s">
        <v>8245</v>
      </c>
      <c r="I217" s="12">
        <v>42270.840289351851</v>
      </c>
      <c r="J217" s="12">
        <v>42240.840289351851</v>
      </c>
      <c r="K217" t="b">
        <v>0</v>
      </c>
      <c r="L217">
        <v>14</v>
      </c>
      <c r="M217" t="b">
        <v>0</v>
      </c>
      <c r="N217" t="s">
        <v>8277</v>
      </c>
      <c r="O217" t="s">
        <v>8303</v>
      </c>
      <c r="P217">
        <v>39</v>
      </c>
      <c r="Q217">
        <v>83.57</v>
      </c>
    </row>
    <row r="218" spans="1:17" ht="244.8" x14ac:dyDescent="0.3">
      <c r="A218">
        <v>941</v>
      </c>
      <c r="B218" s="3" t="s">
        <v>942</v>
      </c>
      <c r="C218" s="3" t="s">
        <v>5051</v>
      </c>
      <c r="D218" s="5">
        <v>50000</v>
      </c>
      <c r="E218" s="7">
        <v>1161</v>
      </c>
      <c r="F218" t="s">
        <v>8220</v>
      </c>
      <c r="G218" t="s">
        <v>8223</v>
      </c>
      <c r="H218" t="s">
        <v>8245</v>
      </c>
      <c r="I218" s="12">
        <v>42776.096585648149</v>
      </c>
      <c r="J218" s="12">
        <v>42746.096585648149</v>
      </c>
      <c r="K218" t="b">
        <v>0</v>
      </c>
      <c r="L218">
        <v>31</v>
      </c>
      <c r="M218" t="b">
        <v>0</v>
      </c>
      <c r="N218" t="s">
        <v>8266</v>
      </c>
      <c r="O218" t="s">
        <v>8268</v>
      </c>
      <c r="P218">
        <v>2</v>
      </c>
      <c r="Q218">
        <v>37.450000000000003</v>
      </c>
    </row>
    <row r="219" spans="1:17" ht="216" x14ac:dyDescent="0.3">
      <c r="A219">
        <v>3999</v>
      </c>
      <c r="B219" s="3" t="s">
        <v>3995</v>
      </c>
      <c r="C219" s="3" t="s">
        <v>8105</v>
      </c>
      <c r="D219" s="5">
        <v>7000</v>
      </c>
      <c r="E219" s="7">
        <v>1156</v>
      </c>
      <c r="F219" t="s">
        <v>8220</v>
      </c>
      <c r="G219" t="s">
        <v>8223</v>
      </c>
      <c r="H219" t="s">
        <v>8245</v>
      </c>
      <c r="I219" s="12">
        <v>41882.827650462961</v>
      </c>
      <c r="J219" s="12">
        <v>41842.828680555554</v>
      </c>
      <c r="K219" t="b">
        <v>0</v>
      </c>
      <c r="L219">
        <v>14</v>
      </c>
      <c r="M219" t="b">
        <v>0</v>
      </c>
      <c r="N219" t="s">
        <v>8281</v>
      </c>
      <c r="O219" t="s">
        <v>8284</v>
      </c>
      <c r="P219">
        <v>17</v>
      </c>
      <c r="Q219">
        <v>82.57</v>
      </c>
    </row>
    <row r="220" spans="1:17" ht="216" x14ac:dyDescent="0.3">
      <c r="A220">
        <v>1160</v>
      </c>
      <c r="B220" s="3" t="s">
        <v>1161</v>
      </c>
      <c r="C220" s="3" t="s">
        <v>5270</v>
      </c>
      <c r="D220" s="5">
        <v>30000</v>
      </c>
      <c r="E220" s="7">
        <v>1155</v>
      </c>
      <c r="F220" t="s">
        <v>8220</v>
      </c>
      <c r="G220" t="s">
        <v>8223</v>
      </c>
      <c r="H220" t="s">
        <v>8245</v>
      </c>
      <c r="I220" s="12">
        <v>42091.113263888896</v>
      </c>
      <c r="J220" s="12">
        <v>42061.154930555553</v>
      </c>
      <c r="K220" t="b">
        <v>0</v>
      </c>
      <c r="L220">
        <v>19</v>
      </c>
      <c r="M220" t="b">
        <v>0</v>
      </c>
      <c r="N220" t="s">
        <v>8277</v>
      </c>
      <c r="O220" t="s">
        <v>8303</v>
      </c>
      <c r="P220">
        <v>4</v>
      </c>
      <c r="Q220">
        <v>60.79</v>
      </c>
    </row>
    <row r="221" spans="1:17" ht="259.2" x14ac:dyDescent="0.3">
      <c r="A221">
        <v>1774</v>
      </c>
      <c r="B221" s="3" t="s">
        <v>1775</v>
      </c>
      <c r="C221" s="3" t="s">
        <v>5884</v>
      </c>
      <c r="D221" s="5">
        <v>2500</v>
      </c>
      <c r="E221" s="7">
        <v>1148</v>
      </c>
      <c r="F221" t="s">
        <v>8220</v>
      </c>
      <c r="G221" t="s">
        <v>8223</v>
      </c>
      <c r="H221" t="s">
        <v>8245</v>
      </c>
      <c r="I221" s="12">
        <v>41972.624305555553</v>
      </c>
      <c r="J221" s="12">
        <v>41930.218657407408</v>
      </c>
      <c r="K221" t="b">
        <v>1</v>
      </c>
      <c r="L221">
        <v>13</v>
      </c>
      <c r="M221" t="b">
        <v>0</v>
      </c>
      <c r="N221" t="s">
        <v>8271</v>
      </c>
      <c r="O221" t="s">
        <v>8272</v>
      </c>
      <c r="P221">
        <v>46</v>
      </c>
      <c r="Q221">
        <v>88.31</v>
      </c>
    </row>
    <row r="222" spans="1:17" ht="201.6" x14ac:dyDescent="0.3">
      <c r="A222">
        <v>2889</v>
      </c>
      <c r="B222" s="3" t="s">
        <v>2889</v>
      </c>
      <c r="C222" s="3" t="s">
        <v>6999</v>
      </c>
      <c r="D222" s="5">
        <v>3000</v>
      </c>
      <c r="E222" s="7">
        <v>1142</v>
      </c>
      <c r="F222" t="s">
        <v>8220</v>
      </c>
      <c r="G222" t="s">
        <v>8223</v>
      </c>
      <c r="H222" t="s">
        <v>8245</v>
      </c>
      <c r="I222" s="12">
        <v>41880.863252314812</v>
      </c>
      <c r="J222" s="12">
        <v>41850.863252314812</v>
      </c>
      <c r="K222" t="b">
        <v>0</v>
      </c>
      <c r="L222">
        <v>14</v>
      </c>
      <c r="M222" t="b">
        <v>0</v>
      </c>
      <c r="N222" t="s">
        <v>8281</v>
      </c>
      <c r="O222" t="s">
        <v>8284</v>
      </c>
      <c r="P222">
        <v>38</v>
      </c>
      <c r="Q222">
        <v>81.569999999999993</v>
      </c>
    </row>
    <row r="223" spans="1:17" ht="172.8" x14ac:dyDescent="0.3">
      <c r="A223">
        <v>2405</v>
      </c>
      <c r="B223" s="3" t="s">
        <v>2406</v>
      </c>
      <c r="C223" s="3" t="s">
        <v>6515</v>
      </c>
      <c r="D223" s="5">
        <v>5000</v>
      </c>
      <c r="E223" s="7">
        <v>1126</v>
      </c>
      <c r="F223" t="s">
        <v>8220</v>
      </c>
      <c r="G223" t="s">
        <v>8223</v>
      </c>
      <c r="H223" t="s">
        <v>8245</v>
      </c>
      <c r="I223" s="12">
        <v>42616.585358796292</v>
      </c>
      <c r="J223" s="12">
        <v>42595.585358796292</v>
      </c>
      <c r="K223" t="b">
        <v>0</v>
      </c>
      <c r="L223">
        <v>20</v>
      </c>
      <c r="M223" t="b">
        <v>0</v>
      </c>
      <c r="N223" t="s">
        <v>8277</v>
      </c>
      <c r="O223" t="s">
        <v>8303</v>
      </c>
      <c r="P223">
        <v>23</v>
      </c>
      <c r="Q223">
        <v>56.3</v>
      </c>
    </row>
    <row r="224" spans="1:17" ht="259.2" x14ac:dyDescent="0.3">
      <c r="A224">
        <v>4052</v>
      </c>
      <c r="B224" s="3" t="s">
        <v>4048</v>
      </c>
      <c r="C224" s="3" t="s">
        <v>8156</v>
      </c>
      <c r="D224" s="5">
        <v>3000</v>
      </c>
      <c r="E224" s="7">
        <v>1126</v>
      </c>
      <c r="F224" t="s">
        <v>8220</v>
      </c>
      <c r="G224" t="s">
        <v>8223</v>
      </c>
      <c r="H224" t="s">
        <v>8245</v>
      </c>
      <c r="I224" s="12">
        <v>41925.878657407404</v>
      </c>
      <c r="J224" s="12">
        <v>41865.878657407404</v>
      </c>
      <c r="K224" t="b">
        <v>0</v>
      </c>
      <c r="L224">
        <v>13</v>
      </c>
      <c r="M224" t="b">
        <v>0</v>
      </c>
      <c r="N224" t="s">
        <v>8281</v>
      </c>
      <c r="O224" t="s">
        <v>8284</v>
      </c>
      <c r="P224">
        <v>38</v>
      </c>
      <c r="Q224">
        <v>86.62</v>
      </c>
    </row>
    <row r="225" spans="1:17" ht="259.2" x14ac:dyDescent="0.3">
      <c r="A225">
        <v>678</v>
      </c>
      <c r="B225" s="3" t="s">
        <v>679</v>
      </c>
      <c r="C225" s="3" t="s">
        <v>4788</v>
      </c>
      <c r="D225" s="5">
        <v>29000</v>
      </c>
      <c r="E225" s="7">
        <v>1108</v>
      </c>
      <c r="F225" t="s">
        <v>8220</v>
      </c>
      <c r="G225" t="s">
        <v>8223</v>
      </c>
      <c r="H225" t="s">
        <v>8245</v>
      </c>
      <c r="I225" s="12">
        <v>42511.376597222217</v>
      </c>
      <c r="J225" s="12">
        <v>42481.376597222217</v>
      </c>
      <c r="K225" t="b">
        <v>0</v>
      </c>
      <c r="L225">
        <v>17</v>
      </c>
      <c r="M225" t="b">
        <v>0</v>
      </c>
      <c r="N225" t="s">
        <v>8266</v>
      </c>
      <c r="O225" t="s">
        <v>8268</v>
      </c>
      <c r="P225">
        <v>4</v>
      </c>
      <c r="Q225">
        <v>65.180000000000007</v>
      </c>
    </row>
    <row r="226" spans="1:17" ht="244.8" x14ac:dyDescent="0.3">
      <c r="A226">
        <v>3933</v>
      </c>
      <c r="B226" s="3" t="s">
        <v>3930</v>
      </c>
      <c r="C226" s="3" t="s">
        <v>8041</v>
      </c>
      <c r="D226" s="5">
        <v>7000</v>
      </c>
      <c r="E226" s="7">
        <v>1102</v>
      </c>
      <c r="F226" t="s">
        <v>8220</v>
      </c>
      <c r="G226" t="s">
        <v>8223</v>
      </c>
      <c r="H226" t="s">
        <v>8245</v>
      </c>
      <c r="I226" s="12">
        <v>42568.029861111107</v>
      </c>
      <c r="J226" s="12">
        <v>42538.968310185184</v>
      </c>
      <c r="K226" t="b">
        <v>0</v>
      </c>
      <c r="L226">
        <v>12</v>
      </c>
      <c r="M226" t="b">
        <v>0</v>
      </c>
      <c r="N226" t="s">
        <v>8281</v>
      </c>
      <c r="O226" t="s">
        <v>8284</v>
      </c>
      <c r="P226">
        <v>16</v>
      </c>
      <c r="Q226">
        <v>91.83</v>
      </c>
    </row>
    <row r="227" spans="1:17" ht="244.8" x14ac:dyDescent="0.3">
      <c r="A227">
        <v>1769</v>
      </c>
      <c r="B227" s="3" t="s">
        <v>1770</v>
      </c>
      <c r="C227" s="3" t="s">
        <v>5879</v>
      </c>
      <c r="D227" s="5">
        <v>40000</v>
      </c>
      <c r="E227" s="7">
        <v>1081</v>
      </c>
      <c r="F227" t="s">
        <v>8220</v>
      </c>
      <c r="G227" t="s">
        <v>8223</v>
      </c>
      <c r="H227" t="s">
        <v>8245</v>
      </c>
      <c r="I227" s="12">
        <v>42017.818969907406</v>
      </c>
      <c r="J227" s="12">
        <v>41987.818969907406</v>
      </c>
      <c r="K227" t="b">
        <v>1</v>
      </c>
      <c r="L227">
        <v>22</v>
      </c>
      <c r="M227" t="b">
        <v>0</v>
      </c>
      <c r="N227" t="s">
        <v>8271</v>
      </c>
      <c r="O227" t="s">
        <v>8272</v>
      </c>
      <c r="P227">
        <v>3</v>
      </c>
      <c r="Q227">
        <v>49.14</v>
      </c>
    </row>
    <row r="228" spans="1:17" ht="244.8" x14ac:dyDescent="0.3">
      <c r="A228">
        <v>2947</v>
      </c>
      <c r="B228" s="3" t="s">
        <v>2947</v>
      </c>
      <c r="C228" s="3" t="s">
        <v>7057</v>
      </c>
      <c r="D228" s="5">
        <v>25000</v>
      </c>
      <c r="E228" s="7">
        <v>1072</v>
      </c>
      <c r="F228" t="s">
        <v>8220</v>
      </c>
      <c r="G228" t="s">
        <v>8223</v>
      </c>
      <c r="H228" t="s">
        <v>8245</v>
      </c>
      <c r="I228" s="12">
        <v>42698.715972222228</v>
      </c>
      <c r="J228" s="12">
        <v>42649.562118055561</v>
      </c>
      <c r="K228" t="b">
        <v>0</v>
      </c>
      <c r="L228">
        <v>13</v>
      </c>
      <c r="M228" t="b">
        <v>0</v>
      </c>
      <c r="N228" t="s">
        <v>8281</v>
      </c>
      <c r="O228" t="s">
        <v>8282</v>
      </c>
      <c r="P228">
        <v>4</v>
      </c>
      <c r="Q228">
        <v>82.46</v>
      </c>
    </row>
    <row r="229" spans="1:17" ht="244.8" x14ac:dyDescent="0.3">
      <c r="A229">
        <v>3843</v>
      </c>
      <c r="B229" s="3" t="s">
        <v>3840</v>
      </c>
      <c r="C229" s="3" t="s">
        <v>7952</v>
      </c>
      <c r="D229" s="5">
        <v>5000</v>
      </c>
      <c r="E229" s="7">
        <v>1065</v>
      </c>
      <c r="F229" t="s">
        <v>8220</v>
      </c>
      <c r="G229" t="s">
        <v>8223</v>
      </c>
      <c r="H229" t="s">
        <v>8245</v>
      </c>
      <c r="I229" s="12">
        <v>41791.072500000002</v>
      </c>
      <c r="J229" s="12">
        <v>41766.072500000002</v>
      </c>
      <c r="K229" t="b">
        <v>1</v>
      </c>
      <c r="L229">
        <v>19</v>
      </c>
      <c r="M229" t="b">
        <v>0</v>
      </c>
      <c r="N229" t="s">
        <v>8281</v>
      </c>
      <c r="O229" t="s">
        <v>8284</v>
      </c>
      <c r="P229">
        <v>21</v>
      </c>
      <c r="Q229">
        <v>56.05</v>
      </c>
    </row>
    <row r="230" spans="1:17" ht="273.60000000000002" x14ac:dyDescent="0.3">
      <c r="A230">
        <v>3860</v>
      </c>
      <c r="B230" s="3" t="s">
        <v>3857</v>
      </c>
      <c r="C230" s="3" t="s">
        <v>7969</v>
      </c>
      <c r="D230" s="5">
        <v>6000</v>
      </c>
      <c r="E230" s="7">
        <v>1060</v>
      </c>
      <c r="F230" t="s">
        <v>8220</v>
      </c>
      <c r="G230" t="s">
        <v>8223</v>
      </c>
      <c r="H230" t="s">
        <v>8245</v>
      </c>
      <c r="I230" s="12">
        <v>41863.660995370366</v>
      </c>
      <c r="J230" s="12">
        <v>41833.660995370366</v>
      </c>
      <c r="K230" t="b">
        <v>0</v>
      </c>
      <c r="L230">
        <v>13</v>
      </c>
      <c r="M230" t="b">
        <v>0</v>
      </c>
      <c r="N230" t="s">
        <v>8281</v>
      </c>
      <c r="O230" t="s">
        <v>8284</v>
      </c>
      <c r="P230">
        <v>18</v>
      </c>
      <c r="Q230">
        <v>81.540000000000006</v>
      </c>
    </row>
    <row r="231" spans="1:17" ht="230.4" x14ac:dyDescent="0.3">
      <c r="A231">
        <v>1711</v>
      </c>
      <c r="B231" s="3" t="s">
        <v>1712</v>
      </c>
      <c r="C231" s="3" t="s">
        <v>5821</v>
      </c>
      <c r="D231" s="5">
        <v>10000</v>
      </c>
      <c r="E231" s="7">
        <v>1050</v>
      </c>
      <c r="F231" t="s">
        <v>8220</v>
      </c>
      <c r="G231" t="s">
        <v>8223</v>
      </c>
      <c r="H231" t="s">
        <v>8245</v>
      </c>
      <c r="I231" s="12">
        <v>41883.646226851852</v>
      </c>
      <c r="J231" s="12">
        <v>41852.646226851852</v>
      </c>
      <c r="K231" t="b">
        <v>0</v>
      </c>
      <c r="L231">
        <v>2</v>
      </c>
      <c r="M231" t="b">
        <v>0</v>
      </c>
      <c r="N231" t="s">
        <v>8285</v>
      </c>
      <c r="O231" t="s">
        <v>8288</v>
      </c>
      <c r="P231">
        <v>11</v>
      </c>
      <c r="Q231">
        <v>525</v>
      </c>
    </row>
    <row r="232" spans="1:17" ht="230.4" x14ac:dyDescent="0.3">
      <c r="A232">
        <v>2756</v>
      </c>
      <c r="B232" s="3" t="s">
        <v>2756</v>
      </c>
      <c r="C232" s="3" t="s">
        <v>6866</v>
      </c>
      <c r="D232" s="5">
        <v>10000</v>
      </c>
      <c r="E232" s="7">
        <v>1048</v>
      </c>
      <c r="F232" t="s">
        <v>8220</v>
      </c>
      <c r="G232" t="s">
        <v>8223</v>
      </c>
      <c r="H232" t="s">
        <v>8245</v>
      </c>
      <c r="I232" s="12">
        <v>41650.90047453704</v>
      </c>
      <c r="J232" s="12">
        <v>41620.90047453704</v>
      </c>
      <c r="K232" t="b">
        <v>0</v>
      </c>
      <c r="L232">
        <v>33</v>
      </c>
      <c r="M232" t="b">
        <v>0</v>
      </c>
      <c r="N232" t="s">
        <v>8269</v>
      </c>
      <c r="O232" t="s">
        <v>8314</v>
      </c>
      <c r="P232">
        <v>10</v>
      </c>
      <c r="Q232">
        <v>31.76</v>
      </c>
    </row>
    <row r="233" spans="1:17" ht="230.4" x14ac:dyDescent="0.3">
      <c r="A233">
        <v>869</v>
      </c>
      <c r="B233" s="3" t="s">
        <v>870</v>
      </c>
      <c r="C233" s="3" t="s">
        <v>4979</v>
      </c>
      <c r="D233" s="5">
        <v>8800</v>
      </c>
      <c r="E233" s="7">
        <v>1040</v>
      </c>
      <c r="F233" t="s">
        <v>8220</v>
      </c>
      <c r="G233" t="s">
        <v>8223</v>
      </c>
      <c r="H233" t="s">
        <v>8245</v>
      </c>
      <c r="I233" s="12">
        <v>41372.803900462961</v>
      </c>
      <c r="J233" s="12">
        <v>41342.845567129632</v>
      </c>
      <c r="K233" t="b">
        <v>0</v>
      </c>
      <c r="L233">
        <v>3</v>
      </c>
      <c r="M233" t="b">
        <v>0</v>
      </c>
      <c r="N233" t="s">
        <v>8285</v>
      </c>
      <c r="O233" t="s">
        <v>8308</v>
      </c>
      <c r="P233">
        <v>12</v>
      </c>
      <c r="Q233">
        <v>346.67</v>
      </c>
    </row>
    <row r="234" spans="1:17" ht="259.2" x14ac:dyDescent="0.3">
      <c r="A234">
        <v>3798</v>
      </c>
      <c r="B234" s="3" t="s">
        <v>3795</v>
      </c>
      <c r="C234" s="3" t="s">
        <v>7908</v>
      </c>
      <c r="D234" s="5">
        <v>70000</v>
      </c>
      <c r="E234" s="7">
        <v>1025</v>
      </c>
      <c r="F234" t="s">
        <v>8220</v>
      </c>
      <c r="G234" t="s">
        <v>8223</v>
      </c>
      <c r="H234" t="s">
        <v>8245</v>
      </c>
      <c r="I234" s="12">
        <v>41861.722777777781</v>
      </c>
      <c r="J234" s="12">
        <v>41831.722777777781</v>
      </c>
      <c r="K234" t="b">
        <v>0</v>
      </c>
      <c r="L234">
        <v>5</v>
      </c>
      <c r="M234" t="b">
        <v>0</v>
      </c>
      <c r="N234" t="s">
        <v>8281</v>
      </c>
      <c r="O234" t="s">
        <v>8293</v>
      </c>
      <c r="P234">
        <v>1</v>
      </c>
      <c r="Q234">
        <v>205</v>
      </c>
    </row>
    <row r="235" spans="1:17" ht="216" x14ac:dyDescent="0.3">
      <c r="A235">
        <v>1168</v>
      </c>
      <c r="B235" s="3" t="s">
        <v>1169</v>
      </c>
      <c r="C235" s="3" t="s">
        <v>5278</v>
      </c>
      <c r="D235" s="5">
        <v>18000</v>
      </c>
      <c r="E235" s="7">
        <v>1020</v>
      </c>
      <c r="F235" t="s">
        <v>8220</v>
      </c>
      <c r="G235" t="s">
        <v>8223</v>
      </c>
      <c r="H235" t="s">
        <v>8245</v>
      </c>
      <c r="I235" s="12">
        <v>42635.053993055553</v>
      </c>
      <c r="J235" s="12">
        <v>42605.053993055553</v>
      </c>
      <c r="K235" t="b">
        <v>0</v>
      </c>
      <c r="L235">
        <v>3</v>
      </c>
      <c r="M235" t="b">
        <v>0</v>
      </c>
      <c r="N235" t="s">
        <v>8277</v>
      </c>
      <c r="O235" t="s">
        <v>8303</v>
      </c>
      <c r="P235">
        <v>6</v>
      </c>
      <c r="Q235">
        <v>340</v>
      </c>
    </row>
    <row r="236" spans="1:17" ht="259.2" x14ac:dyDescent="0.3">
      <c r="A236">
        <v>2768</v>
      </c>
      <c r="B236" s="3" t="s">
        <v>2768</v>
      </c>
      <c r="C236" s="3" t="s">
        <v>6878</v>
      </c>
      <c r="D236" s="5">
        <v>7000</v>
      </c>
      <c r="E236" s="7">
        <v>1002</v>
      </c>
      <c r="F236" t="s">
        <v>8220</v>
      </c>
      <c r="G236" t="s">
        <v>8223</v>
      </c>
      <c r="H236" t="s">
        <v>8245</v>
      </c>
      <c r="I236" s="12">
        <v>40997.573182870372</v>
      </c>
      <c r="J236" s="12">
        <v>40967.614849537036</v>
      </c>
      <c r="K236" t="b">
        <v>0</v>
      </c>
      <c r="L236">
        <v>34</v>
      </c>
      <c r="M236" t="b">
        <v>0</v>
      </c>
      <c r="N236" t="s">
        <v>8269</v>
      </c>
      <c r="O236" t="s">
        <v>8314</v>
      </c>
      <c r="P236">
        <v>14</v>
      </c>
      <c r="Q236">
        <v>29.47</v>
      </c>
    </row>
    <row r="237" spans="1:17" ht="216" x14ac:dyDescent="0.3">
      <c r="A237">
        <v>3913</v>
      </c>
      <c r="B237" s="3" t="s">
        <v>3910</v>
      </c>
      <c r="C237" s="3" t="s">
        <v>8021</v>
      </c>
      <c r="D237" s="5">
        <v>10000</v>
      </c>
      <c r="E237" s="7">
        <v>1000</v>
      </c>
      <c r="F237" t="s">
        <v>8220</v>
      </c>
      <c r="G237" t="s">
        <v>8223</v>
      </c>
      <c r="H237" t="s">
        <v>8245</v>
      </c>
      <c r="I237" s="12">
        <v>42338.252881944441</v>
      </c>
      <c r="J237" s="12">
        <v>42308.211215277777</v>
      </c>
      <c r="K237" t="b">
        <v>0</v>
      </c>
      <c r="L237">
        <v>7</v>
      </c>
      <c r="M237" t="b">
        <v>0</v>
      </c>
      <c r="N237" t="s">
        <v>8281</v>
      </c>
      <c r="O237" t="s">
        <v>8284</v>
      </c>
      <c r="P237">
        <v>10</v>
      </c>
      <c r="Q237">
        <v>142.86000000000001</v>
      </c>
    </row>
    <row r="238" spans="1:17" ht="244.8" x14ac:dyDescent="0.3">
      <c r="A238">
        <v>1794</v>
      </c>
      <c r="B238" s="3" t="s">
        <v>1795</v>
      </c>
      <c r="C238" s="3" t="s">
        <v>5904</v>
      </c>
      <c r="D238" s="5">
        <v>9000</v>
      </c>
      <c r="E238" s="7">
        <v>997</v>
      </c>
      <c r="F238" t="s">
        <v>8220</v>
      </c>
      <c r="G238" t="s">
        <v>8223</v>
      </c>
      <c r="H238" t="s">
        <v>8245</v>
      </c>
      <c r="I238" s="12">
        <v>42046.551180555558</v>
      </c>
      <c r="J238" s="12">
        <v>42011.551180555558</v>
      </c>
      <c r="K238" t="b">
        <v>1</v>
      </c>
      <c r="L238">
        <v>18</v>
      </c>
      <c r="M238" t="b">
        <v>0</v>
      </c>
      <c r="N238" t="s">
        <v>8271</v>
      </c>
      <c r="O238" t="s">
        <v>8272</v>
      </c>
      <c r="P238">
        <v>11</v>
      </c>
      <c r="Q238">
        <v>55.39</v>
      </c>
    </row>
    <row r="239" spans="1:17" ht="230.4" x14ac:dyDescent="0.3">
      <c r="A239">
        <v>1778</v>
      </c>
      <c r="B239" s="3" t="s">
        <v>1779</v>
      </c>
      <c r="C239" s="3" t="s">
        <v>5888</v>
      </c>
      <c r="D239" s="5">
        <v>50000</v>
      </c>
      <c r="E239" s="7">
        <v>995</v>
      </c>
      <c r="F239" t="s">
        <v>8220</v>
      </c>
      <c r="G239" t="s">
        <v>8223</v>
      </c>
      <c r="H239" t="s">
        <v>8245</v>
      </c>
      <c r="I239" s="12">
        <v>42090.821701388893</v>
      </c>
      <c r="J239" s="12">
        <v>42045.86336805555</v>
      </c>
      <c r="K239" t="b">
        <v>1</v>
      </c>
      <c r="L239">
        <v>15</v>
      </c>
      <c r="M239" t="b">
        <v>0</v>
      </c>
      <c r="N239" t="s">
        <v>8271</v>
      </c>
      <c r="O239" t="s">
        <v>8272</v>
      </c>
      <c r="P239">
        <v>2</v>
      </c>
      <c r="Q239">
        <v>66.33</v>
      </c>
    </row>
    <row r="240" spans="1:17" ht="216" x14ac:dyDescent="0.3">
      <c r="A240">
        <v>1167</v>
      </c>
      <c r="B240" s="3" t="s">
        <v>1168</v>
      </c>
      <c r="C240" s="3" t="s">
        <v>5277</v>
      </c>
      <c r="D240" s="5">
        <v>60000</v>
      </c>
      <c r="E240" s="7">
        <v>979</v>
      </c>
      <c r="F240" t="s">
        <v>8220</v>
      </c>
      <c r="G240" t="s">
        <v>8223</v>
      </c>
      <c r="H240" t="s">
        <v>8245</v>
      </c>
      <c r="I240" s="12">
        <v>41894.734895833331</v>
      </c>
      <c r="J240" s="12">
        <v>41863.734895833331</v>
      </c>
      <c r="K240" t="b">
        <v>0</v>
      </c>
      <c r="L240">
        <v>16</v>
      </c>
      <c r="M240" t="b">
        <v>0</v>
      </c>
      <c r="N240" t="s">
        <v>8277</v>
      </c>
      <c r="O240" t="s">
        <v>8303</v>
      </c>
      <c r="P240">
        <v>2</v>
      </c>
      <c r="Q240">
        <v>61.19</v>
      </c>
    </row>
    <row r="241" spans="1:17" ht="259.2" x14ac:dyDescent="0.3">
      <c r="A241">
        <v>2873</v>
      </c>
      <c r="B241" s="3" t="s">
        <v>2873</v>
      </c>
      <c r="C241" s="3" t="s">
        <v>6983</v>
      </c>
      <c r="D241" s="5">
        <v>2500</v>
      </c>
      <c r="E241" s="7">
        <v>953</v>
      </c>
      <c r="F241" t="s">
        <v>8220</v>
      </c>
      <c r="G241" t="s">
        <v>8223</v>
      </c>
      <c r="H241" t="s">
        <v>8245</v>
      </c>
      <c r="I241" s="12">
        <v>42032.817488425921</v>
      </c>
      <c r="J241" s="12">
        <v>42002.817488425921</v>
      </c>
      <c r="K241" t="b">
        <v>0</v>
      </c>
      <c r="L241">
        <v>8</v>
      </c>
      <c r="M241" t="b">
        <v>0</v>
      </c>
      <c r="N241" t="s">
        <v>8281</v>
      </c>
      <c r="O241" t="s">
        <v>8284</v>
      </c>
      <c r="P241">
        <v>38</v>
      </c>
      <c r="Q241">
        <v>119.13</v>
      </c>
    </row>
    <row r="242" spans="1:17" ht="244.8" x14ac:dyDescent="0.3">
      <c r="A242">
        <v>2515</v>
      </c>
      <c r="B242" s="3" t="s">
        <v>2515</v>
      </c>
      <c r="C242" s="3" t="s">
        <v>6625</v>
      </c>
      <c r="D242" s="5">
        <v>5000</v>
      </c>
      <c r="E242" s="7">
        <v>930</v>
      </c>
      <c r="F242" t="s">
        <v>8220</v>
      </c>
      <c r="G242" t="s">
        <v>8223</v>
      </c>
      <c r="H242" t="s">
        <v>8245</v>
      </c>
      <c r="I242" s="12">
        <v>42057.839733796296</v>
      </c>
      <c r="J242" s="12">
        <v>42027.839733796296</v>
      </c>
      <c r="K242" t="b">
        <v>0</v>
      </c>
      <c r="L242">
        <v>12</v>
      </c>
      <c r="M242" t="b">
        <v>0</v>
      </c>
      <c r="N242" t="s">
        <v>8277</v>
      </c>
      <c r="O242" t="s">
        <v>8315</v>
      </c>
      <c r="P242">
        <v>19</v>
      </c>
      <c r="Q242">
        <v>77.5</v>
      </c>
    </row>
    <row r="243" spans="1:17" ht="302.39999999999998" x14ac:dyDescent="0.3">
      <c r="A243">
        <v>3637</v>
      </c>
      <c r="B243" s="3" t="s">
        <v>3635</v>
      </c>
      <c r="C243" s="3" t="s">
        <v>7747</v>
      </c>
      <c r="D243" s="5">
        <v>3000</v>
      </c>
      <c r="E243" s="7">
        <v>926</v>
      </c>
      <c r="F243" t="s">
        <v>8220</v>
      </c>
      <c r="G243" t="s">
        <v>8223</v>
      </c>
      <c r="H243" t="s">
        <v>8245</v>
      </c>
      <c r="I243" s="12">
        <v>42005.700636574074</v>
      </c>
      <c r="J243" s="12">
        <v>41975.700636574074</v>
      </c>
      <c r="K243" t="b">
        <v>0</v>
      </c>
      <c r="L243">
        <v>14</v>
      </c>
      <c r="M243" t="b">
        <v>0</v>
      </c>
      <c r="N243" t="s">
        <v>8281</v>
      </c>
      <c r="O243" t="s">
        <v>8293</v>
      </c>
      <c r="P243">
        <v>31</v>
      </c>
      <c r="Q243">
        <v>66.14</v>
      </c>
    </row>
    <row r="244" spans="1:17" ht="72" x14ac:dyDescent="0.3">
      <c r="A244">
        <v>1152</v>
      </c>
      <c r="B244" s="3" t="s">
        <v>1153</v>
      </c>
      <c r="C244" s="3" t="s">
        <v>5262</v>
      </c>
      <c r="D244" s="5">
        <v>16000</v>
      </c>
      <c r="E244" s="7">
        <v>911</v>
      </c>
      <c r="F244" t="s">
        <v>8220</v>
      </c>
      <c r="G244" t="s">
        <v>8223</v>
      </c>
      <c r="H244" t="s">
        <v>8245</v>
      </c>
      <c r="I244" s="12">
        <v>42139.709629629629</v>
      </c>
      <c r="J244" s="12">
        <v>42109.709629629629</v>
      </c>
      <c r="K244" t="b">
        <v>0</v>
      </c>
      <c r="L244">
        <v>15</v>
      </c>
      <c r="M244" t="b">
        <v>0</v>
      </c>
      <c r="N244" t="s">
        <v>8277</v>
      </c>
      <c r="O244" t="s">
        <v>8303</v>
      </c>
      <c r="P244">
        <v>6</v>
      </c>
      <c r="Q244">
        <v>60.73</v>
      </c>
    </row>
    <row r="245" spans="1:17" ht="244.8" x14ac:dyDescent="0.3">
      <c r="A245">
        <v>664</v>
      </c>
      <c r="B245" s="3" t="s">
        <v>665</v>
      </c>
      <c r="C245" s="3" t="s">
        <v>4774</v>
      </c>
      <c r="D245" s="5">
        <v>12000</v>
      </c>
      <c r="E245" s="7">
        <v>904</v>
      </c>
      <c r="F245" t="s">
        <v>8220</v>
      </c>
      <c r="G245" t="s">
        <v>8223</v>
      </c>
      <c r="H245" t="s">
        <v>8245</v>
      </c>
      <c r="I245" s="12">
        <v>42107.666377314818</v>
      </c>
      <c r="J245" s="12">
        <v>42077.666377314818</v>
      </c>
      <c r="K245" t="b">
        <v>0</v>
      </c>
      <c r="L245">
        <v>29</v>
      </c>
      <c r="M245" t="b">
        <v>0</v>
      </c>
      <c r="N245" t="s">
        <v>8266</v>
      </c>
      <c r="O245" t="s">
        <v>8268</v>
      </c>
      <c r="P245">
        <v>8</v>
      </c>
      <c r="Q245">
        <v>31.17</v>
      </c>
    </row>
    <row r="246" spans="1:17" ht="230.4" x14ac:dyDescent="0.3">
      <c r="A246">
        <v>1490</v>
      </c>
      <c r="B246" s="3" t="s">
        <v>1491</v>
      </c>
      <c r="C246" s="3" t="s">
        <v>5600</v>
      </c>
      <c r="D246" s="5">
        <v>2900</v>
      </c>
      <c r="E246" s="7">
        <v>895</v>
      </c>
      <c r="F246" t="s">
        <v>8220</v>
      </c>
      <c r="G246" t="s">
        <v>8223</v>
      </c>
      <c r="H246" t="s">
        <v>8245</v>
      </c>
      <c r="I246" s="12">
        <v>41549.561041666668</v>
      </c>
      <c r="J246" s="12">
        <v>41520.561041666668</v>
      </c>
      <c r="K246" t="b">
        <v>0</v>
      </c>
      <c r="L246">
        <v>19</v>
      </c>
      <c r="M246" t="b">
        <v>0</v>
      </c>
      <c r="N246" t="s">
        <v>8269</v>
      </c>
      <c r="O246" t="s">
        <v>8310</v>
      </c>
      <c r="P246">
        <v>31</v>
      </c>
      <c r="Q246">
        <v>47.11</v>
      </c>
    </row>
    <row r="247" spans="1:17" ht="259.2" x14ac:dyDescent="0.3">
      <c r="A247">
        <v>675</v>
      </c>
      <c r="B247" s="3" t="s">
        <v>676</v>
      </c>
      <c r="C247" s="3" t="s">
        <v>4785</v>
      </c>
      <c r="D247" s="5">
        <v>6000</v>
      </c>
      <c r="E247" s="7">
        <v>891</v>
      </c>
      <c r="F247" t="s">
        <v>8220</v>
      </c>
      <c r="G247" t="s">
        <v>8223</v>
      </c>
      <c r="H247" t="s">
        <v>8245</v>
      </c>
      <c r="I247" s="12">
        <v>42005.290972222225</v>
      </c>
      <c r="J247" s="12">
        <v>41975.930601851855</v>
      </c>
      <c r="K247" t="b">
        <v>0</v>
      </c>
      <c r="L247">
        <v>26</v>
      </c>
      <c r="M247" t="b">
        <v>0</v>
      </c>
      <c r="N247" t="s">
        <v>8266</v>
      </c>
      <c r="O247" t="s">
        <v>8268</v>
      </c>
      <c r="P247">
        <v>15</v>
      </c>
      <c r="Q247">
        <v>34.270000000000003</v>
      </c>
    </row>
    <row r="248" spans="1:17" ht="172.8" x14ac:dyDescent="0.3">
      <c r="A248">
        <v>1174</v>
      </c>
      <c r="B248" s="3" t="s">
        <v>1175</v>
      </c>
      <c r="C248" s="3" t="s">
        <v>5284</v>
      </c>
      <c r="D248" s="5">
        <v>15000</v>
      </c>
      <c r="E248" s="7">
        <v>886</v>
      </c>
      <c r="F248" t="s">
        <v>8220</v>
      </c>
      <c r="G248" t="s">
        <v>8223</v>
      </c>
      <c r="H248" t="s">
        <v>8245</v>
      </c>
      <c r="I248" s="12">
        <v>42498.84174768519</v>
      </c>
      <c r="J248" s="12">
        <v>42468.84174768519</v>
      </c>
      <c r="K248" t="b">
        <v>0</v>
      </c>
      <c r="L248">
        <v>19</v>
      </c>
      <c r="M248" t="b">
        <v>0</v>
      </c>
      <c r="N248" t="s">
        <v>8277</v>
      </c>
      <c r="O248" t="s">
        <v>8303</v>
      </c>
      <c r="P248">
        <v>6</v>
      </c>
      <c r="Q248">
        <v>46.63</v>
      </c>
    </row>
    <row r="249" spans="1:17" ht="273.60000000000002" x14ac:dyDescent="0.3">
      <c r="A249">
        <v>958</v>
      </c>
      <c r="B249" s="3" t="s">
        <v>959</v>
      </c>
      <c r="C249" s="3" t="s">
        <v>5068</v>
      </c>
      <c r="D249" s="5">
        <v>7777</v>
      </c>
      <c r="E249" s="7">
        <v>881</v>
      </c>
      <c r="F249" t="s">
        <v>8220</v>
      </c>
      <c r="G249" t="s">
        <v>8223</v>
      </c>
      <c r="H249" t="s">
        <v>8245</v>
      </c>
      <c r="I249" s="12">
        <v>42104.207638888889</v>
      </c>
      <c r="J249" s="12">
        <v>42082.802812499998</v>
      </c>
      <c r="K249" t="b">
        <v>0</v>
      </c>
      <c r="L249">
        <v>17</v>
      </c>
      <c r="M249" t="b">
        <v>0</v>
      </c>
      <c r="N249" t="s">
        <v>8266</v>
      </c>
      <c r="O249" t="s">
        <v>8268</v>
      </c>
      <c r="P249">
        <v>11</v>
      </c>
      <c r="Q249">
        <v>51.82</v>
      </c>
    </row>
    <row r="250" spans="1:17" ht="230.4" x14ac:dyDescent="0.3">
      <c r="A250">
        <v>3800</v>
      </c>
      <c r="B250" s="3" t="s">
        <v>3797</v>
      </c>
      <c r="C250" s="3" t="s">
        <v>7910</v>
      </c>
      <c r="D250" s="5">
        <v>22000</v>
      </c>
      <c r="E250" s="7">
        <v>881</v>
      </c>
      <c r="F250" t="s">
        <v>8220</v>
      </c>
      <c r="G250" t="s">
        <v>8223</v>
      </c>
      <c r="H250" t="s">
        <v>8245</v>
      </c>
      <c r="I250" s="12">
        <v>42015.207638888889</v>
      </c>
      <c r="J250" s="12">
        <v>41982.737071759257</v>
      </c>
      <c r="K250" t="b">
        <v>0</v>
      </c>
      <c r="L250">
        <v>16</v>
      </c>
      <c r="M250" t="b">
        <v>0</v>
      </c>
      <c r="N250" t="s">
        <v>8281</v>
      </c>
      <c r="O250" t="s">
        <v>8293</v>
      </c>
      <c r="P250">
        <v>4</v>
      </c>
      <c r="Q250">
        <v>55.06</v>
      </c>
    </row>
    <row r="251" spans="1:17" ht="273.60000000000002" x14ac:dyDescent="0.3">
      <c r="A251">
        <v>3841</v>
      </c>
      <c r="B251" s="3" t="s">
        <v>3838</v>
      </c>
      <c r="C251" s="3" t="s">
        <v>7950</v>
      </c>
      <c r="D251" s="5">
        <v>10000</v>
      </c>
      <c r="E251" s="7">
        <v>872</v>
      </c>
      <c r="F251" t="s">
        <v>8220</v>
      </c>
      <c r="G251" t="s">
        <v>8223</v>
      </c>
      <c r="H251" t="s">
        <v>8245</v>
      </c>
      <c r="I251" s="12">
        <v>41840.785729166666</v>
      </c>
      <c r="J251" s="12">
        <v>41780.785729166666</v>
      </c>
      <c r="K251" t="b">
        <v>1</v>
      </c>
      <c r="L251">
        <v>34</v>
      </c>
      <c r="M251" t="b">
        <v>0</v>
      </c>
      <c r="N251" t="s">
        <v>8281</v>
      </c>
      <c r="O251" t="s">
        <v>8284</v>
      </c>
      <c r="P251">
        <v>9</v>
      </c>
      <c r="Q251">
        <v>25.65</v>
      </c>
    </row>
    <row r="252" spans="1:17" ht="230.4" x14ac:dyDescent="0.3">
      <c r="A252">
        <v>473</v>
      </c>
      <c r="B252" s="3" t="s">
        <v>474</v>
      </c>
      <c r="C252" s="3" t="s">
        <v>4583</v>
      </c>
      <c r="D252" s="5">
        <v>30000</v>
      </c>
      <c r="E252" s="7">
        <v>861</v>
      </c>
      <c r="F252" t="s">
        <v>8220</v>
      </c>
      <c r="G252" t="s">
        <v>8223</v>
      </c>
      <c r="H252" t="s">
        <v>8245</v>
      </c>
      <c r="I252" s="12">
        <v>41899.698136574072</v>
      </c>
      <c r="J252" s="12">
        <v>41869.698136574072</v>
      </c>
      <c r="K252" t="b">
        <v>0</v>
      </c>
      <c r="L252">
        <v>14</v>
      </c>
      <c r="M252" t="b">
        <v>0</v>
      </c>
      <c r="N252" t="s">
        <v>8279</v>
      </c>
      <c r="O252" t="s">
        <v>8297</v>
      </c>
      <c r="P252">
        <v>3</v>
      </c>
      <c r="Q252">
        <v>61.5</v>
      </c>
    </row>
    <row r="253" spans="1:17" ht="259.2" x14ac:dyDescent="0.3">
      <c r="A253">
        <v>956</v>
      </c>
      <c r="B253" s="3" t="s">
        <v>957</v>
      </c>
      <c r="C253" s="3" t="s">
        <v>5066</v>
      </c>
      <c r="D253" s="5">
        <v>50000</v>
      </c>
      <c r="E253" s="7">
        <v>861</v>
      </c>
      <c r="F253" t="s">
        <v>8220</v>
      </c>
      <c r="G253" t="s">
        <v>8223</v>
      </c>
      <c r="H253" t="s">
        <v>8245</v>
      </c>
      <c r="I253" s="12">
        <v>42120.872210648144</v>
      </c>
      <c r="J253" s="12">
        <v>42060.913877314815</v>
      </c>
      <c r="K253" t="b">
        <v>0</v>
      </c>
      <c r="L253">
        <v>17</v>
      </c>
      <c r="M253" t="b">
        <v>0</v>
      </c>
      <c r="N253" t="s">
        <v>8266</v>
      </c>
      <c r="O253" t="s">
        <v>8268</v>
      </c>
      <c r="P253">
        <v>2</v>
      </c>
      <c r="Q253">
        <v>50.65</v>
      </c>
    </row>
    <row r="254" spans="1:17" ht="230.4" x14ac:dyDescent="0.3">
      <c r="A254">
        <v>1728</v>
      </c>
      <c r="B254" s="3" t="s">
        <v>1729</v>
      </c>
      <c r="C254" s="3" t="s">
        <v>5838</v>
      </c>
      <c r="D254" s="5">
        <v>1250</v>
      </c>
      <c r="E254" s="7">
        <v>855</v>
      </c>
      <c r="F254" t="s">
        <v>8220</v>
      </c>
      <c r="G254" t="s">
        <v>8223</v>
      </c>
      <c r="H254" t="s">
        <v>8245</v>
      </c>
      <c r="I254" s="12">
        <v>42298.625856481478</v>
      </c>
      <c r="J254" s="12">
        <v>42268.625856481478</v>
      </c>
      <c r="K254" t="b">
        <v>0</v>
      </c>
      <c r="L254">
        <v>7</v>
      </c>
      <c r="M254" t="b">
        <v>0</v>
      </c>
      <c r="N254" t="s">
        <v>8285</v>
      </c>
      <c r="O254" t="s">
        <v>8288</v>
      </c>
      <c r="P254">
        <v>68</v>
      </c>
      <c r="Q254">
        <v>122.14</v>
      </c>
    </row>
    <row r="255" spans="1:17" ht="201.6" x14ac:dyDescent="0.3">
      <c r="A255">
        <v>2125</v>
      </c>
      <c r="B255" s="3" t="s">
        <v>2126</v>
      </c>
      <c r="C255" s="3" t="s">
        <v>6235</v>
      </c>
      <c r="D255" s="5">
        <v>60000</v>
      </c>
      <c r="E255" s="7">
        <v>852</v>
      </c>
      <c r="F255" t="s">
        <v>8220</v>
      </c>
      <c r="G255" t="s">
        <v>8223</v>
      </c>
      <c r="H255" t="s">
        <v>8245</v>
      </c>
      <c r="I255" s="12">
        <v>42221.023530092592</v>
      </c>
      <c r="J255" s="12">
        <v>42191.023530092592</v>
      </c>
      <c r="K255" t="b">
        <v>0</v>
      </c>
      <c r="L255">
        <v>27</v>
      </c>
      <c r="M255" t="b">
        <v>0</v>
      </c>
      <c r="N255" t="s">
        <v>8274</v>
      </c>
      <c r="O255" t="s">
        <v>8292</v>
      </c>
      <c r="P255">
        <v>1</v>
      </c>
      <c r="Q255">
        <v>31.56</v>
      </c>
    </row>
    <row r="256" spans="1:17" ht="158.4" x14ac:dyDescent="0.3">
      <c r="A256">
        <v>598</v>
      </c>
      <c r="B256" s="3" t="s">
        <v>599</v>
      </c>
      <c r="C256" s="3" t="s">
        <v>4708</v>
      </c>
      <c r="D256" s="5">
        <v>2500</v>
      </c>
      <c r="E256" s="7">
        <v>850</v>
      </c>
      <c r="F256" t="s">
        <v>8220</v>
      </c>
      <c r="G256" t="s">
        <v>8223</v>
      </c>
      <c r="H256" t="s">
        <v>8245</v>
      </c>
      <c r="I256" s="12">
        <v>41978.00209490741</v>
      </c>
      <c r="J256" s="12">
        <v>41948.00209490741</v>
      </c>
      <c r="K256" t="b">
        <v>0</v>
      </c>
      <c r="L256">
        <v>7</v>
      </c>
      <c r="M256" t="b">
        <v>0</v>
      </c>
      <c r="N256" t="s">
        <v>8266</v>
      </c>
      <c r="O256" t="s">
        <v>8300</v>
      </c>
      <c r="P256">
        <v>34</v>
      </c>
      <c r="Q256">
        <v>121.43</v>
      </c>
    </row>
    <row r="257" spans="1:17" ht="201.6" x14ac:dyDescent="0.3">
      <c r="A257">
        <v>1069</v>
      </c>
      <c r="B257" s="3" t="s">
        <v>1070</v>
      </c>
      <c r="C257" s="3" t="s">
        <v>5179</v>
      </c>
      <c r="D257" s="5">
        <v>2200</v>
      </c>
      <c r="E257" s="7">
        <v>850</v>
      </c>
      <c r="F257" t="s">
        <v>8220</v>
      </c>
      <c r="G257" t="s">
        <v>8223</v>
      </c>
      <c r="H257" t="s">
        <v>8245</v>
      </c>
      <c r="I257" s="12">
        <v>41604.271516203706</v>
      </c>
      <c r="J257" s="12">
        <v>41572.229849537034</v>
      </c>
      <c r="K257" t="b">
        <v>0</v>
      </c>
      <c r="L257">
        <v>21</v>
      </c>
      <c r="M257" t="b">
        <v>0</v>
      </c>
      <c r="N257" t="s">
        <v>8274</v>
      </c>
      <c r="O257" t="s">
        <v>8292</v>
      </c>
      <c r="P257">
        <v>39</v>
      </c>
      <c r="Q257">
        <v>40.479999999999997</v>
      </c>
    </row>
    <row r="258" spans="1:17" ht="244.8" x14ac:dyDescent="0.3">
      <c r="A258">
        <v>1737</v>
      </c>
      <c r="B258" s="3" t="s">
        <v>1738</v>
      </c>
      <c r="C258" s="3" t="s">
        <v>5847</v>
      </c>
      <c r="D258" s="5">
        <v>4000</v>
      </c>
      <c r="E258" s="7">
        <v>850</v>
      </c>
      <c r="F258" t="s">
        <v>8220</v>
      </c>
      <c r="G258" t="s">
        <v>8223</v>
      </c>
      <c r="H258" t="s">
        <v>8245</v>
      </c>
      <c r="I258" s="12">
        <v>42205.948981481488</v>
      </c>
      <c r="J258" s="12">
        <v>42175.948981481488</v>
      </c>
      <c r="K258" t="b">
        <v>0</v>
      </c>
      <c r="L258">
        <v>15</v>
      </c>
      <c r="M258" t="b">
        <v>0</v>
      </c>
      <c r="N258" t="s">
        <v>8285</v>
      </c>
      <c r="O258" t="s">
        <v>8288</v>
      </c>
      <c r="P258">
        <v>21</v>
      </c>
      <c r="Q258">
        <v>56.67</v>
      </c>
    </row>
    <row r="259" spans="1:17" ht="244.8" x14ac:dyDescent="0.3">
      <c r="A259">
        <v>3845</v>
      </c>
      <c r="B259" s="3" t="s">
        <v>3842</v>
      </c>
      <c r="C259" s="3" t="s">
        <v>7954</v>
      </c>
      <c r="D259" s="5">
        <v>40000</v>
      </c>
      <c r="E259" s="7">
        <v>842</v>
      </c>
      <c r="F259" t="s">
        <v>8220</v>
      </c>
      <c r="G259" t="s">
        <v>8223</v>
      </c>
      <c r="H259" t="s">
        <v>8245</v>
      </c>
      <c r="I259" s="12">
        <v>42278.627013888887</v>
      </c>
      <c r="J259" s="12">
        <v>42248.627013888887</v>
      </c>
      <c r="K259" t="b">
        <v>1</v>
      </c>
      <c r="L259">
        <v>12</v>
      </c>
      <c r="M259" t="b">
        <v>0</v>
      </c>
      <c r="N259" t="s">
        <v>8281</v>
      </c>
      <c r="O259" t="s">
        <v>8284</v>
      </c>
      <c r="P259">
        <v>2</v>
      </c>
      <c r="Q259">
        <v>70.17</v>
      </c>
    </row>
    <row r="260" spans="1:17" ht="244.8" x14ac:dyDescent="0.3">
      <c r="A260">
        <v>703</v>
      </c>
      <c r="B260" s="3" t="s">
        <v>704</v>
      </c>
      <c r="C260" s="3" t="s">
        <v>4813</v>
      </c>
      <c r="D260" s="5">
        <v>15000</v>
      </c>
      <c r="E260" s="7">
        <v>837</v>
      </c>
      <c r="F260" t="s">
        <v>8220</v>
      </c>
      <c r="G260" t="s">
        <v>8223</v>
      </c>
      <c r="H260" t="s">
        <v>8245</v>
      </c>
      <c r="I260" s="12">
        <v>42766.98055555555</v>
      </c>
      <c r="J260" s="12">
        <v>42711.950798611113</v>
      </c>
      <c r="K260" t="b">
        <v>0</v>
      </c>
      <c r="L260">
        <v>7</v>
      </c>
      <c r="M260" t="b">
        <v>0</v>
      </c>
      <c r="N260" t="s">
        <v>8266</v>
      </c>
      <c r="O260" t="s">
        <v>8268</v>
      </c>
      <c r="P260">
        <v>6</v>
      </c>
      <c r="Q260">
        <v>119.57</v>
      </c>
    </row>
    <row r="261" spans="1:17" ht="244.8" x14ac:dyDescent="0.3">
      <c r="A261">
        <v>2744</v>
      </c>
      <c r="B261" s="3" t="s">
        <v>2744</v>
      </c>
      <c r="C261" s="3" t="s">
        <v>6854</v>
      </c>
      <c r="D261" s="5">
        <v>16000</v>
      </c>
      <c r="E261" s="7">
        <v>835</v>
      </c>
      <c r="F261" t="s">
        <v>8220</v>
      </c>
      <c r="G261" t="s">
        <v>8223</v>
      </c>
      <c r="H261" t="s">
        <v>8245</v>
      </c>
      <c r="I261" s="12">
        <v>40968.062476851854</v>
      </c>
      <c r="J261" s="12">
        <v>40938.062476851854</v>
      </c>
      <c r="K261" t="b">
        <v>0</v>
      </c>
      <c r="L261">
        <v>22</v>
      </c>
      <c r="M261" t="b">
        <v>0</v>
      </c>
      <c r="N261" t="s">
        <v>8269</v>
      </c>
      <c r="O261" t="s">
        <v>8314</v>
      </c>
      <c r="P261">
        <v>5</v>
      </c>
      <c r="Q261">
        <v>37.950000000000003</v>
      </c>
    </row>
    <row r="262" spans="1:17" ht="216" x14ac:dyDescent="0.3">
      <c r="A262">
        <v>3644</v>
      </c>
      <c r="B262" s="3" t="s">
        <v>3642</v>
      </c>
      <c r="C262" s="3" t="s">
        <v>7754</v>
      </c>
      <c r="D262" s="5">
        <v>5000</v>
      </c>
      <c r="E262" s="7">
        <v>821</v>
      </c>
      <c r="F262" t="s">
        <v>8220</v>
      </c>
      <c r="G262" t="s">
        <v>8223</v>
      </c>
      <c r="H262" t="s">
        <v>8245</v>
      </c>
      <c r="I262" s="12">
        <v>42437.207638888889</v>
      </c>
      <c r="J262" s="12">
        <v>42409.241747685184</v>
      </c>
      <c r="K262" t="b">
        <v>0</v>
      </c>
      <c r="L262">
        <v>12</v>
      </c>
      <c r="M262" t="b">
        <v>0</v>
      </c>
      <c r="N262" t="s">
        <v>8281</v>
      </c>
      <c r="O262" t="s">
        <v>8293</v>
      </c>
      <c r="P262">
        <v>16</v>
      </c>
      <c r="Q262">
        <v>68.42</v>
      </c>
    </row>
    <row r="263" spans="1:17" ht="302.39999999999998" x14ac:dyDescent="0.3">
      <c r="A263">
        <v>1437</v>
      </c>
      <c r="B263" s="3" t="s">
        <v>1438</v>
      </c>
      <c r="C263" s="3" t="s">
        <v>5547</v>
      </c>
      <c r="D263" s="5">
        <v>3000</v>
      </c>
      <c r="E263" s="7">
        <v>807</v>
      </c>
      <c r="F263" t="s">
        <v>8220</v>
      </c>
      <c r="G263" t="s">
        <v>8223</v>
      </c>
      <c r="H263" t="s">
        <v>8245</v>
      </c>
      <c r="I263" s="12">
        <v>41833.207638888889</v>
      </c>
      <c r="J263" s="12">
        <v>41796.531701388885</v>
      </c>
      <c r="K263" t="b">
        <v>0</v>
      </c>
      <c r="L263">
        <v>22</v>
      </c>
      <c r="M263" t="b">
        <v>0</v>
      </c>
      <c r="N263" t="s">
        <v>8269</v>
      </c>
      <c r="O263" t="s">
        <v>8306</v>
      </c>
      <c r="P263">
        <v>27</v>
      </c>
      <c r="Q263">
        <v>36.68</v>
      </c>
    </row>
    <row r="264" spans="1:17" ht="259.2" x14ac:dyDescent="0.3">
      <c r="A264">
        <v>2746</v>
      </c>
      <c r="B264" s="3" t="s">
        <v>2746</v>
      </c>
      <c r="C264" s="3" t="s">
        <v>6856</v>
      </c>
      <c r="D264" s="5">
        <v>3000</v>
      </c>
      <c r="E264" s="7">
        <v>801</v>
      </c>
      <c r="F264" t="s">
        <v>8220</v>
      </c>
      <c r="G264" t="s">
        <v>8223</v>
      </c>
      <c r="H264" t="s">
        <v>8245</v>
      </c>
      <c r="I264" s="12">
        <v>41880.781377314815</v>
      </c>
      <c r="J264" s="12">
        <v>41850.781377314815</v>
      </c>
      <c r="K264" t="b">
        <v>0</v>
      </c>
      <c r="L264">
        <v>19</v>
      </c>
      <c r="M264" t="b">
        <v>0</v>
      </c>
      <c r="N264" t="s">
        <v>8269</v>
      </c>
      <c r="O264" t="s">
        <v>8314</v>
      </c>
      <c r="P264">
        <v>27</v>
      </c>
      <c r="Q264">
        <v>42.16</v>
      </c>
    </row>
    <row r="265" spans="1:17" ht="187.2" x14ac:dyDescent="0.3">
      <c r="A265">
        <v>187</v>
      </c>
      <c r="B265" s="3" t="s">
        <v>189</v>
      </c>
      <c r="C265" s="3" t="s">
        <v>4297</v>
      </c>
      <c r="D265" s="5">
        <v>5000</v>
      </c>
      <c r="E265" s="7">
        <v>800</v>
      </c>
      <c r="F265" t="s">
        <v>8220</v>
      </c>
      <c r="G265" t="s">
        <v>8223</v>
      </c>
      <c r="H265" t="s">
        <v>8245</v>
      </c>
      <c r="I265" s="12">
        <v>42206.290972222225</v>
      </c>
      <c r="J265" s="12">
        <v>42182.234456018516</v>
      </c>
      <c r="K265" t="b">
        <v>0</v>
      </c>
      <c r="L265">
        <v>5</v>
      </c>
      <c r="M265" t="b">
        <v>0</v>
      </c>
      <c r="N265" t="s">
        <v>8279</v>
      </c>
      <c r="O265" t="s">
        <v>8283</v>
      </c>
      <c r="P265">
        <v>16</v>
      </c>
      <c r="Q265">
        <v>160</v>
      </c>
    </row>
    <row r="266" spans="1:17" ht="244.8" x14ac:dyDescent="0.3">
      <c r="A266">
        <v>1415</v>
      </c>
      <c r="B266" s="3" t="s">
        <v>1416</v>
      </c>
      <c r="C266" s="3" t="s">
        <v>5525</v>
      </c>
      <c r="D266" s="5">
        <v>4400</v>
      </c>
      <c r="E266" s="7">
        <v>800</v>
      </c>
      <c r="F266" t="s">
        <v>8220</v>
      </c>
      <c r="G266" t="s">
        <v>8223</v>
      </c>
      <c r="H266" t="s">
        <v>8245</v>
      </c>
      <c r="I266" s="12">
        <v>42232.675821759258</v>
      </c>
      <c r="J266" s="12">
        <v>42192.675821759258</v>
      </c>
      <c r="K266" t="b">
        <v>0</v>
      </c>
      <c r="L266">
        <v>9</v>
      </c>
      <c r="M266" t="b">
        <v>0</v>
      </c>
      <c r="N266" t="s">
        <v>8269</v>
      </c>
      <c r="O266" t="s">
        <v>8306</v>
      </c>
      <c r="P266">
        <v>18</v>
      </c>
      <c r="Q266">
        <v>88.89</v>
      </c>
    </row>
    <row r="267" spans="1:17" ht="230.4" x14ac:dyDescent="0.3">
      <c r="A267">
        <v>2684</v>
      </c>
      <c r="B267" s="3" t="s">
        <v>2684</v>
      </c>
      <c r="C267" s="3" t="s">
        <v>6794</v>
      </c>
      <c r="D267" s="5">
        <v>70000</v>
      </c>
      <c r="E267" s="7">
        <v>800</v>
      </c>
      <c r="F267" t="s">
        <v>8220</v>
      </c>
      <c r="G267" t="s">
        <v>8223</v>
      </c>
      <c r="H267" t="s">
        <v>8245</v>
      </c>
      <c r="I267" s="12">
        <v>41860.914641203701</v>
      </c>
      <c r="J267" s="12">
        <v>41820.914641203701</v>
      </c>
      <c r="K267" t="b">
        <v>0</v>
      </c>
      <c r="L267">
        <v>4</v>
      </c>
      <c r="M267" t="b">
        <v>0</v>
      </c>
      <c r="N267" t="s">
        <v>8277</v>
      </c>
      <c r="O267" t="s">
        <v>8303</v>
      </c>
      <c r="P267">
        <v>1</v>
      </c>
      <c r="Q267">
        <v>200</v>
      </c>
    </row>
    <row r="268" spans="1:17" ht="244.8" x14ac:dyDescent="0.3">
      <c r="A268">
        <v>3091</v>
      </c>
      <c r="B268" s="3" t="s">
        <v>3091</v>
      </c>
      <c r="C268" s="3" t="s">
        <v>7201</v>
      </c>
      <c r="D268" s="5">
        <v>5000</v>
      </c>
      <c r="E268" s="7">
        <v>796</v>
      </c>
      <c r="F268" t="s">
        <v>8220</v>
      </c>
      <c r="G268" t="s">
        <v>8223</v>
      </c>
      <c r="H268" t="s">
        <v>8245</v>
      </c>
      <c r="I268" s="12">
        <v>42596.948414351849</v>
      </c>
      <c r="J268" s="12">
        <v>42566.948414351849</v>
      </c>
      <c r="K268" t="b">
        <v>0</v>
      </c>
      <c r="L268">
        <v>9</v>
      </c>
      <c r="M268" t="b">
        <v>0</v>
      </c>
      <c r="N268" t="s">
        <v>8281</v>
      </c>
      <c r="O268" t="s">
        <v>8282</v>
      </c>
      <c r="P268">
        <v>16</v>
      </c>
      <c r="Q268">
        <v>88.44</v>
      </c>
    </row>
    <row r="269" spans="1:17" ht="216" x14ac:dyDescent="0.3">
      <c r="A269">
        <v>3096</v>
      </c>
      <c r="B269" s="3" t="s">
        <v>3096</v>
      </c>
      <c r="C269" s="3" t="s">
        <v>7206</v>
      </c>
      <c r="D269" s="5">
        <v>20000</v>
      </c>
      <c r="E269" s="7">
        <v>795</v>
      </c>
      <c r="F269" t="s">
        <v>8220</v>
      </c>
      <c r="G269" t="s">
        <v>8223</v>
      </c>
      <c r="H269" t="s">
        <v>8245</v>
      </c>
      <c r="I269" s="12">
        <v>42144.825532407413</v>
      </c>
      <c r="J269" s="12">
        <v>42114.825532407413</v>
      </c>
      <c r="K269" t="b">
        <v>0</v>
      </c>
      <c r="L269">
        <v>14</v>
      </c>
      <c r="M269" t="b">
        <v>0</v>
      </c>
      <c r="N269" t="s">
        <v>8281</v>
      </c>
      <c r="O269" t="s">
        <v>8282</v>
      </c>
      <c r="P269">
        <v>4</v>
      </c>
      <c r="Q269">
        <v>56.79</v>
      </c>
    </row>
    <row r="270" spans="1:17" ht="244.8" x14ac:dyDescent="0.3">
      <c r="A270">
        <v>4056</v>
      </c>
      <c r="B270" s="3" t="s">
        <v>4052</v>
      </c>
      <c r="C270" s="3" t="s">
        <v>8160</v>
      </c>
      <c r="D270" s="5">
        <v>1500</v>
      </c>
      <c r="E270" s="7">
        <v>795</v>
      </c>
      <c r="F270" t="s">
        <v>8220</v>
      </c>
      <c r="G270" t="s">
        <v>8223</v>
      </c>
      <c r="H270" t="s">
        <v>8245</v>
      </c>
      <c r="I270" s="12">
        <v>42554.832638888889</v>
      </c>
      <c r="J270" s="12">
        <v>42534.933321759265</v>
      </c>
      <c r="K270" t="b">
        <v>0</v>
      </c>
      <c r="L270">
        <v>9</v>
      </c>
      <c r="M270" t="b">
        <v>0</v>
      </c>
      <c r="N270" t="s">
        <v>8281</v>
      </c>
      <c r="O270" t="s">
        <v>8284</v>
      </c>
      <c r="P270">
        <v>53</v>
      </c>
      <c r="Q270">
        <v>88.33</v>
      </c>
    </row>
    <row r="271" spans="1:17" ht="259.2" x14ac:dyDescent="0.3">
      <c r="A271">
        <v>446</v>
      </c>
      <c r="B271" s="3" t="s">
        <v>447</v>
      </c>
      <c r="C271" s="3" t="s">
        <v>4556</v>
      </c>
      <c r="D271" s="5">
        <v>10500</v>
      </c>
      <c r="E271" s="7">
        <v>766</v>
      </c>
      <c r="F271" t="s">
        <v>8220</v>
      </c>
      <c r="G271" t="s">
        <v>8223</v>
      </c>
      <c r="H271" t="s">
        <v>8245</v>
      </c>
      <c r="I271" s="12">
        <v>42067.083564814813</v>
      </c>
      <c r="J271" s="12">
        <v>42037.083564814813</v>
      </c>
      <c r="K271" t="b">
        <v>0</v>
      </c>
      <c r="L271">
        <v>16</v>
      </c>
      <c r="M271" t="b">
        <v>0</v>
      </c>
      <c r="N271" t="s">
        <v>8279</v>
      </c>
      <c r="O271" t="s">
        <v>8297</v>
      </c>
      <c r="P271">
        <v>7</v>
      </c>
      <c r="Q271">
        <v>47.88</v>
      </c>
    </row>
    <row r="272" spans="1:17" ht="230.4" x14ac:dyDescent="0.3">
      <c r="A272">
        <v>4083</v>
      </c>
      <c r="B272" s="3" t="s">
        <v>4079</v>
      </c>
      <c r="C272" s="3" t="s">
        <v>8186</v>
      </c>
      <c r="D272" s="5">
        <v>3500</v>
      </c>
      <c r="E272" s="7">
        <v>759</v>
      </c>
      <c r="F272" t="s">
        <v>8220</v>
      </c>
      <c r="G272" t="s">
        <v>8223</v>
      </c>
      <c r="H272" t="s">
        <v>8245</v>
      </c>
      <c r="I272" s="12">
        <v>42383.761759259258</v>
      </c>
      <c r="J272" s="12">
        <v>42353.761759259258</v>
      </c>
      <c r="K272" t="b">
        <v>0</v>
      </c>
      <c r="L272">
        <v>6</v>
      </c>
      <c r="M272" t="b">
        <v>0</v>
      </c>
      <c r="N272" t="s">
        <v>8281</v>
      </c>
      <c r="O272" t="s">
        <v>8284</v>
      </c>
      <c r="P272">
        <v>22</v>
      </c>
      <c r="Q272">
        <v>126.5</v>
      </c>
    </row>
    <row r="273" spans="1:17" ht="230.4" x14ac:dyDescent="0.3">
      <c r="A273">
        <v>885</v>
      </c>
      <c r="B273" s="3" t="s">
        <v>886</v>
      </c>
      <c r="C273" s="3" t="s">
        <v>4995</v>
      </c>
      <c r="D273" s="5">
        <v>1000</v>
      </c>
      <c r="E273" s="7">
        <v>750</v>
      </c>
      <c r="F273" t="s">
        <v>8220</v>
      </c>
      <c r="G273" t="s">
        <v>8223</v>
      </c>
      <c r="H273" t="s">
        <v>8245</v>
      </c>
      <c r="I273" s="12">
        <v>42734.941099537042</v>
      </c>
      <c r="J273" s="12">
        <v>42713.941099537042</v>
      </c>
      <c r="K273" t="b">
        <v>0</v>
      </c>
      <c r="L273">
        <v>21</v>
      </c>
      <c r="M273" t="b">
        <v>0</v>
      </c>
      <c r="N273" t="s">
        <v>8285</v>
      </c>
      <c r="O273" t="s">
        <v>8286</v>
      </c>
      <c r="P273">
        <v>75</v>
      </c>
      <c r="Q273">
        <v>35.71</v>
      </c>
    </row>
    <row r="274" spans="1:17" ht="273.60000000000002" x14ac:dyDescent="0.3">
      <c r="A274">
        <v>2870</v>
      </c>
      <c r="B274" s="3" t="s">
        <v>2870</v>
      </c>
      <c r="C274" s="3" t="s">
        <v>6980</v>
      </c>
      <c r="D274" s="5">
        <v>5000</v>
      </c>
      <c r="E274" s="7">
        <v>750</v>
      </c>
      <c r="F274" t="s">
        <v>8220</v>
      </c>
      <c r="G274" t="s">
        <v>8223</v>
      </c>
      <c r="H274" t="s">
        <v>8245</v>
      </c>
      <c r="I274" s="12">
        <v>41776.189409722225</v>
      </c>
      <c r="J274" s="12">
        <v>41746.189409722225</v>
      </c>
      <c r="K274" t="b">
        <v>0</v>
      </c>
      <c r="L274">
        <v>9</v>
      </c>
      <c r="M274" t="b">
        <v>0</v>
      </c>
      <c r="N274" t="s">
        <v>8281</v>
      </c>
      <c r="O274" t="s">
        <v>8284</v>
      </c>
      <c r="P274">
        <v>15</v>
      </c>
      <c r="Q274">
        <v>83.33</v>
      </c>
    </row>
    <row r="275" spans="1:17" ht="273.60000000000002" x14ac:dyDescent="0.3">
      <c r="A275">
        <v>1108</v>
      </c>
      <c r="B275" s="3" t="s">
        <v>1109</v>
      </c>
      <c r="C275" s="3" t="s">
        <v>5218</v>
      </c>
      <c r="D275" s="5">
        <v>25000</v>
      </c>
      <c r="E275" s="7">
        <v>732.5</v>
      </c>
      <c r="F275" t="s">
        <v>8220</v>
      </c>
      <c r="G275" t="s">
        <v>8223</v>
      </c>
      <c r="H275" t="s">
        <v>8245</v>
      </c>
      <c r="I275" s="12">
        <v>41012.595312500001</v>
      </c>
      <c r="J275" s="12">
        <v>40952.636979166666</v>
      </c>
      <c r="K275" t="b">
        <v>0</v>
      </c>
      <c r="L275">
        <v>21</v>
      </c>
      <c r="M275" t="b">
        <v>0</v>
      </c>
      <c r="N275" t="s">
        <v>8274</v>
      </c>
      <c r="O275" t="s">
        <v>8292</v>
      </c>
      <c r="P275">
        <v>3</v>
      </c>
      <c r="Q275">
        <v>34.880000000000003</v>
      </c>
    </row>
    <row r="276" spans="1:17" ht="216" x14ac:dyDescent="0.3">
      <c r="A276">
        <v>2742</v>
      </c>
      <c r="B276" s="3" t="s">
        <v>2742</v>
      </c>
      <c r="C276" s="3" t="s">
        <v>6852</v>
      </c>
      <c r="D276" s="5">
        <v>2500</v>
      </c>
      <c r="E276" s="7">
        <v>731</v>
      </c>
      <c r="F276" t="s">
        <v>8220</v>
      </c>
      <c r="G276" t="s">
        <v>8223</v>
      </c>
      <c r="H276" t="s">
        <v>8245</v>
      </c>
      <c r="I276" s="12">
        <v>41044.719756944447</v>
      </c>
      <c r="J276" s="12">
        <v>41030.719756944447</v>
      </c>
      <c r="K276" t="b">
        <v>0</v>
      </c>
      <c r="L276">
        <v>18</v>
      </c>
      <c r="M276" t="b">
        <v>0</v>
      </c>
      <c r="N276" t="s">
        <v>8269</v>
      </c>
      <c r="O276" t="s">
        <v>8314</v>
      </c>
      <c r="P276">
        <v>29</v>
      </c>
      <c r="Q276">
        <v>40.61</v>
      </c>
    </row>
    <row r="277" spans="1:17" ht="216" x14ac:dyDescent="0.3">
      <c r="A277">
        <v>874</v>
      </c>
      <c r="B277" s="3" t="s">
        <v>875</v>
      </c>
      <c r="C277" s="3" t="s">
        <v>4984</v>
      </c>
      <c r="D277" s="5">
        <v>3000</v>
      </c>
      <c r="E277" s="7">
        <v>730</v>
      </c>
      <c r="F277" t="s">
        <v>8220</v>
      </c>
      <c r="G277" t="s">
        <v>8223</v>
      </c>
      <c r="H277" t="s">
        <v>8245</v>
      </c>
      <c r="I277" s="12">
        <v>41398.583726851852</v>
      </c>
      <c r="J277" s="12">
        <v>41368.583726851852</v>
      </c>
      <c r="K277" t="b">
        <v>0</v>
      </c>
      <c r="L277">
        <v>21</v>
      </c>
      <c r="M277" t="b">
        <v>0</v>
      </c>
      <c r="N277" t="s">
        <v>8285</v>
      </c>
      <c r="O277" t="s">
        <v>8308</v>
      </c>
      <c r="P277">
        <v>24</v>
      </c>
      <c r="Q277">
        <v>34.76</v>
      </c>
    </row>
    <row r="278" spans="1:17" ht="244.8" x14ac:dyDescent="0.3">
      <c r="A278">
        <v>4094</v>
      </c>
      <c r="B278" s="3" t="s">
        <v>4090</v>
      </c>
      <c r="C278" s="3" t="s">
        <v>8197</v>
      </c>
      <c r="D278" s="5">
        <v>2000</v>
      </c>
      <c r="E278" s="7">
        <v>730</v>
      </c>
      <c r="F278" t="s">
        <v>8220</v>
      </c>
      <c r="G278" t="s">
        <v>8223</v>
      </c>
      <c r="H278" t="s">
        <v>8245</v>
      </c>
      <c r="I278" s="12">
        <v>41934.207638888889</v>
      </c>
      <c r="J278" s="12">
        <v>41890.086805555555</v>
      </c>
      <c r="K278" t="b">
        <v>0</v>
      </c>
      <c r="L278">
        <v>8</v>
      </c>
      <c r="M278" t="b">
        <v>0</v>
      </c>
      <c r="N278" t="s">
        <v>8281</v>
      </c>
      <c r="O278" t="s">
        <v>8284</v>
      </c>
      <c r="P278">
        <v>37</v>
      </c>
      <c r="Q278">
        <v>91.25</v>
      </c>
    </row>
    <row r="279" spans="1:17" ht="230.4" x14ac:dyDescent="0.3">
      <c r="A279">
        <v>995</v>
      </c>
      <c r="B279" s="3" t="s">
        <v>996</v>
      </c>
      <c r="C279" s="3" t="s">
        <v>5105</v>
      </c>
      <c r="D279" s="5">
        <v>10000</v>
      </c>
      <c r="E279" s="7">
        <v>726</v>
      </c>
      <c r="F279" t="s">
        <v>8220</v>
      </c>
      <c r="G279" t="s">
        <v>8223</v>
      </c>
      <c r="H279" t="s">
        <v>8245</v>
      </c>
      <c r="I279" s="12">
        <v>41972.666666666672</v>
      </c>
      <c r="J279" s="12">
        <v>41947.940740740742</v>
      </c>
      <c r="K279" t="b">
        <v>0</v>
      </c>
      <c r="L279">
        <v>9</v>
      </c>
      <c r="M279" t="b">
        <v>0</v>
      </c>
      <c r="N279" t="s">
        <v>8266</v>
      </c>
      <c r="O279" t="s">
        <v>8268</v>
      </c>
      <c r="P279">
        <v>7</v>
      </c>
      <c r="Q279">
        <v>80.67</v>
      </c>
    </row>
    <row r="280" spans="1:17" ht="216" x14ac:dyDescent="0.3">
      <c r="A280">
        <v>716</v>
      </c>
      <c r="B280" s="3" t="s">
        <v>717</v>
      </c>
      <c r="C280" s="3" t="s">
        <v>4826</v>
      </c>
      <c r="D280" s="5">
        <v>7000</v>
      </c>
      <c r="E280" s="7">
        <v>715</v>
      </c>
      <c r="F280" t="s">
        <v>8220</v>
      </c>
      <c r="G280" t="s">
        <v>8223</v>
      </c>
      <c r="H280" t="s">
        <v>8245</v>
      </c>
      <c r="I280" s="12">
        <v>41974</v>
      </c>
      <c r="J280" s="12">
        <v>41940.658645833333</v>
      </c>
      <c r="K280" t="b">
        <v>0</v>
      </c>
      <c r="L280">
        <v>16</v>
      </c>
      <c r="M280" t="b">
        <v>0</v>
      </c>
      <c r="N280" t="s">
        <v>8266</v>
      </c>
      <c r="O280" t="s">
        <v>8268</v>
      </c>
      <c r="P280">
        <v>10</v>
      </c>
      <c r="Q280">
        <v>44.69</v>
      </c>
    </row>
    <row r="281" spans="1:17" ht="187.2" x14ac:dyDescent="0.3">
      <c r="A281">
        <v>3998</v>
      </c>
      <c r="B281" s="3" t="s">
        <v>3994</v>
      </c>
      <c r="C281" s="3" t="s">
        <v>8104</v>
      </c>
      <c r="D281" s="5">
        <v>1250</v>
      </c>
      <c r="E281" s="7">
        <v>715</v>
      </c>
      <c r="F281" t="s">
        <v>8220</v>
      </c>
      <c r="G281" t="s">
        <v>8223</v>
      </c>
      <c r="H281" t="s">
        <v>8245</v>
      </c>
      <c r="I281" s="12">
        <v>42091.921597222223</v>
      </c>
      <c r="J281" s="12">
        <v>42061.963263888887</v>
      </c>
      <c r="K281" t="b">
        <v>0</v>
      </c>
      <c r="L281">
        <v>12</v>
      </c>
      <c r="M281" t="b">
        <v>0</v>
      </c>
      <c r="N281" t="s">
        <v>8281</v>
      </c>
      <c r="O281" t="s">
        <v>8284</v>
      </c>
      <c r="P281">
        <v>57</v>
      </c>
      <c r="Q281">
        <v>59.58</v>
      </c>
    </row>
    <row r="282" spans="1:17" ht="230.4" x14ac:dyDescent="0.3">
      <c r="A282">
        <v>962</v>
      </c>
      <c r="B282" s="3" t="s">
        <v>963</v>
      </c>
      <c r="C282" s="3" t="s">
        <v>5072</v>
      </c>
      <c r="D282" s="5">
        <v>2500</v>
      </c>
      <c r="E282" s="7">
        <v>712</v>
      </c>
      <c r="F282" t="s">
        <v>8220</v>
      </c>
      <c r="G282" t="s">
        <v>8223</v>
      </c>
      <c r="H282" t="s">
        <v>8245</v>
      </c>
      <c r="I282" s="12">
        <v>42411.712418981479</v>
      </c>
      <c r="J282" s="12">
        <v>42373.712418981479</v>
      </c>
      <c r="K282" t="b">
        <v>0</v>
      </c>
      <c r="L282">
        <v>37</v>
      </c>
      <c r="M282" t="b">
        <v>0</v>
      </c>
      <c r="N282" t="s">
        <v>8266</v>
      </c>
      <c r="O282" t="s">
        <v>8268</v>
      </c>
      <c r="P282">
        <v>28</v>
      </c>
      <c r="Q282">
        <v>19.239999999999998</v>
      </c>
    </row>
    <row r="283" spans="1:17" ht="273.60000000000002" x14ac:dyDescent="0.3">
      <c r="A283">
        <v>1500</v>
      </c>
      <c r="B283" s="3" t="s">
        <v>1501</v>
      </c>
      <c r="C283" s="3" t="s">
        <v>5610</v>
      </c>
      <c r="D283" s="5">
        <v>2800</v>
      </c>
      <c r="E283" s="7">
        <v>701</v>
      </c>
      <c r="F283" t="s">
        <v>8220</v>
      </c>
      <c r="G283" t="s">
        <v>8223</v>
      </c>
      <c r="H283" t="s">
        <v>8245</v>
      </c>
      <c r="I283" s="12">
        <v>41395.904594907406</v>
      </c>
      <c r="J283" s="12">
        <v>41365.904594907406</v>
      </c>
      <c r="K283" t="b">
        <v>0</v>
      </c>
      <c r="L283">
        <v>15</v>
      </c>
      <c r="M283" t="b">
        <v>0</v>
      </c>
      <c r="N283" t="s">
        <v>8269</v>
      </c>
      <c r="O283" t="s">
        <v>8310</v>
      </c>
      <c r="P283">
        <v>25</v>
      </c>
      <c r="Q283">
        <v>46.73</v>
      </c>
    </row>
    <row r="284" spans="1:17" ht="244.8" x14ac:dyDescent="0.3">
      <c r="A284">
        <v>668</v>
      </c>
      <c r="B284" s="3" t="s">
        <v>669</v>
      </c>
      <c r="C284" s="3" t="s">
        <v>4778</v>
      </c>
      <c r="D284" s="5">
        <v>15000</v>
      </c>
      <c r="E284" s="7">
        <v>684</v>
      </c>
      <c r="F284" t="s">
        <v>8220</v>
      </c>
      <c r="G284" t="s">
        <v>8223</v>
      </c>
      <c r="H284" t="s">
        <v>8245</v>
      </c>
      <c r="I284" s="12">
        <v>42135.831273148149</v>
      </c>
      <c r="J284" s="12">
        <v>42090.831273148149</v>
      </c>
      <c r="K284" t="b">
        <v>0</v>
      </c>
      <c r="L284">
        <v>25</v>
      </c>
      <c r="M284" t="b">
        <v>0</v>
      </c>
      <c r="N284" t="s">
        <v>8266</v>
      </c>
      <c r="O284" t="s">
        <v>8268</v>
      </c>
      <c r="P284">
        <v>5</v>
      </c>
      <c r="Q284">
        <v>27.36</v>
      </c>
    </row>
    <row r="285" spans="1:17" ht="144" x14ac:dyDescent="0.3">
      <c r="A285">
        <v>428</v>
      </c>
      <c r="B285" s="3" t="s">
        <v>429</v>
      </c>
      <c r="C285" s="3" t="s">
        <v>4538</v>
      </c>
      <c r="D285" s="5">
        <v>12000</v>
      </c>
      <c r="E285" s="7">
        <v>676</v>
      </c>
      <c r="F285" t="s">
        <v>8220</v>
      </c>
      <c r="G285" t="s">
        <v>8223</v>
      </c>
      <c r="H285" t="s">
        <v>8245</v>
      </c>
      <c r="I285" s="12">
        <v>41806.916666666664</v>
      </c>
      <c r="J285" s="12">
        <v>41778.766724537039</v>
      </c>
      <c r="K285" t="b">
        <v>0</v>
      </c>
      <c r="L285">
        <v>13</v>
      </c>
      <c r="M285" t="b">
        <v>0</v>
      </c>
      <c r="N285" t="s">
        <v>8279</v>
      </c>
      <c r="O285" t="s">
        <v>8297</v>
      </c>
      <c r="P285">
        <v>6</v>
      </c>
      <c r="Q285">
        <v>52</v>
      </c>
    </row>
    <row r="286" spans="1:17" ht="273.60000000000002" x14ac:dyDescent="0.3">
      <c r="A286">
        <v>942</v>
      </c>
      <c r="B286" s="3" t="s">
        <v>943</v>
      </c>
      <c r="C286" s="3" t="s">
        <v>5052</v>
      </c>
      <c r="D286" s="5">
        <v>7500</v>
      </c>
      <c r="E286" s="7">
        <v>668</v>
      </c>
      <c r="F286" t="s">
        <v>8220</v>
      </c>
      <c r="G286" t="s">
        <v>8223</v>
      </c>
      <c r="H286" t="s">
        <v>8245</v>
      </c>
      <c r="I286" s="12">
        <v>42418.843287037031</v>
      </c>
      <c r="J286" s="12">
        <v>42382.843287037031</v>
      </c>
      <c r="K286" t="b">
        <v>0</v>
      </c>
      <c r="L286">
        <v>16</v>
      </c>
      <c r="M286" t="b">
        <v>0</v>
      </c>
      <c r="N286" t="s">
        <v>8266</v>
      </c>
      <c r="O286" t="s">
        <v>8268</v>
      </c>
      <c r="P286">
        <v>9</v>
      </c>
      <c r="Q286">
        <v>41.75</v>
      </c>
    </row>
    <row r="287" spans="1:17" ht="244.8" x14ac:dyDescent="0.3">
      <c r="A287">
        <v>2911</v>
      </c>
      <c r="B287" s="3" t="s">
        <v>2911</v>
      </c>
      <c r="C287" s="3" t="s">
        <v>7021</v>
      </c>
      <c r="D287" s="5">
        <v>1800</v>
      </c>
      <c r="E287" s="7">
        <v>657</v>
      </c>
      <c r="F287" t="s">
        <v>8220</v>
      </c>
      <c r="G287" t="s">
        <v>8223</v>
      </c>
      <c r="H287" t="s">
        <v>8245</v>
      </c>
      <c r="I287" s="12">
        <v>42182.768819444449</v>
      </c>
      <c r="J287" s="12">
        <v>42142.768819444449</v>
      </c>
      <c r="K287" t="b">
        <v>0</v>
      </c>
      <c r="L287">
        <v>14</v>
      </c>
      <c r="M287" t="b">
        <v>0</v>
      </c>
      <c r="N287" t="s">
        <v>8281</v>
      </c>
      <c r="O287" t="s">
        <v>8284</v>
      </c>
      <c r="P287">
        <v>37</v>
      </c>
      <c r="Q287">
        <v>46.93</v>
      </c>
    </row>
    <row r="288" spans="1:17" ht="302.39999999999998" x14ac:dyDescent="0.3">
      <c r="A288">
        <v>1998</v>
      </c>
      <c r="B288" s="3" t="s">
        <v>1999</v>
      </c>
      <c r="C288" s="3" t="s">
        <v>6108</v>
      </c>
      <c r="D288" s="5">
        <v>2500</v>
      </c>
      <c r="E288" s="7">
        <v>655</v>
      </c>
      <c r="F288" t="s">
        <v>8220</v>
      </c>
      <c r="G288" t="s">
        <v>8223</v>
      </c>
      <c r="H288" t="s">
        <v>8245</v>
      </c>
      <c r="I288" s="12">
        <v>41852.118495370371</v>
      </c>
      <c r="J288" s="12">
        <v>41807.118495370371</v>
      </c>
      <c r="K288" t="b">
        <v>0</v>
      </c>
      <c r="L288">
        <v>3</v>
      </c>
      <c r="M288" t="b">
        <v>0</v>
      </c>
      <c r="N288" t="s">
        <v>8271</v>
      </c>
      <c r="O288" t="s">
        <v>8311</v>
      </c>
      <c r="P288">
        <v>26</v>
      </c>
      <c r="Q288">
        <v>218.33</v>
      </c>
    </row>
    <row r="289" spans="1:17" ht="244.8" x14ac:dyDescent="0.3">
      <c r="A289">
        <v>3928</v>
      </c>
      <c r="B289" s="3" t="s">
        <v>3925</v>
      </c>
      <c r="C289" s="3" t="s">
        <v>8036</v>
      </c>
      <c r="D289" s="5">
        <v>5000</v>
      </c>
      <c r="E289" s="7">
        <v>651</v>
      </c>
      <c r="F289" t="s">
        <v>8220</v>
      </c>
      <c r="G289" t="s">
        <v>8223</v>
      </c>
      <c r="H289" t="s">
        <v>8245</v>
      </c>
      <c r="I289" s="12">
        <v>42293.207638888889</v>
      </c>
      <c r="J289" s="12">
        <v>42265.683182870373</v>
      </c>
      <c r="K289" t="b">
        <v>0</v>
      </c>
      <c r="L289">
        <v>7</v>
      </c>
      <c r="M289" t="b">
        <v>0</v>
      </c>
      <c r="N289" t="s">
        <v>8281</v>
      </c>
      <c r="O289" t="s">
        <v>8284</v>
      </c>
      <c r="P289">
        <v>13</v>
      </c>
      <c r="Q289">
        <v>93</v>
      </c>
    </row>
    <row r="290" spans="1:17" ht="244.8" x14ac:dyDescent="0.3">
      <c r="A290">
        <v>1723</v>
      </c>
      <c r="B290" s="3" t="s">
        <v>1724</v>
      </c>
      <c r="C290" s="3" t="s">
        <v>5833</v>
      </c>
      <c r="D290" s="5">
        <v>10000</v>
      </c>
      <c r="E290" s="7">
        <v>650</v>
      </c>
      <c r="F290" t="s">
        <v>8220</v>
      </c>
      <c r="G290" t="s">
        <v>8223</v>
      </c>
      <c r="H290" t="s">
        <v>8245</v>
      </c>
      <c r="I290" s="12">
        <v>42186.25</v>
      </c>
      <c r="J290" s="12">
        <v>42129.82540509259</v>
      </c>
      <c r="K290" t="b">
        <v>0</v>
      </c>
      <c r="L290">
        <v>3</v>
      </c>
      <c r="M290" t="b">
        <v>0</v>
      </c>
      <c r="N290" t="s">
        <v>8285</v>
      </c>
      <c r="O290" t="s">
        <v>8288</v>
      </c>
      <c r="P290">
        <v>7</v>
      </c>
      <c r="Q290">
        <v>216.67</v>
      </c>
    </row>
    <row r="291" spans="1:17" ht="230.4" x14ac:dyDescent="0.3">
      <c r="A291">
        <v>2877</v>
      </c>
      <c r="B291" s="3" t="s">
        <v>2877</v>
      </c>
      <c r="C291" s="3" t="s">
        <v>6987</v>
      </c>
      <c r="D291" s="5">
        <v>6000</v>
      </c>
      <c r="E291" s="7">
        <v>650</v>
      </c>
      <c r="F291" t="s">
        <v>8220</v>
      </c>
      <c r="G291" t="s">
        <v>8223</v>
      </c>
      <c r="H291" t="s">
        <v>8245</v>
      </c>
      <c r="I291" s="12">
        <v>42704.708333333328</v>
      </c>
      <c r="J291" s="12">
        <v>42672.955138888887</v>
      </c>
      <c r="K291" t="b">
        <v>0</v>
      </c>
      <c r="L291">
        <v>6</v>
      </c>
      <c r="M291" t="b">
        <v>0</v>
      </c>
      <c r="N291" t="s">
        <v>8281</v>
      </c>
      <c r="O291" t="s">
        <v>8284</v>
      </c>
      <c r="P291">
        <v>11</v>
      </c>
      <c r="Q291">
        <v>108.33</v>
      </c>
    </row>
    <row r="292" spans="1:17" ht="230.4" x14ac:dyDescent="0.3">
      <c r="A292">
        <v>3073</v>
      </c>
      <c r="B292" s="3" t="s">
        <v>3073</v>
      </c>
      <c r="C292" s="3" t="s">
        <v>7183</v>
      </c>
      <c r="D292" s="5">
        <v>2800000</v>
      </c>
      <c r="E292" s="7">
        <v>645</v>
      </c>
      <c r="F292" t="s">
        <v>8220</v>
      </c>
      <c r="G292" t="s">
        <v>8223</v>
      </c>
      <c r="H292" t="s">
        <v>8245</v>
      </c>
      <c r="I292" s="12">
        <v>42169.804861111115</v>
      </c>
      <c r="J292" s="12">
        <v>42111.684027777781</v>
      </c>
      <c r="K292" t="b">
        <v>0</v>
      </c>
      <c r="L292">
        <v>7</v>
      </c>
      <c r="M292" t="b">
        <v>0</v>
      </c>
      <c r="N292" t="s">
        <v>8281</v>
      </c>
      <c r="O292" t="s">
        <v>8282</v>
      </c>
      <c r="P292">
        <v>0</v>
      </c>
      <c r="Q292">
        <v>92.14</v>
      </c>
    </row>
    <row r="293" spans="1:17" ht="259.2" x14ac:dyDescent="0.3">
      <c r="A293">
        <v>879</v>
      </c>
      <c r="B293" s="3" t="s">
        <v>880</v>
      </c>
      <c r="C293" s="3" t="s">
        <v>4989</v>
      </c>
      <c r="D293" s="5">
        <v>2100</v>
      </c>
      <c r="E293" s="7">
        <v>644</v>
      </c>
      <c r="F293" t="s">
        <v>8220</v>
      </c>
      <c r="G293" t="s">
        <v>8223</v>
      </c>
      <c r="H293" t="s">
        <v>8245</v>
      </c>
      <c r="I293" s="12">
        <v>41058.829918981479</v>
      </c>
      <c r="J293" s="12">
        <v>41037.829918981479</v>
      </c>
      <c r="K293" t="b">
        <v>0</v>
      </c>
      <c r="L293">
        <v>30</v>
      </c>
      <c r="M293" t="b">
        <v>0</v>
      </c>
      <c r="N293" t="s">
        <v>8285</v>
      </c>
      <c r="O293" t="s">
        <v>8308</v>
      </c>
      <c r="P293">
        <v>31</v>
      </c>
      <c r="Q293">
        <v>21.47</v>
      </c>
    </row>
    <row r="294" spans="1:17" ht="259.2" x14ac:dyDescent="0.3">
      <c r="A294">
        <v>3958</v>
      </c>
      <c r="B294" s="3" t="s">
        <v>3955</v>
      </c>
      <c r="C294" s="3" t="s">
        <v>8065</v>
      </c>
      <c r="D294" s="5">
        <v>2000</v>
      </c>
      <c r="E294" s="7">
        <v>641</v>
      </c>
      <c r="F294" t="s">
        <v>8220</v>
      </c>
      <c r="G294" t="s">
        <v>8223</v>
      </c>
      <c r="H294" t="s">
        <v>8245</v>
      </c>
      <c r="I294" s="12">
        <v>41853.583333333336</v>
      </c>
      <c r="J294" s="12">
        <v>41816.950370370374</v>
      </c>
      <c r="K294" t="b">
        <v>0</v>
      </c>
      <c r="L294">
        <v>16</v>
      </c>
      <c r="M294" t="b">
        <v>0</v>
      </c>
      <c r="N294" t="s">
        <v>8281</v>
      </c>
      <c r="O294" t="s">
        <v>8284</v>
      </c>
      <c r="P294">
        <v>32</v>
      </c>
      <c r="Q294">
        <v>40.06</v>
      </c>
    </row>
    <row r="295" spans="1:17" ht="273.60000000000002" x14ac:dyDescent="0.3">
      <c r="A295">
        <v>3985</v>
      </c>
      <c r="B295" s="3" t="s">
        <v>3981</v>
      </c>
      <c r="C295" s="3" t="s">
        <v>8091</v>
      </c>
      <c r="D295" s="5">
        <v>2000</v>
      </c>
      <c r="E295" s="7">
        <v>641</v>
      </c>
      <c r="F295" t="s">
        <v>8220</v>
      </c>
      <c r="G295" t="s">
        <v>8223</v>
      </c>
      <c r="H295" t="s">
        <v>8245</v>
      </c>
      <c r="I295" s="12">
        <v>42420.878472222219</v>
      </c>
      <c r="J295" s="12">
        <v>42399.707407407404</v>
      </c>
      <c r="K295" t="b">
        <v>0</v>
      </c>
      <c r="L295">
        <v>19</v>
      </c>
      <c r="M295" t="b">
        <v>0</v>
      </c>
      <c r="N295" t="s">
        <v>8281</v>
      </c>
      <c r="O295" t="s">
        <v>8284</v>
      </c>
      <c r="P295">
        <v>32</v>
      </c>
      <c r="Q295">
        <v>33.74</v>
      </c>
    </row>
    <row r="296" spans="1:17" ht="273.60000000000002" x14ac:dyDescent="0.3">
      <c r="A296">
        <v>164</v>
      </c>
      <c r="B296" s="3" t="s">
        <v>166</v>
      </c>
      <c r="C296" s="3" t="s">
        <v>4274</v>
      </c>
      <c r="D296" s="5">
        <v>120000</v>
      </c>
      <c r="E296" s="7">
        <v>640</v>
      </c>
      <c r="F296" t="s">
        <v>8220</v>
      </c>
      <c r="G296" t="s">
        <v>8223</v>
      </c>
      <c r="H296" t="s">
        <v>8245</v>
      </c>
      <c r="I296" s="12">
        <v>41901.762743055559</v>
      </c>
      <c r="J296" s="12">
        <v>41841.762743055559</v>
      </c>
      <c r="K296" t="b">
        <v>0</v>
      </c>
      <c r="L296">
        <v>7</v>
      </c>
      <c r="M296" t="b">
        <v>0</v>
      </c>
      <c r="N296" t="s">
        <v>8279</v>
      </c>
      <c r="O296" t="s">
        <v>8283</v>
      </c>
      <c r="P296">
        <v>1</v>
      </c>
      <c r="Q296">
        <v>91.43</v>
      </c>
    </row>
    <row r="297" spans="1:17" ht="230.4" x14ac:dyDescent="0.3">
      <c r="A297">
        <v>507</v>
      </c>
      <c r="B297" s="3" t="s">
        <v>508</v>
      </c>
      <c r="C297" s="3" t="s">
        <v>4617</v>
      </c>
      <c r="D297" s="5">
        <v>20000</v>
      </c>
      <c r="E297" s="7">
        <v>640</v>
      </c>
      <c r="F297" t="s">
        <v>8220</v>
      </c>
      <c r="G297" t="s">
        <v>8223</v>
      </c>
      <c r="H297" t="s">
        <v>8245</v>
      </c>
      <c r="I297" s="12">
        <v>41201.958993055552</v>
      </c>
      <c r="J297" s="12">
        <v>41156.958993055552</v>
      </c>
      <c r="K297" t="b">
        <v>0</v>
      </c>
      <c r="L297">
        <v>10</v>
      </c>
      <c r="M297" t="b">
        <v>0</v>
      </c>
      <c r="N297" t="s">
        <v>8279</v>
      </c>
      <c r="O297" t="s">
        <v>8297</v>
      </c>
      <c r="P297">
        <v>3</v>
      </c>
      <c r="Q297">
        <v>64</v>
      </c>
    </row>
    <row r="298" spans="1:17" ht="216" x14ac:dyDescent="0.3">
      <c r="A298">
        <v>866</v>
      </c>
      <c r="B298" s="3" t="s">
        <v>867</v>
      </c>
      <c r="C298" s="3" t="s">
        <v>4976</v>
      </c>
      <c r="D298" s="5">
        <v>3500</v>
      </c>
      <c r="E298" s="7">
        <v>640</v>
      </c>
      <c r="F298" t="s">
        <v>8220</v>
      </c>
      <c r="G298" t="s">
        <v>8223</v>
      </c>
      <c r="H298" t="s">
        <v>8245</v>
      </c>
      <c r="I298" s="12">
        <v>42063.631944444445</v>
      </c>
      <c r="J298" s="12">
        <v>42025.637939814813</v>
      </c>
      <c r="K298" t="b">
        <v>0</v>
      </c>
      <c r="L298">
        <v>11</v>
      </c>
      <c r="M298" t="b">
        <v>0</v>
      </c>
      <c r="N298" t="s">
        <v>8285</v>
      </c>
      <c r="O298" t="s">
        <v>8308</v>
      </c>
      <c r="P298">
        <v>18</v>
      </c>
      <c r="Q298">
        <v>58.18</v>
      </c>
    </row>
    <row r="299" spans="1:17" ht="259.2" x14ac:dyDescent="0.3">
      <c r="A299">
        <v>695</v>
      </c>
      <c r="B299" s="3" t="s">
        <v>696</v>
      </c>
      <c r="C299" s="3" t="s">
        <v>4805</v>
      </c>
      <c r="D299" s="5">
        <v>60000</v>
      </c>
      <c r="E299" s="7">
        <v>636</v>
      </c>
      <c r="F299" t="s">
        <v>8220</v>
      </c>
      <c r="G299" t="s">
        <v>8223</v>
      </c>
      <c r="H299" t="s">
        <v>8245</v>
      </c>
      <c r="I299" s="12">
        <v>41943.521064814813</v>
      </c>
      <c r="J299" s="12">
        <v>41913.521064814813</v>
      </c>
      <c r="K299" t="b">
        <v>0</v>
      </c>
      <c r="L299">
        <v>7</v>
      </c>
      <c r="M299" t="b">
        <v>0</v>
      </c>
      <c r="N299" t="s">
        <v>8266</v>
      </c>
      <c r="O299" t="s">
        <v>8268</v>
      </c>
      <c r="P299">
        <v>1</v>
      </c>
      <c r="Q299">
        <v>90.86</v>
      </c>
    </row>
    <row r="300" spans="1:17" ht="144" x14ac:dyDescent="0.3">
      <c r="A300">
        <v>2896</v>
      </c>
      <c r="B300" s="3" t="s">
        <v>2896</v>
      </c>
      <c r="C300" s="3" t="s">
        <v>7006</v>
      </c>
      <c r="D300" s="5">
        <v>3000</v>
      </c>
      <c r="E300" s="7">
        <v>625</v>
      </c>
      <c r="F300" t="s">
        <v>8220</v>
      </c>
      <c r="G300" t="s">
        <v>8223</v>
      </c>
      <c r="H300" t="s">
        <v>8245</v>
      </c>
      <c r="I300" s="12">
        <v>42716.25</v>
      </c>
      <c r="J300" s="12">
        <v>42701.908807870372</v>
      </c>
      <c r="K300" t="b">
        <v>0</v>
      </c>
      <c r="L300">
        <v>12</v>
      </c>
      <c r="M300" t="b">
        <v>0</v>
      </c>
      <c r="N300" t="s">
        <v>8281</v>
      </c>
      <c r="O300" t="s">
        <v>8284</v>
      </c>
      <c r="P300">
        <v>21</v>
      </c>
      <c r="Q300">
        <v>52.08</v>
      </c>
    </row>
    <row r="301" spans="1:17" ht="187.2" x14ac:dyDescent="0.3">
      <c r="A301">
        <v>2905</v>
      </c>
      <c r="B301" s="3" t="s">
        <v>2905</v>
      </c>
      <c r="C301" s="3" t="s">
        <v>7015</v>
      </c>
      <c r="D301" s="5">
        <v>3500</v>
      </c>
      <c r="E301" s="7">
        <v>622</v>
      </c>
      <c r="F301" t="s">
        <v>8220</v>
      </c>
      <c r="G301" t="s">
        <v>8223</v>
      </c>
      <c r="H301" t="s">
        <v>8245</v>
      </c>
      <c r="I301" s="12">
        <v>42620.056863425925</v>
      </c>
      <c r="J301" s="12">
        <v>42606.056863425925</v>
      </c>
      <c r="K301" t="b">
        <v>0</v>
      </c>
      <c r="L301">
        <v>17</v>
      </c>
      <c r="M301" t="b">
        <v>0</v>
      </c>
      <c r="N301" t="s">
        <v>8281</v>
      </c>
      <c r="O301" t="s">
        <v>8284</v>
      </c>
      <c r="P301">
        <v>18</v>
      </c>
      <c r="Q301">
        <v>36.590000000000003</v>
      </c>
    </row>
    <row r="302" spans="1:17" ht="259.2" x14ac:dyDescent="0.3">
      <c r="A302">
        <v>3731</v>
      </c>
      <c r="B302" s="3" t="s">
        <v>3728</v>
      </c>
      <c r="C302" s="3" t="s">
        <v>7841</v>
      </c>
      <c r="D302" s="5">
        <v>5500</v>
      </c>
      <c r="E302" s="7">
        <v>620</v>
      </c>
      <c r="F302" t="s">
        <v>8220</v>
      </c>
      <c r="G302" t="s">
        <v>8223</v>
      </c>
      <c r="H302" t="s">
        <v>8245</v>
      </c>
      <c r="I302" s="12">
        <v>42014.140972222223</v>
      </c>
      <c r="J302" s="12">
        <v>41983.752847222218</v>
      </c>
      <c r="K302" t="b">
        <v>0</v>
      </c>
      <c r="L302">
        <v>12</v>
      </c>
      <c r="M302" t="b">
        <v>0</v>
      </c>
      <c r="N302" t="s">
        <v>8281</v>
      </c>
      <c r="O302" t="s">
        <v>8284</v>
      </c>
      <c r="P302">
        <v>11</v>
      </c>
      <c r="Q302">
        <v>51.67</v>
      </c>
    </row>
    <row r="303" spans="1:17" ht="259.2" x14ac:dyDescent="0.3">
      <c r="A303">
        <v>3976</v>
      </c>
      <c r="B303" s="3" t="s">
        <v>3973</v>
      </c>
      <c r="C303" s="3" t="s">
        <v>8083</v>
      </c>
      <c r="D303" s="5">
        <v>1300</v>
      </c>
      <c r="E303" s="7">
        <v>620</v>
      </c>
      <c r="F303" t="s">
        <v>8220</v>
      </c>
      <c r="G303" t="s">
        <v>8223</v>
      </c>
      <c r="H303" t="s">
        <v>8245</v>
      </c>
      <c r="I303" s="12">
        <v>41852.291666666664</v>
      </c>
      <c r="J303" s="12">
        <v>41830.858344907407</v>
      </c>
      <c r="K303" t="b">
        <v>0</v>
      </c>
      <c r="L303">
        <v>10</v>
      </c>
      <c r="M303" t="b">
        <v>0</v>
      </c>
      <c r="N303" t="s">
        <v>8281</v>
      </c>
      <c r="O303" t="s">
        <v>8284</v>
      </c>
      <c r="P303">
        <v>48</v>
      </c>
      <c r="Q303">
        <v>62</v>
      </c>
    </row>
    <row r="304" spans="1:17" ht="273.60000000000002" x14ac:dyDescent="0.3">
      <c r="A304">
        <v>3085</v>
      </c>
      <c r="B304" s="3" t="s">
        <v>3085</v>
      </c>
      <c r="C304" s="3" t="s">
        <v>7195</v>
      </c>
      <c r="D304" s="5">
        <v>25000</v>
      </c>
      <c r="E304" s="7">
        <v>610</v>
      </c>
      <c r="F304" t="s">
        <v>8220</v>
      </c>
      <c r="G304" t="s">
        <v>8223</v>
      </c>
      <c r="H304" t="s">
        <v>8245</v>
      </c>
      <c r="I304" s="12">
        <v>42276.883784722217</v>
      </c>
      <c r="J304" s="12">
        <v>42246.883784722217</v>
      </c>
      <c r="K304" t="b">
        <v>0</v>
      </c>
      <c r="L304">
        <v>9</v>
      </c>
      <c r="M304" t="b">
        <v>0</v>
      </c>
      <c r="N304" t="s">
        <v>8281</v>
      </c>
      <c r="O304" t="s">
        <v>8282</v>
      </c>
      <c r="P304">
        <v>2</v>
      </c>
      <c r="Q304">
        <v>67.78</v>
      </c>
    </row>
    <row r="305" spans="1:17" ht="201.6" x14ac:dyDescent="0.3">
      <c r="A305">
        <v>2144</v>
      </c>
      <c r="B305" s="3" t="s">
        <v>2145</v>
      </c>
      <c r="C305" s="3" t="s">
        <v>6254</v>
      </c>
      <c r="D305" s="5">
        <v>35500</v>
      </c>
      <c r="E305" s="7">
        <v>607</v>
      </c>
      <c r="F305" t="s">
        <v>8220</v>
      </c>
      <c r="G305" t="s">
        <v>8223</v>
      </c>
      <c r="H305" t="s">
        <v>8245</v>
      </c>
      <c r="I305" s="12">
        <v>41531.546759259261</v>
      </c>
      <c r="J305" s="12">
        <v>41499.546759259261</v>
      </c>
      <c r="K305" t="b">
        <v>0</v>
      </c>
      <c r="L305">
        <v>24</v>
      </c>
      <c r="M305" t="b">
        <v>0</v>
      </c>
      <c r="N305" t="s">
        <v>8274</v>
      </c>
      <c r="O305" t="s">
        <v>8292</v>
      </c>
      <c r="P305">
        <v>2</v>
      </c>
      <c r="Q305">
        <v>25.29</v>
      </c>
    </row>
    <row r="306" spans="1:17" ht="288" x14ac:dyDescent="0.3">
      <c r="A306">
        <v>694</v>
      </c>
      <c r="B306" s="3" t="s">
        <v>695</v>
      </c>
      <c r="C306" s="3" t="s">
        <v>4804</v>
      </c>
      <c r="D306" s="5">
        <v>150000</v>
      </c>
      <c r="E306" s="7">
        <v>590</v>
      </c>
      <c r="F306" t="s">
        <v>8220</v>
      </c>
      <c r="G306" t="s">
        <v>8223</v>
      </c>
      <c r="H306" t="s">
        <v>8245</v>
      </c>
      <c r="I306" s="12">
        <v>42767.663877314815</v>
      </c>
      <c r="J306" s="12">
        <v>42737.663877314815</v>
      </c>
      <c r="K306" t="b">
        <v>0</v>
      </c>
      <c r="L306">
        <v>7</v>
      </c>
      <c r="M306" t="b">
        <v>0</v>
      </c>
      <c r="N306" t="s">
        <v>8266</v>
      </c>
      <c r="O306" t="s">
        <v>8268</v>
      </c>
      <c r="P306">
        <v>0</v>
      </c>
      <c r="Q306">
        <v>84.29</v>
      </c>
    </row>
    <row r="307" spans="1:17" ht="187.2" x14ac:dyDescent="0.3">
      <c r="A307">
        <v>3063</v>
      </c>
      <c r="B307" s="3" t="s">
        <v>3063</v>
      </c>
      <c r="C307" s="3" t="s">
        <v>7173</v>
      </c>
      <c r="D307" s="5">
        <v>3000</v>
      </c>
      <c r="E307" s="7">
        <v>587</v>
      </c>
      <c r="F307" t="s">
        <v>8220</v>
      </c>
      <c r="G307" t="s">
        <v>8223</v>
      </c>
      <c r="H307" t="s">
        <v>8245</v>
      </c>
      <c r="I307" s="12">
        <v>42665.922893518517</v>
      </c>
      <c r="J307" s="12">
        <v>42630.922893518517</v>
      </c>
      <c r="K307" t="b">
        <v>0</v>
      </c>
      <c r="L307">
        <v>23</v>
      </c>
      <c r="M307" t="b">
        <v>0</v>
      </c>
      <c r="N307" t="s">
        <v>8281</v>
      </c>
      <c r="O307" t="s">
        <v>8282</v>
      </c>
      <c r="P307">
        <v>20</v>
      </c>
      <c r="Q307">
        <v>25.52</v>
      </c>
    </row>
    <row r="308" spans="1:17" ht="273.60000000000002" x14ac:dyDescent="0.3">
      <c r="A308">
        <v>1127</v>
      </c>
      <c r="B308" s="3" t="s">
        <v>1128</v>
      </c>
      <c r="C308" s="3" t="s">
        <v>5237</v>
      </c>
      <c r="D308" s="5">
        <v>35000</v>
      </c>
      <c r="E308" s="7">
        <v>585</v>
      </c>
      <c r="F308" t="s">
        <v>8220</v>
      </c>
      <c r="G308" t="s">
        <v>8223</v>
      </c>
      <c r="H308" t="s">
        <v>8245</v>
      </c>
      <c r="I308" s="12">
        <v>41957.895833333328</v>
      </c>
      <c r="J308" s="12">
        <v>41926.854166666664</v>
      </c>
      <c r="K308" t="b">
        <v>0</v>
      </c>
      <c r="L308">
        <v>23</v>
      </c>
      <c r="M308" t="b">
        <v>0</v>
      </c>
      <c r="N308" t="s">
        <v>8274</v>
      </c>
      <c r="O308" t="s">
        <v>8302</v>
      </c>
      <c r="P308">
        <v>2</v>
      </c>
      <c r="Q308">
        <v>25.43</v>
      </c>
    </row>
    <row r="309" spans="1:17" ht="216" x14ac:dyDescent="0.3">
      <c r="A309">
        <v>1175</v>
      </c>
      <c r="B309" s="3" t="s">
        <v>1176</v>
      </c>
      <c r="C309" s="3" t="s">
        <v>5285</v>
      </c>
      <c r="D309" s="5">
        <v>20000</v>
      </c>
      <c r="E309" s="7">
        <v>585</v>
      </c>
      <c r="F309" t="s">
        <v>8220</v>
      </c>
      <c r="G309" t="s">
        <v>8223</v>
      </c>
      <c r="H309" t="s">
        <v>8245</v>
      </c>
      <c r="I309" s="12">
        <v>42200.728460648148</v>
      </c>
      <c r="J309" s="12">
        <v>42170.728460648148</v>
      </c>
      <c r="K309" t="b">
        <v>0</v>
      </c>
      <c r="L309">
        <v>9</v>
      </c>
      <c r="M309" t="b">
        <v>0</v>
      </c>
      <c r="N309" t="s">
        <v>8277</v>
      </c>
      <c r="O309" t="s">
        <v>8303</v>
      </c>
      <c r="P309">
        <v>3</v>
      </c>
      <c r="Q309">
        <v>65</v>
      </c>
    </row>
    <row r="310" spans="1:17" ht="259.2" x14ac:dyDescent="0.3">
      <c r="A310">
        <v>432</v>
      </c>
      <c r="B310" s="3" t="s">
        <v>433</v>
      </c>
      <c r="C310" s="3" t="s">
        <v>4542</v>
      </c>
      <c r="D310" s="5">
        <v>6000</v>
      </c>
      <c r="E310" s="7">
        <v>570</v>
      </c>
      <c r="F310" t="s">
        <v>8220</v>
      </c>
      <c r="G310" t="s">
        <v>8223</v>
      </c>
      <c r="H310" t="s">
        <v>8245</v>
      </c>
      <c r="I310" s="12">
        <v>42298.726631944446</v>
      </c>
      <c r="J310" s="12">
        <v>42238.726631944446</v>
      </c>
      <c r="K310" t="b">
        <v>0</v>
      </c>
      <c r="L310">
        <v>8</v>
      </c>
      <c r="M310" t="b">
        <v>0</v>
      </c>
      <c r="N310" t="s">
        <v>8279</v>
      </c>
      <c r="O310" t="s">
        <v>8297</v>
      </c>
      <c r="P310">
        <v>10</v>
      </c>
      <c r="Q310">
        <v>71.25</v>
      </c>
    </row>
    <row r="311" spans="1:17" ht="244.8" x14ac:dyDescent="0.3">
      <c r="A311">
        <v>2774</v>
      </c>
      <c r="B311" s="3" t="s">
        <v>2774</v>
      </c>
      <c r="C311" s="3" t="s">
        <v>6884</v>
      </c>
      <c r="D311" s="5">
        <v>4000</v>
      </c>
      <c r="E311" s="7">
        <v>570</v>
      </c>
      <c r="F311" t="s">
        <v>8220</v>
      </c>
      <c r="G311" t="s">
        <v>8223</v>
      </c>
      <c r="H311" t="s">
        <v>8245</v>
      </c>
      <c r="I311" s="12">
        <v>41341.126481481479</v>
      </c>
      <c r="J311" s="12">
        <v>41311.126481481479</v>
      </c>
      <c r="K311" t="b">
        <v>0</v>
      </c>
      <c r="L311">
        <v>13</v>
      </c>
      <c r="M311" t="b">
        <v>0</v>
      </c>
      <c r="N311" t="s">
        <v>8269</v>
      </c>
      <c r="O311" t="s">
        <v>8314</v>
      </c>
      <c r="P311">
        <v>14</v>
      </c>
      <c r="Q311">
        <v>43.85</v>
      </c>
    </row>
    <row r="312" spans="1:17" ht="288" x14ac:dyDescent="0.3">
      <c r="A312">
        <v>2906</v>
      </c>
      <c r="B312" s="3" t="s">
        <v>2906</v>
      </c>
      <c r="C312" s="3" t="s">
        <v>7016</v>
      </c>
      <c r="D312" s="5">
        <v>6000</v>
      </c>
      <c r="E312" s="7">
        <v>565</v>
      </c>
      <c r="F312" t="s">
        <v>8220</v>
      </c>
      <c r="G312" t="s">
        <v>8223</v>
      </c>
      <c r="H312" t="s">
        <v>8245</v>
      </c>
      <c r="I312" s="12">
        <v>42217.041666666672</v>
      </c>
      <c r="J312" s="12">
        <v>42199.648912037039</v>
      </c>
      <c r="K312" t="b">
        <v>0</v>
      </c>
      <c r="L312">
        <v>7</v>
      </c>
      <c r="M312" t="b">
        <v>0</v>
      </c>
      <c r="N312" t="s">
        <v>8281</v>
      </c>
      <c r="O312" t="s">
        <v>8284</v>
      </c>
      <c r="P312">
        <v>9</v>
      </c>
      <c r="Q312">
        <v>80.709999999999994</v>
      </c>
    </row>
    <row r="313" spans="1:17" ht="201.6" x14ac:dyDescent="0.3">
      <c r="A313">
        <v>4028</v>
      </c>
      <c r="B313" s="3" t="s">
        <v>4024</v>
      </c>
      <c r="C313" s="3" t="s">
        <v>8133</v>
      </c>
      <c r="D313" s="5">
        <v>2000</v>
      </c>
      <c r="E313" s="7">
        <v>561</v>
      </c>
      <c r="F313" t="s">
        <v>8220</v>
      </c>
      <c r="G313" t="s">
        <v>8223</v>
      </c>
      <c r="H313" t="s">
        <v>8245</v>
      </c>
      <c r="I313" s="12">
        <v>41795.938657407409</v>
      </c>
      <c r="J313" s="12">
        <v>41765.938657407409</v>
      </c>
      <c r="K313" t="b">
        <v>0</v>
      </c>
      <c r="L313">
        <v>11</v>
      </c>
      <c r="M313" t="b">
        <v>0</v>
      </c>
      <c r="N313" t="s">
        <v>8281</v>
      </c>
      <c r="O313" t="s">
        <v>8284</v>
      </c>
      <c r="P313">
        <v>28</v>
      </c>
      <c r="Q313">
        <v>51</v>
      </c>
    </row>
    <row r="314" spans="1:17" ht="273.60000000000002" x14ac:dyDescent="0.3">
      <c r="A314">
        <v>1725</v>
      </c>
      <c r="B314" s="3" t="s">
        <v>1726</v>
      </c>
      <c r="C314" s="3" t="s">
        <v>5835</v>
      </c>
      <c r="D314" s="5">
        <v>5500</v>
      </c>
      <c r="E314" s="7">
        <v>560</v>
      </c>
      <c r="F314" t="s">
        <v>8220</v>
      </c>
      <c r="G314" t="s">
        <v>8223</v>
      </c>
      <c r="H314" t="s">
        <v>8245</v>
      </c>
      <c r="I314" s="12">
        <v>41875.968159722222</v>
      </c>
      <c r="J314" s="12">
        <v>41845.968159722222</v>
      </c>
      <c r="K314" t="b">
        <v>0</v>
      </c>
      <c r="L314">
        <v>9</v>
      </c>
      <c r="M314" t="b">
        <v>0</v>
      </c>
      <c r="N314" t="s">
        <v>8285</v>
      </c>
      <c r="O314" t="s">
        <v>8288</v>
      </c>
      <c r="P314">
        <v>10</v>
      </c>
      <c r="Q314">
        <v>62.22</v>
      </c>
    </row>
    <row r="315" spans="1:17" ht="259.2" x14ac:dyDescent="0.3">
      <c r="A315">
        <v>2140</v>
      </c>
      <c r="B315" s="3" t="s">
        <v>2141</v>
      </c>
      <c r="C315" s="3" t="s">
        <v>6250</v>
      </c>
      <c r="D315" s="5">
        <v>500000</v>
      </c>
      <c r="E315" s="7">
        <v>560</v>
      </c>
      <c r="F315" t="s">
        <v>8220</v>
      </c>
      <c r="G315" t="s">
        <v>8223</v>
      </c>
      <c r="H315" t="s">
        <v>8245</v>
      </c>
      <c r="I315" s="12">
        <v>41285.833611111113</v>
      </c>
      <c r="J315" s="12">
        <v>41255.833611111113</v>
      </c>
      <c r="K315" t="b">
        <v>0</v>
      </c>
      <c r="L315">
        <v>11</v>
      </c>
      <c r="M315" t="b">
        <v>0</v>
      </c>
      <c r="N315" t="s">
        <v>8274</v>
      </c>
      <c r="O315" t="s">
        <v>8292</v>
      </c>
      <c r="P315">
        <v>0</v>
      </c>
      <c r="Q315">
        <v>50.91</v>
      </c>
    </row>
    <row r="316" spans="1:17" ht="259.2" x14ac:dyDescent="0.3">
      <c r="A316">
        <v>685</v>
      </c>
      <c r="B316" s="3" t="s">
        <v>686</v>
      </c>
      <c r="C316" s="3" t="s">
        <v>4795</v>
      </c>
      <c r="D316" s="5">
        <v>2000</v>
      </c>
      <c r="E316" s="7">
        <v>553</v>
      </c>
      <c r="F316" t="s">
        <v>8220</v>
      </c>
      <c r="G316" t="s">
        <v>8223</v>
      </c>
      <c r="H316" t="s">
        <v>8245</v>
      </c>
      <c r="I316" s="12">
        <v>42016.866574074069</v>
      </c>
      <c r="J316" s="12">
        <v>41971.866574074069</v>
      </c>
      <c r="K316" t="b">
        <v>0</v>
      </c>
      <c r="L316">
        <v>10</v>
      </c>
      <c r="M316" t="b">
        <v>0</v>
      </c>
      <c r="N316" t="s">
        <v>8266</v>
      </c>
      <c r="O316" t="s">
        <v>8268</v>
      </c>
      <c r="P316">
        <v>28</v>
      </c>
      <c r="Q316">
        <v>55.3</v>
      </c>
    </row>
    <row r="317" spans="1:17" ht="115.2" x14ac:dyDescent="0.3">
      <c r="A317">
        <v>1807</v>
      </c>
      <c r="B317" s="3" t="s">
        <v>1808</v>
      </c>
      <c r="C317" s="3" t="s">
        <v>5917</v>
      </c>
      <c r="D317" s="5">
        <v>5000</v>
      </c>
      <c r="E317" s="7">
        <v>553</v>
      </c>
      <c r="F317" t="s">
        <v>8220</v>
      </c>
      <c r="G317" t="s">
        <v>8223</v>
      </c>
      <c r="H317" t="s">
        <v>8245</v>
      </c>
      <c r="I317" s="12">
        <v>41910.068437499998</v>
      </c>
      <c r="J317" s="12">
        <v>41880.068437499998</v>
      </c>
      <c r="K317" t="b">
        <v>1</v>
      </c>
      <c r="L317">
        <v>8</v>
      </c>
      <c r="M317" t="b">
        <v>0</v>
      </c>
      <c r="N317" t="s">
        <v>8271</v>
      </c>
      <c r="O317" t="s">
        <v>8272</v>
      </c>
      <c r="P317">
        <v>11</v>
      </c>
      <c r="Q317">
        <v>69.13</v>
      </c>
    </row>
    <row r="318" spans="1:17" ht="230.4" x14ac:dyDescent="0.3">
      <c r="A318">
        <v>2752</v>
      </c>
      <c r="B318" s="3" t="s">
        <v>2752</v>
      </c>
      <c r="C318" s="3" t="s">
        <v>6862</v>
      </c>
      <c r="D318" s="5">
        <v>4800</v>
      </c>
      <c r="E318" s="7">
        <v>550</v>
      </c>
      <c r="F318" t="s">
        <v>8220</v>
      </c>
      <c r="G318" t="s">
        <v>8223</v>
      </c>
      <c r="H318" t="s">
        <v>8245</v>
      </c>
      <c r="I318" s="12">
        <v>40895.765092592592</v>
      </c>
      <c r="J318" s="12">
        <v>40855.765092592592</v>
      </c>
      <c r="K318" t="b">
        <v>0</v>
      </c>
      <c r="L318">
        <v>14</v>
      </c>
      <c r="M318" t="b">
        <v>0</v>
      </c>
      <c r="N318" t="s">
        <v>8269</v>
      </c>
      <c r="O318" t="s">
        <v>8314</v>
      </c>
      <c r="P318">
        <v>11</v>
      </c>
      <c r="Q318">
        <v>39.29</v>
      </c>
    </row>
    <row r="319" spans="1:17" ht="259.2" x14ac:dyDescent="0.3">
      <c r="A319">
        <v>2897</v>
      </c>
      <c r="B319" s="3" t="s">
        <v>2897</v>
      </c>
      <c r="C319" s="3" t="s">
        <v>7007</v>
      </c>
      <c r="D319" s="5">
        <v>12000</v>
      </c>
      <c r="E319" s="7">
        <v>550</v>
      </c>
      <c r="F319" t="s">
        <v>8220</v>
      </c>
      <c r="G319" t="s">
        <v>8223</v>
      </c>
      <c r="H319" t="s">
        <v>8245</v>
      </c>
      <c r="I319" s="12">
        <v>42288.645196759258</v>
      </c>
      <c r="J319" s="12">
        <v>42258.646504629629</v>
      </c>
      <c r="K319" t="b">
        <v>0</v>
      </c>
      <c r="L319">
        <v>3</v>
      </c>
      <c r="M319" t="b">
        <v>0</v>
      </c>
      <c r="N319" t="s">
        <v>8281</v>
      </c>
      <c r="O319" t="s">
        <v>8284</v>
      </c>
      <c r="P319">
        <v>5</v>
      </c>
      <c r="Q319">
        <v>183.33</v>
      </c>
    </row>
    <row r="320" spans="1:17" ht="259.2" x14ac:dyDescent="0.3">
      <c r="A320">
        <v>3934</v>
      </c>
      <c r="B320" s="3" t="s">
        <v>3931</v>
      </c>
      <c r="C320" s="3" t="s">
        <v>8042</v>
      </c>
      <c r="D320" s="5">
        <v>5000</v>
      </c>
      <c r="E320" s="7">
        <v>550</v>
      </c>
      <c r="F320" t="s">
        <v>8220</v>
      </c>
      <c r="G320" t="s">
        <v>8223</v>
      </c>
      <c r="H320" t="s">
        <v>8245</v>
      </c>
      <c r="I320" s="12">
        <v>42278.541666666672</v>
      </c>
      <c r="J320" s="12">
        <v>42233.671747685185</v>
      </c>
      <c r="K320" t="b">
        <v>0</v>
      </c>
      <c r="L320">
        <v>12</v>
      </c>
      <c r="M320" t="b">
        <v>0</v>
      </c>
      <c r="N320" t="s">
        <v>8281</v>
      </c>
      <c r="O320" t="s">
        <v>8284</v>
      </c>
      <c r="P320">
        <v>11</v>
      </c>
      <c r="Q320">
        <v>45.83</v>
      </c>
    </row>
    <row r="321" spans="1:17" ht="187.2" x14ac:dyDescent="0.3">
      <c r="A321">
        <v>3992</v>
      </c>
      <c r="B321" s="3" t="s">
        <v>3988</v>
      </c>
      <c r="C321" s="3" t="s">
        <v>8098</v>
      </c>
      <c r="D321" s="5">
        <v>10000</v>
      </c>
      <c r="E321" s="7">
        <v>541</v>
      </c>
      <c r="F321" t="s">
        <v>8220</v>
      </c>
      <c r="G321" t="s">
        <v>8223</v>
      </c>
      <c r="H321" t="s">
        <v>8245</v>
      </c>
      <c r="I321" s="12">
        <v>42349.982164351852</v>
      </c>
      <c r="J321" s="12">
        <v>42289.94049768518</v>
      </c>
      <c r="K321" t="b">
        <v>0</v>
      </c>
      <c r="L321">
        <v>9</v>
      </c>
      <c r="M321" t="b">
        <v>0</v>
      </c>
      <c r="N321" t="s">
        <v>8281</v>
      </c>
      <c r="O321" t="s">
        <v>8284</v>
      </c>
      <c r="P321">
        <v>5</v>
      </c>
      <c r="Q321">
        <v>60.11</v>
      </c>
    </row>
    <row r="322" spans="1:17" ht="187.2" x14ac:dyDescent="0.3">
      <c r="A322">
        <v>1146</v>
      </c>
      <c r="B322" s="3" t="s">
        <v>1147</v>
      </c>
      <c r="C322" s="3" t="s">
        <v>5256</v>
      </c>
      <c r="D322" s="5">
        <v>6000</v>
      </c>
      <c r="E322" s="7">
        <v>530</v>
      </c>
      <c r="F322" t="s">
        <v>8220</v>
      </c>
      <c r="G322" t="s">
        <v>8223</v>
      </c>
      <c r="H322" t="s">
        <v>8245</v>
      </c>
      <c r="I322" s="12">
        <v>41761.9533912037</v>
      </c>
      <c r="J322" s="12">
        <v>41723.9533912037</v>
      </c>
      <c r="K322" t="b">
        <v>0</v>
      </c>
      <c r="L322">
        <v>12</v>
      </c>
      <c r="M322" t="b">
        <v>0</v>
      </c>
      <c r="N322" t="s">
        <v>8277</v>
      </c>
      <c r="O322" t="s">
        <v>8303</v>
      </c>
      <c r="P322">
        <v>9</v>
      </c>
      <c r="Q322">
        <v>44.17</v>
      </c>
    </row>
    <row r="323" spans="1:17" ht="201.6" x14ac:dyDescent="0.3">
      <c r="A323">
        <v>2581</v>
      </c>
      <c r="B323" s="3" t="s">
        <v>2581</v>
      </c>
      <c r="C323" s="3" t="s">
        <v>6691</v>
      </c>
      <c r="D323" s="5">
        <v>5000</v>
      </c>
      <c r="E323" s="7">
        <v>530</v>
      </c>
      <c r="F323" t="s">
        <v>8220</v>
      </c>
      <c r="G323" t="s">
        <v>8223</v>
      </c>
      <c r="H323" t="s">
        <v>8245</v>
      </c>
      <c r="I323" s="12">
        <v>42324.670115740737</v>
      </c>
      <c r="J323" s="12">
        <v>42294.628449074073</v>
      </c>
      <c r="K323" t="b">
        <v>0</v>
      </c>
      <c r="L323">
        <v>11</v>
      </c>
      <c r="M323" t="b">
        <v>0</v>
      </c>
      <c r="N323" t="s">
        <v>8277</v>
      </c>
      <c r="O323" t="s">
        <v>8303</v>
      </c>
      <c r="P323">
        <v>11</v>
      </c>
      <c r="Q323">
        <v>48.18</v>
      </c>
    </row>
    <row r="324" spans="1:17" ht="216" x14ac:dyDescent="0.3">
      <c r="A324">
        <v>3968</v>
      </c>
      <c r="B324" s="3" t="s">
        <v>3965</v>
      </c>
      <c r="C324" s="3" t="s">
        <v>8075</v>
      </c>
      <c r="D324" s="5">
        <v>5000</v>
      </c>
      <c r="E324" s="7">
        <v>527</v>
      </c>
      <c r="F324" t="s">
        <v>8220</v>
      </c>
      <c r="G324" t="s">
        <v>8223</v>
      </c>
      <c r="H324" t="s">
        <v>8245</v>
      </c>
      <c r="I324" s="12">
        <v>42512.815659722226</v>
      </c>
      <c r="J324" s="12">
        <v>42452.815659722226</v>
      </c>
      <c r="K324" t="b">
        <v>0</v>
      </c>
      <c r="L324">
        <v>11</v>
      </c>
      <c r="M324" t="b">
        <v>0</v>
      </c>
      <c r="N324" t="s">
        <v>8281</v>
      </c>
      <c r="O324" t="s">
        <v>8284</v>
      </c>
      <c r="P324">
        <v>11</v>
      </c>
      <c r="Q324">
        <v>47.91</v>
      </c>
    </row>
    <row r="325" spans="1:17" ht="230.4" x14ac:dyDescent="0.3">
      <c r="A325">
        <v>3112</v>
      </c>
      <c r="B325" s="3" t="s">
        <v>3112</v>
      </c>
      <c r="C325" s="3" t="s">
        <v>7222</v>
      </c>
      <c r="D325" s="5">
        <v>11000</v>
      </c>
      <c r="E325" s="7">
        <v>521</v>
      </c>
      <c r="F325" t="s">
        <v>8220</v>
      </c>
      <c r="G325" t="s">
        <v>8223</v>
      </c>
      <c r="H325" t="s">
        <v>8245</v>
      </c>
      <c r="I325" s="12">
        <v>42675.121921296297</v>
      </c>
      <c r="J325" s="12">
        <v>42615.121921296297</v>
      </c>
      <c r="K325" t="b">
        <v>0</v>
      </c>
      <c r="L325">
        <v>9</v>
      </c>
      <c r="M325" t="b">
        <v>0</v>
      </c>
      <c r="N325" t="s">
        <v>8281</v>
      </c>
      <c r="O325" t="s">
        <v>8282</v>
      </c>
      <c r="P325">
        <v>5</v>
      </c>
      <c r="Q325">
        <v>57.89</v>
      </c>
    </row>
    <row r="326" spans="1:17" ht="244.8" x14ac:dyDescent="0.3">
      <c r="A326">
        <v>909</v>
      </c>
      <c r="B326" s="3" t="s">
        <v>910</v>
      </c>
      <c r="C326" s="3" t="s">
        <v>5019</v>
      </c>
      <c r="D326" s="5">
        <v>16000</v>
      </c>
      <c r="E326" s="7">
        <v>520</v>
      </c>
      <c r="F326" t="s">
        <v>8220</v>
      </c>
      <c r="G326" t="s">
        <v>8223</v>
      </c>
      <c r="H326" t="s">
        <v>8245</v>
      </c>
      <c r="I326" s="12">
        <v>41113.166666666664</v>
      </c>
      <c r="J326" s="12">
        <v>41081.69027777778</v>
      </c>
      <c r="K326" t="b">
        <v>0</v>
      </c>
      <c r="L326">
        <v>8</v>
      </c>
      <c r="M326" t="b">
        <v>0</v>
      </c>
      <c r="N326" t="s">
        <v>8285</v>
      </c>
      <c r="O326" t="s">
        <v>8308</v>
      </c>
      <c r="P326">
        <v>3</v>
      </c>
      <c r="Q326">
        <v>65</v>
      </c>
    </row>
    <row r="327" spans="1:17" ht="244.8" x14ac:dyDescent="0.3">
      <c r="A327">
        <v>3894</v>
      </c>
      <c r="B327" s="3" t="s">
        <v>3891</v>
      </c>
      <c r="C327" s="3" t="s">
        <v>8002</v>
      </c>
      <c r="D327" s="5">
        <v>15000</v>
      </c>
      <c r="E327" s="7">
        <v>520</v>
      </c>
      <c r="F327" t="s">
        <v>8220</v>
      </c>
      <c r="G327" t="s">
        <v>8223</v>
      </c>
      <c r="H327" t="s">
        <v>8245</v>
      </c>
      <c r="I327" s="12">
        <v>42710.207638888889</v>
      </c>
      <c r="J327" s="12">
        <v>42679.958472222221</v>
      </c>
      <c r="K327" t="b">
        <v>0</v>
      </c>
      <c r="L327">
        <v>11</v>
      </c>
      <c r="M327" t="b">
        <v>0</v>
      </c>
      <c r="N327" t="s">
        <v>8281</v>
      </c>
      <c r="O327" t="s">
        <v>8284</v>
      </c>
      <c r="P327">
        <v>3</v>
      </c>
      <c r="Q327">
        <v>47.27</v>
      </c>
    </row>
    <row r="328" spans="1:17" ht="244.8" x14ac:dyDescent="0.3">
      <c r="A328">
        <v>1990</v>
      </c>
      <c r="B328" s="3" t="s">
        <v>1991</v>
      </c>
      <c r="C328" s="3" t="s">
        <v>6100</v>
      </c>
      <c r="D328" s="5">
        <v>3000</v>
      </c>
      <c r="E328" s="7">
        <v>509</v>
      </c>
      <c r="F328" t="s">
        <v>8220</v>
      </c>
      <c r="G328" t="s">
        <v>8223</v>
      </c>
      <c r="H328" t="s">
        <v>8245</v>
      </c>
      <c r="I328" s="12">
        <v>42413.195972222224</v>
      </c>
      <c r="J328" s="12">
        <v>42398.195972222224</v>
      </c>
      <c r="K328" t="b">
        <v>0</v>
      </c>
      <c r="L328">
        <v>5</v>
      </c>
      <c r="M328" t="b">
        <v>0</v>
      </c>
      <c r="N328" t="s">
        <v>8271</v>
      </c>
      <c r="O328" t="s">
        <v>8311</v>
      </c>
      <c r="P328">
        <v>17</v>
      </c>
      <c r="Q328">
        <v>101.8</v>
      </c>
    </row>
    <row r="329" spans="1:17" ht="273.60000000000002" x14ac:dyDescent="0.3">
      <c r="A329">
        <v>2867</v>
      </c>
      <c r="B329" s="3" t="s">
        <v>2867</v>
      </c>
      <c r="C329" s="3" t="s">
        <v>6977</v>
      </c>
      <c r="D329" s="5">
        <v>2500</v>
      </c>
      <c r="E329" s="7">
        <v>504</v>
      </c>
      <c r="F329" t="s">
        <v>8220</v>
      </c>
      <c r="G329" t="s">
        <v>8223</v>
      </c>
      <c r="H329" t="s">
        <v>8245</v>
      </c>
      <c r="I329" s="12">
        <v>42555.166666666672</v>
      </c>
      <c r="J329" s="12">
        <v>42531.195277777777</v>
      </c>
      <c r="K329" t="b">
        <v>0</v>
      </c>
      <c r="L329">
        <v>10</v>
      </c>
      <c r="M329" t="b">
        <v>0</v>
      </c>
      <c r="N329" t="s">
        <v>8281</v>
      </c>
      <c r="O329" t="s">
        <v>8284</v>
      </c>
      <c r="P329">
        <v>20</v>
      </c>
      <c r="Q329">
        <v>50.4</v>
      </c>
    </row>
    <row r="330" spans="1:17" ht="230.4" x14ac:dyDescent="0.3">
      <c r="A330">
        <v>2892</v>
      </c>
      <c r="B330" s="3" t="s">
        <v>2892</v>
      </c>
      <c r="C330" s="3" t="s">
        <v>7002</v>
      </c>
      <c r="D330" s="5">
        <v>5500</v>
      </c>
      <c r="E330" s="7">
        <v>500</v>
      </c>
      <c r="F330" t="s">
        <v>8220</v>
      </c>
      <c r="G330" t="s">
        <v>8223</v>
      </c>
      <c r="H330" t="s">
        <v>8245</v>
      </c>
      <c r="I330" s="12">
        <v>41876.875</v>
      </c>
      <c r="J330" s="12">
        <v>41869.714166666665</v>
      </c>
      <c r="K330" t="b">
        <v>0</v>
      </c>
      <c r="L330">
        <v>17</v>
      </c>
      <c r="M330" t="b">
        <v>0</v>
      </c>
      <c r="N330" t="s">
        <v>8281</v>
      </c>
      <c r="O330" t="s">
        <v>8284</v>
      </c>
      <c r="P330">
        <v>9</v>
      </c>
      <c r="Q330">
        <v>29.41</v>
      </c>
    </row>
    <row r="331" spans="1:17" ht="273.60000000000002" x14ac:dyDescent="0.3">
      <c r="A331">
        <v>3788</v>
      </c>
      <c r="B331" s="3" t="s">
        <v>3785</v>
      </c>
      <c r="C331" s="3" t="s">
        <v>7898</v>
      </c>
      <c r="D331" s="5">
        <v>75000</v>
      </c>
      <c r="E331" s="7">
        <v>500</v>
      </c>
      <c r="F331" t="s">
        <v>8220</v>
      </c>
      <c r="G331" t="s">
        <v>8223</v>
      </c>
      <c r="H331" t="s">
        <v>8245</v>
      </c>
      <c r="I331" s="12">
        <v>42361.679166666669</v>
      </c>
      <c r="J331" s="12">
        <v>42333.695821759262</v>
      </c>
      <c r="K331" t="b">
        <v>0</v>
      </c>
      <c r="L331">
        <v>1</v>
      </c>
      <c r="M331" t="b">
        <v>0</v>
      </c>
      <c r="N331" t="s">
        <v>8281</v>
      </c>
      <c r="O331" t="s">
        <v>8293</v>
      </c>
      <c r="P331">
        <v>1</v>
      </c>
      <c r="Q331">
        <v>500</v>
      </c>
    </row>
    <row r="332" spans="1:17" ht="244.8" x14ac:dyDescent="0.3">
      <c r="A332">
        <v>3996</v>
      </c>
      <c r="B332" s="3" t="s">
        <v>3992</v>
      </c>
      <c r="C332" s="3" t="s">
        <v>8102</v>
      </c>
      <c r="D332" s="5">
        <v>3000</v>
      </c>
      <c r="E332" s="7">
        <v>497</v>
      </c>
      <c r="F332" t="s">
        <v>8220</v>
      </c>
      <c r="G332" t="s">
        <v>8223</v>
      </c>
      <c r="H332" t="s">
        <v>8245</v>
      </c>
      <c r="I332" s="12">
        <v>41963.669444444444</v>
      </c>
      <c r="J332" s="12">
        <v>41950.26694444444</v>
      </c>
      <c r="K332" t="b">
        <v>0</v>
      </c>
      <c r="L332">
        <v>17</v>
      </c>
      <c r="M332" t="b">
        <v>0</v>
      </c>
      <c r="N332" t="s">
        <v>8281</v>
      </c>
      <c r="O332" t="s">
        <v>8284</v>
      </c>
      <c r="P332">
        <v>17</v>
      </c>
      <c r="Q332">
        <v>29.24</v>
      </c>
    </row>
    <row r="333" spans="1:17" ht="230.4" x14ac:dyDescent="0.3">
      <c r="A333">
        <v>4062</v>
      </c>
      <c r="B333" s="3" t="s">
        <v>4058</v>
      </c>
      <c r="C333" s="3" t="s">
        <v>8166</v>
      </c>
      <c r="D333" s="5">
        <v>20000</v>
      </c>
      <c r="E333" s="7">
        <v>490</v>
      </c>
      <c r="F333" t="s">
        <v>8220</v>
      </c>
      <c r="G333" t="s">
        <v>8223</v>
      </c>
      <c r="H333" t="s">
        <v>8245</v>
      </c>
      <c r="I333" s="12">
        <v>42553.739212962959</v>
      </c>
      <c r="J333" s="12">
        <v>42523.739212962959</v>
      </c>
      <c r="K333" t="b">
        <v>0</v>
      </c>
      <c r="L333">
        <v>3</v>
      </c>
      <c r="M333" t="b">
        <v>0</v>
      </c>
      <c r="N333" t="s">
        <v>8281</v>
      </c>
      <c r="O333" t="s">
        <v>8284</v>
      </c>
      <c r="P333">
        <v>2</v>
      </c>
      <c r="Q333">
        <v>163.33000000000001</v>
      </c>
    </row>
    <row r="334" spans="1:17" ht="244.8" x14ac:dyDescent="0.3">
      <c r="A334">
        <v>1707</v>
      </c>
      <c r="B334" s="3" t="s">
        <v>1708</v>
      </c>
      <c r="C334" s="3" t="s">
        <v>5817</v>
      </c>
      <c r="D334" s="5">
        <v>5000</v>
      </c>
      <c r="E334" s="7">
        <v>487</v>
      </c>
      <c r="F334" t="s">
        <v>8220</v>
      </c>
      <c r="G334" t="s">
        <v>8223</v>
      </c>
      <c r="H334" t="s">
        <v>8245</v>
      </c>
      <c r="I334" s="12">
        <v>42457.679340277777</v>
      </c>
      <c r="J334" s="12">
        <v>42427.721006944441</v>
      </c>
      <c r="K334" t="b">
        <v>0</v>
      </c>
      <c r="L334">
        <v>9</v>
      </c>
      <c r="M334" t="b">
        <v>0</v>
      </c>
      <c r="N334" t="s">
        <v>8285</v>
      </c>
      <c r="O334" t="s">
        <v>8288</v>
      </c>
      <c r="P334">
        <v>10</v>
      </c>
      <c r="Q334">
        <v>54.11</v>
      </c>
    </row>
    <row r="335" spans="1:17" ht="187.2" x14ac:dyDescent="0.3">
      <c r="A335">
        <v>3646</v>
      </c>
      <c r="B335" s="3" t="s">
        <v>3644</v>
      </c>
      <c r="C335" s="3" t="s">
        <v>7756</v>
      </c>
      <c r="D335" s="5">
        <v>10000</v>
      </c>
      <c r="E335" s="7">
        <v>481</v>
      </c>
      <c r="F335" t="s">
        <v>8220</v>
      </c>
      <c r="G335" t="s">
        <v>8223</v>
      </c>
      <c r="H335" t="s">
        <v>8245</v>
      </c>
      <c r="I335" s="12">
        <v>42171.979166666672</v>
      </c>
      <c r="J335" s="12">
        <v>42140.421319444446</v>
      </c>
      <c r="K335" t="b">
        <v>0</v>
      </c>
      <c r="L335">
        <v>8</v>
      </c>
      <c r="M335" t="b">
        <v>0</v>
      </c>
      <c r="N335" t="s">
        <v>8281</v>
      </c>
      <c r="O335" t="s">
        <v>8293</v>
      </c>
      <c r="P335">
        <v>5</v>
      </c>
      <c r="Q335">
        <v>60.13</v>
      </c>
    </row>
    <row r="336" spans="1:17" ht="172.8" x14ac:dyDescent="0.3">
      <c r="A336">
        <v>452</v>
      </c>
      <c r="B336" s="3" t="s">
        <v>453</v>
      </c>
      <c r="C336" s="3" t="s">
        <v>4562</v>
      </c>
      <c r="D336" s="5">
        <v>750</v>
      </c>
      <c r="E336" s="7">
        <v>480</v>
      </c>
      <c r="F336" t="s">
        <v>8220</v>
      </c>
      <c r="G336" t="s">
        <v>8223</v>
      </c>
      <c r="H336" t="s">
        <v>8245</v>
      </c>
      <c r="I336" s="12">
        <v>42137.703877314809</v>
      </c>
      <c r="J336" s="12">
        <v>42107.703877314809</v>
      </c>
      <c r="K336" t="b">
        <v>0</v>
      </c>
      <c r="L336">
        <v>12</v>
      </c>
      <c r="M336" t="b">
        <v>0</v>
      </c>
      <c r="N336" t="s">
        <v>8279</v>
      </c>
      <c r="O336" t="s">
        <v>8297</v>
      </c>
      <c r="P336">
        <v>64</v>
      </c>
      <c r="Q336">
        <v>40</v>
      </c>
    </row>
    <row r="337" spans="1:17" ht="230.4" x14ac:dyDescent="0.3">
      <c r="A337">
        <v>2135</v>
      </c>
      <c r="B337" s="3" t="s">
        <v>2136</v>
      </c>
      <c r="C337" s="3" t="s">
        <v>6245</v>
      </c>
      <c r="D337" s="5">
        <v>5000</v>
      </c>
      <c r="E337" s="7">
        <v>478</v>
      </c>
      <c r="F337" t="s">
        <v>8220</v>
      </c>
      <c r="G337" t="s">
        <v>8223</v>
      </c>
      <c r="H337" t="s">
        <v>8245</v>
      </c>
      <c r="I337" s="12">
        <v>41186.963344907403</v>
      </c>
      <c r="J337" s="12">
        <v>41156.963344907403</v>
      </c>
      <c r="K337" t="b">
        <v>0</v>
      </c>
      <c r="L337">
        <v>22</v>
      </c>
      <c r="M337" t="b">
        <v>0</v>
      </c>
      <c r="N337" t="s">
        <v>8274</v>
      </c>
      <c r="O337" t="s">
        <v>8292</v>
      </c>
      <c r="P337">
        <v>10</v>
      </c>
      <c r="Q337">
        <v>21.73</v>
      </c>
    </row>
    <row r="338" spans="1:17" ht="244.8" x14ac:dyDescent="0.3">
      <c r="A338">
        <v>3084</v>
      </c>
      <c r="B338" s="3" t="s">
        <v>3084</v>
      </c>
      <c r="C338" s="3" t="s">
        <v>7194</v>
      </c>
      <c r="D338" s="5">
        <v>4059</v>
      </c>
      <c r="E338" s="7">
        <v>470</v>
      </c>
      <c r="F338" t="s">
        <v>8220</v>
      </c>
      <c r="G338" t="s">
        <v>8223</v>
      </c>
      <c r="H338" t="s">
        <v>8245</v>
      </c>
      <c r="I338" s="12">
        <v>42129.783333333333</v>
      </c>
      <c r="J338" s="12">
        <v>42100.723738425921</v>
      </c>
      <c r="K338" t="b">
        <v>0</v>
      </c>
      <c r="L338">
        <v>6</v>
      </c>
      <c r="M338" t="b">
        <v>0</v>
      </c>
      <c r="N338" t="s">
        <v>8281</v>
      </c>
      <c r="O338" t="s">
        <v>8282</v>
      </c>
      <c r="P338">
        <v>12</v>
      </c>
      <c r="Q338">
        <v>78.33</v>
      </c>
    </row>
    <row r="339" spans="1:17" ht="187.2" x14ac:dyDescent="0.3">
      <c r="A339">
        <v>992</v>
      </c>
      <c r="B339" s="3" t="s">
        <v>993</v>
      </c>
      <c r="C339" s="3" t="s">
        <v>5102</v>
      </c>
      <c r="D339" s="5">
        <v>100000</v>
      </c>
      <c r="E339" s="7">
        <v>467</v>
      </c>
      <c r="F339" t="s">
        <v>8220</v>
      </c>
      <c r="G339" t="s">
        <v>8223</v>
      </c>
      <c r="H339" t="s">
        <v>8245</v>
      </c>
      <c r="I339" s="12">
        <v>42497.883321759262</v>
      </c>
      <c r="J339" s="12">
        <v>42437.924988425926</v>
      </c>
      <c r="K339" t="b">
        <v>0</v>
      </c>
      <c r="L339">
        <v>4</v>
      </c>
      <c r="M339" t="b">
        <v>0</v>
      </c>
      <c r="N339" t="s">
        <v>8266</v>
      </c>
      <c r="O339" t="s">
        <v>8268</v>
      </c>
      <c r="P339">
        <v>0</v>
      </c>
      <c r="Q339">
        <v>116.75</v>
      </c>
    </row>
    <row r="340" spans="1:17" ht="216" x14ac:dyDescent="0.3">
      <c r="A340">
        <v>2871</v>
      </c>
      <c r="B340" s="3" t="s">
        <v>2871</v>
      </c>
      <c r="C340" s="3" t="s">
        <v>6981</v>
      </c>
      <c r="D340" s="5">
        <v>10000</v>
      </c>
      <c r="E340" s="7">
        <v>467</v>
      </c>
      <c r="F340" t="s">
        <v>8220</v>
      </c>
      <c r="G340" t="s">
        <v>8223</v>
      </c>
      <c r="H340" t="s">
        <v>8245</v>
      </c>
      <c r="I340" s="12">
        <v>41994.738576388889</v>
      </c>
      <c r="J340" s="12">
        <v>41974.738576388889</v>
      </c>
      <c r="K340" t="b">
        <v>0</v>
      </c>
      <c r="L340">
        <v>13</v>
      </c>
      <c r="M340" t="b">
        <v>0</v>
      </c>
      <c r="N340" t="s">
        <v>8281</v>
      </c>
      <c r="O340" t="s">
        <v>8284</v>
      </c>
      <c r="P340">
        <v>5</v>
      </c>
      <c r="Q340">
        <v>35.92</v>
      </c>
    </row>
    <row r="341" spans="1:17" ht="201.6" x14ac:dyDescent="0.3">
      <c r="A341">
        <v>2409</v>
      </c>
      <c r="B341" s="3" t="s">
        <v>2410</v>
      </c>
      <c r="C341" s="3" t="s">
        <v>6519</v>
      </c>
      <c r="D341" s="5">
        <v>25000</v>
      </c>
      <c r="E341" s="7">
        <v>460</v>
      </c>
      <c r="F341" t="s">
        <v>8220</v>
      </c>
      <c r="G341" t="s">
        <v>8223</v>
      </c>
      <c r="H341" t="s">
        <v>8245</v>
      </c>
      <c r="I341" s="12">
        <v>42234.875868055555</v>
      </c>
      <c r="J341" s="12">
        <v>42204.875868055555</v>
      </c>
      <c r="K341" t="b">
        <v>0</v>
      </c>
      <c r="L341">
        <v>6</v>
      </c>
      <c r="M341" t="b">
        <v>0</v>
      </c>
      <c r="N341" t="s">
        <v>8277</v>
      </c>
      <c r="O341" t="s">
        <v>8303</v>
      </c>
      <c r="P341">
        <v>2</v>
      </c>
      <c r="Q341">
        <v>76.67</v>
      </c>
    </row>
    <row r="342" spans="1:17" ht="259.2" x14ac:dyDescent="0.3">
      <c r="A342">
        <v>2414</v>
      </c>
      <c r="B342" s="3" t="s">
        <v>2415</v>
      </c>
      <c r="C342" s="3" t="s">
        <v>6524</v>
      </c>
      <c r="D342" s="5">
        <v>15000</v>
      </c>
      <c r="E342" s="7">
        <v>460</v>
      </c>
      <c r="F342" t="s">
        <v>8220</v>
      </c>
      <c r="G342" t="s">
        <v>8223</v>
      </c>
      <c r="H342" t="s">
        <v>8245</v>
      </c>
      <c r="I342" s="12">
        <v>42238.165972222225</v>
      </c>
      <c r="J342" s="12">
        <v>42198.695138888885</v>
      </c>
      <c r="K342" t="b">
        <v>0</v>
      </c>
      <c r="L342">
        <v>13</v>
      </c>
      <c r="M342" t="b">
        <v>0</v>
      </c>
      <c r="N342" t="s">
        <v>8277</v>
      </c>
      <c r="O342" t="s">
        <v>8303</v>
      </c>
      <c r="P342">
        <v>3</v>
      </c>
      <c r="Q342">
        <v>35.380000000000003</v>
      </c>
    </row>
    <row r="343" spans="1:17" ht="273.60000000000002" x14ac:dyDescent="0.3">
      <c r="A343">
        <v>4046</v>
      </c>
      <c r="B343" s="3" t="s">
        <v>4042</v>
      </c>
      <c r="C343" s="3" t="s">
        <v>8150</v>
      </c>
      <c r="D343" s="5">
        <v>5600</v>
      </c>
      <c r="E343" s="7">
        <v>460</v>
      </c>
      <c r="F343" t="s">
        <v>8220</v>
      </c>
      <c r="G343" t="s">
        <v>8223</v>
      </c>
      <c r="H343" t="s">
        <v>8245</v>
      </c>
      <c r="I343" s="12">
        <v>41934.650578703702</v>
      </c>
      <c r="J343" s="12">
        <v>41904.650578703702</v>
      </c>
      <c r="K343" t="b">
        <v>0</v>
      </c>
      <c r="L343">
        <v>12</v>
      </c>
      <c r="M343" t="b">
        <v>0</v>
      </c>
      <c r="N343" t="s">
        <v>8281</v>
      </c>
      <c r="O343" t="s">
        <v>8284</v>
      </c>
      <c r="P343">
        <v>8</v>
      </c>
      <c r="Q343">
        <v>38.33</v>
      </c>
    </row>
    <row r="344" spans="1:17" ht="216" x14ac:dyDescent="0.3">
      <c r="A344">
        <v>3807</v>
      </c>
      <c r="B344" s="3" t="s">
        <v>3804</v>
      </c>
      <c r="C344" s="3" t="s">
        <v>7917</v>
      </c>
      <c r="D344" s="5">
        <v>1500</v>
      </c>
      <c r="E344" s="7">
        <v>455</v>
      </c>
      <c r="F344" t="s">
        <v>8220</v>
      </c>
      <c r="G344" t="s">
        <v>8223</v>
      </c>
      <c r="H344" t="s">
        <v>8245</v>
      </c>
      <c r="I344" s="12">
        <v>42097.909016203703</v>
      </c>
      <c r="J344" s="12">
        <v>42090.909016203703</v>
      </c>
      <c r="K344" t="b">
        <v>0</v>
      </c>
      <c r="L344">
        <v>9</v>
      </c>
      <c r="M344" t="b">
        <v>0</v>
      </c>
      <c r="N344" t="s">
        <v>8281</v>
      </c>
      <c r="O344" t="s">
        <v>8293</v>
      </c>
      <c r="P344">
        <v>30</v>
      </c>
      <c r="Q344">
        <v>50.56</v>
      </c>
    </row>
    <row r="345" spans="1:17" ht="216" x14ac:dyDescent="0.3">
      <c r="A345">
        <v>3929</v>
      </c>
      <c r="B345" s="3" t="s">
        <v>3926</v>
      </c>
      <c r="C345" s="3" t="s">
        <v>8037</v>
      </c>
      <c r="D345" s="5">
        <v>20000</v>
      </c>
      <c r="E345" s="7">
        <v>453</v>
      </c>
      <c r="F345" t="s">
        <v>8220</v>
      </c>
      <c r="G345" t="s">
        <v>8223</v>
      </c>
      <c r="H345" t="s">
        <v>8245</v>
      </c>
      <c r="I345" s="12">
        <v>42631.827141203699</v>
      </c>
      <c r="J345" s="12">
        <v>42601.827141203699</v>
      </c>
      <c r="K345" t="b">
        <v>0</v>
      </c>
      <c r="L345">
        <v>14</v>
      </c>
      <c r="M345" t="b">
        <v>0</v>
      </c>
      <c r="N345" t="s">
        <v>8281</v>
      </c>
      <c r="O345" t="s">
        <v>8284</v>
      </c>
      <c r="P345">
        <v>2</v>
      </c>
      <c r="Q345">
        <v>32.36</v>
      </c>
    </row>
    <row r="346" spans="1:17" ht="230.4" x14ac:dyDescent="0.3">
      <c r="A346">
        <v>3059</v>
      </c>
      <c r="B346" s="3" t="s">
        <v>3059</v>
      </c>
      <c r="C346" s="3" t="s">
        <v>7169</v>
      </c>
      <c r="D346" s="5">
        <v>15000</v>
      </c>
      <c r="E346" s="7">
        <v>451</v>
      </c>
      <c r="F346" t="s">
        <v>8220</v>
      </c>
      <c r="G346" t="s">
        <v>8223</v>
      </c>
      <c r="H346" t="s">
        <v>8245</v>
      </c>
      <c r="I346" s="12">
        <v>41859.935717592591</v>
      </c>
      <c r="J346" s="12">
        <v>41829.935717592591</v>
      </c>
      <c r="K346" t="b">
        <v>0</v>
      </c>
      <c r="L346">
        <v>11</v>
      </c>
      <c r="M346" t="b">
        <v>0</v>
      </c>
      <c r="N346" t="s">
        <v>8281</v>
      </c>
      <c r="O346" t="s">
        <v>8282</v>
      </c>
      <c r="P346">
        <v>3</v>
      </c>
      <c r="Q346">
        <v>41</v>
      </c>
    </row>
    <row r="347" spans="1:17" ht="273.60000000000002" x14ac:dyDescent="0.3">
      <c r="A347">
        <v>3980</v>
      </c>
      <c r="B347" s="3" t="s">
        <v>3977</v>
      </c>
      <c r="C347" s="3" t="s">
        <v>8087</v>
      </c>
      <c r="D347" s="5">
        <v>2500</v>
      </c>
      <c r="E347" s="7">
        <v>450</v>
      </c>
      <c r="F347" t="s">
        <v>8220</v>
      </c>
      <c r="G347" t="s">
        <v>8223</v>
      </c>
      <c r="H347" t="s">
        <v>8245</v>
      </c>
      <c r="I347" s="12">
        <v>41825.598923611113</v>
      </c>
      <c r="J347" s="12">
        <v>41795.598923611113</v>
      </c>
      <c r="K347" t="b">
        <v>0</v>
      </c>
      <c r="L347">
        <v>7</v>
      </c>
      <c r="M347" t="b">
        <v>0</v>
      </c>
      <c r="N347" t="s">
        <v>8281</v>
      </c>
      <c r="O347" t="s">
        <v>8284</v>
      </c>
      <c r="P347">
        <v>18</v>
      </c>
      <c r="Q347">
        <v>64.290000000000006</v>
      </c>
    </row>
    <row r="348" spans="1:17" ht="273.60000000000002" x14ac:dyDescent="0.3">
      <c r="A348">
        <v>1419</v>
      </c>
      <c r="B348" s="3" t="s">
        <v>1420</v>
      </c>
      <c r="C348" s="3" t="s">
        <v>5529</v>
      </c>
      <c r="D348" s="5">
        <v>6300</v>
      </c>
      <c r="E348" s="7">
        <v>445</v>
      </c>
      <c r="F348" t="s">
        <v>8220</v>
      </c>
      <c r="G348" t="s">
        <v>8223</v>
      </c>
      <c r="H348" t="s">
        <v>8245</v>
      </c>
      <c r="I348" s="12">
        <v>42652.456238425926</v>
      </c>
      <c r="J348" s="12">
        <v>42622.456238425926</v>
      </c>
      <c r="K348" t="b">
        <v>0</v>
      </c>
      <c r="L348">
        <v>10</v>
      </c>
      <c r="M348" t="b">
        <v>0</v>
      </c>
      <c r="N348" t="s">
        <v>8269</v>
      </c>
      <c r="O348" t="s">
        <v>8306</v>
      </c>
      <c r="P348">
        <v>7</v>
      </c>
      <c r="Q348">
        <v>44.5</v>
      </c>
    </row>
    <row r="349" spans="1:17" ht="259.2" x14ac:dyDescent="0.3">
      <c r="A349">
        <v>1494</v>
      </c>
      <c r="B349" s="3" t="s">
        <v>1495</v>
      </c>
      <c r="C349" s="3" t="s">
        <v>5604</v>
      </c>
      <c r="D349" s="5">
        <v>5000</v>
      </c>
      <c r="E349" s="7">
        <v>445</v>
      </c>
      <c r="F349" t="s">
        <v>8220</v>
      </c>
      <c r="G349" t="s">
        <v>8223</v>
      </c>
      <c r="H349" t="s">
        <v>8245</v>
      </c>
      <c r="I349" s="12">
        <v>42097.651388888888</v>
      </c>
      <c r="J349" s="12">
        <v>42067.722372685181</v>
      </c>
      <c r="K349" t="b">
        <v>0</v>
      </c>
      <c r="L349">
        <v>11</v>
      </c>
      <c r="M349" t="b">
        <v>0</v>
      </c>
      <c r="N349" t="s">
        <v>8269</v>
      </c>
      <c r="O349" t="s">
        <v>8310</v>
      </c>
      <c r="P349">
        <v>9</v>
      </c>
      <c r="Q349">
        <v>40.450000000000003</v>
      </c>
    </row>
    <row r="350" spans="1:17" ht="244.8" x14ac:dyDescent="0.3">
      <c r="A350">
        <v>2917</v>
      </c>
      <c r="B350" s="3" t="s">
        <v>2917</v>
      </c>
      <c r="C350" s="3" t="s">
        <v>7027</v>
      </c>
      <c r="D350" s="5">
        <v>2000</v>
      </c>
      <c r="E350" s="7">
        <v>437</v>
      </c>
      <c r="F350" t="s">
        <v>8220</v>
      </c>
      <c r="G350" t="s">
        <v>8223</v>
      </c>
      <c r="H350" t="s">
        <v>8245</v>
      </c>
      <c r="I350" s="12">
        <v>42263.234340277777</v>
      </c>
      <c r="J350" s="12">
        <v>42245.234340277777</v>
      </c>
      <c r="K350" t="b">
        <v>0</v>
      </c>
      <c r="L350">
        <v>9</v>
      </c>
      <c r="M350" t="b">
        <v>0</v>
      </c>
      <c r="N350" t="s">
        <v>8281</v>
      </c>
      <c r="O350" t="s">
        <v>8284</v>
      </c>
      <c r="P350">
        <v>22</v>
      </c>
      <c r="Q350">
        <v>48.56</v>
      </c>
    </row>
    <row r="351" spans="1:17" ht="230.4" x14ac:dyDescent="0.3">
      <c r="A351">
        <v>162</v>
      </c>
      <c r="B351" s="3" t="s">
        <v>164</v>
      </c>
      <c r="C351" s="3" t="s">
        <v>4272</v>
      </c>
      <c r="D351" s="5">
        <v>2800</v>
      </c>
      <c r="E351" s="7">
        <v>435</v>
      </c>
      <c r="F351" t="s">
        <v>8220</v>
      </c>
      <c r="G351" t="s">
        <v>8223</v>
      </c>
      <c r="H351" t="s">
        <v>8245</v>
      </c>
      <c r="I351" s="12">
        <v>41867.987500000003</v>
      </c>
      <c r="J351" s="12">
        <v>41835.126805555556</v>
      </c>
      <c r="K351" t="b">
        <v>0</v>
      </c>
      <c r="L351">
        <v>10</v>
      </c>
      <c r="M351" t="b">
        <v>0</v>
      </c>
      <c r="N351" t="s">
        <v>8279</v>
      </c>
      <c r="O351" t="s">
        <v>8283</v>
      </c>
      <c r="P351">
        <v>16</v>
      </c>
      <c r="Q351">
        <v>43.5</v>
      </c>
    </row>
    <row r="352" spans="1:17" ht="273.60000000000002" x14ac:dyDescent="0.3">
      <c r="A352">
        <v>1908</v>
      </c>
      <c r="B352" s="3" t="s">
        <v>1909</v>
      </c>
      <c r="C352" s="3" t="s">
        <v>6018</v>
      </c>
      <c r="D352" s="5">
        <v>25000</v>
      </c>
      <c r="E352" s="7">
        <v>433</v>
      </c>
      <c r="F352" t="s">
        <v>8220</v>
      </c>
      <c r="G352" t="s">
        <v>8223</v>
      </c>
      <c r="H352" t="s">
        <v>8245</v>
      </c>
      <c r="I352" s="12">
        <v>42733.917824074073</v>
      </c>
      <c r="J352" s="12">
        <v>42703.917824074073</v>
      </c>
      <c r="K352" t="b">
        <v>0</v>
      </c>
      <c r="L352">
        <v>4</v>
      </c>
      <c r="M352" t="b">
        <v>0</v>
      </c>
      <c r="N352" t="s">
        <v>8266</v>
      </c>
      <c r="O352" t="s">
        <v>8276</v>
      </c>
      <c r="P352">
        <v>2</v>
      </c>
      <c r="Q352">
        <v>108.25</v>
      </c>
    </row>
    <row r="353" spans="1:17" ht="273.60000000000002" x14ac:dyDescent="0.3">
      <c r="A353">
        <v>422</v>
      </c>
      <c r="B353" s="3" t="s">
        <v>423</v>
      </c>
      <c r="C353" s="3" t="s">
        <v>4532</v>
      </c>
      <c r="D353" s="5">
        <v>40000</v>
      </c>
      <c r="E353" s="7">
        <v>430</v>
      </c>
      <c r="F353" t="s">
        <v>8220</v>
      </c>
      <c r="G353" t="s">
        <v>8223</v>
      </c>
      <c r="H353" t="s">
        <v>8245</v>
      </c>
      <c r="I353" s="12">
        <v>41893.260381944441</v>
      </c>
      <c r="J353" s="12">
        <v>41863.260381944441</v>
      </c>
      <c r="K353" t="b">
        <v>0</v>
      </c>
      <c r="L353">
        <v>12</v>
      </c>
      <c r="M353" t="b">
        <v>0</v>
      </c>
      <c r="N353" t="s">
        <v>8279</v>
      </c>
      <c r="O353" t="s">
        <v>8297</v>
      </c>
      <c r="P353">
        <v>1</v>
      </c>
      <c r="Q353">
        <v>35.83</v>
      </c>
    </row>
    <row r="354" spans="1:17" ht="216" x14ac:dyDescent="0.3">
      <c r="A354">
        <v>3116</v>
      </c>
      <c r="B354" s="3" t="s">
        <v>3116</v>
      </c>
      <c r="C354" s="3" t="s">
        <v>7226</v>
      </c>
      <c r="D354" s="5">
        <v>750</v>
      </c>
      <c r="E354" s="7">
        <v>430</v>
      </c>
      <c r="F354" t="s">
        <v>8220</v>
      </c>
      <c r="G354" t="s">
        <v>8223</v>
      </c>
      <c r="H354" t="s">
        <v>8245</v>
      </c>
      <c r="I354" s="12">
        <v>42095.515335648146</v>
      </c>
      <c r="J354" s="12">
        <v>42081.515335648146</v>
      </c>
      <c r="K354" t="b">
        <v>0</v>
      </c>
      <c r="L354">
        <v>10</v>
      </c>
      <c r="M354" t="b">
        <v>0</v>
      </c>
      <c r="N354" t="s">
        <v>8281</v>
      </c>
      <c r="O354" t="s">
        <v>8282</v>
      </c>
      <c r="P354">
        <v>57</v>
      </c>
      <c r="Q354">
        <v>43</v>
      </c>
    </row>
    <row r="355" spans="1:17" ht="273.60000000000002" x14ac:dyDescent="0.3">
      <c r="A355">
        <v>3734</v>
      </c>
      <c r="B355" s="3" t="s">
        <v>3731</v>
      </c>
      <c r="C355" s="3" t="s">
        <v>7844</v>
      </c>
      <c r="D355" s="5">
        <v>1500</v>
      </c>
      <c r="E355" s="7">
        <v>427</v>
      </c>
      <c r="F355" t="s">
        <v>8220</v>
      </c>
      <c r="G355" t="s">
        <v>8223</v>
      </c>
      <c r="H355" t="s">
        <v>8245</v>
      </c>
      <c r="I355" s="12">
        <v>42149.901574074072</v>
      </c>
      <c r="J355" s="12">
        <v>42089.901574074072</v>
      </c>
      <c r="K355" t="b">
        <v>0</v>
      </c>
      <c r="L355">
        <v>7</v>
      </c>
      <c r="M355" t="b">
        <v>0</v>
      </c>
      <c r="N355" t="s">
        <v>8281</v>
      </c>
      <c r="O355" t="s">
        <v>8284</v>
      </c>
      <c r="P355">
        <v>28</v>
      </c>
      <c r="Q355">
        <v>61</v>
      </c>
    </row>
    <row r="356" spans="1:17" ht="216" x14ac:dyDescent="0.3">
      <c r="A356">
        <v>595</v>
      </c>
      <c r="B356" s="3" t="s">
        <v>596</v>
      </c>
      <c r="C356" s="3" t="s">
        <v>4705</v>
      </c>
      <c r="D356" s="5">
        <v>100000</v>
      </c>
      <c r="E356" s="7">
        <v>426</v>
      </c>
      <c r="F356" t="s">
        <v>8220</v>
      </c>
      <c r="G356" t="s">
        <v>8223</v>
      </c>
      <c r="H356" t="s">
        <v>8245</v>
      </c>
      <c r="I356" s="12">
        <v>42128.069884259254</v>
      </c>
      <c r="J356" s="12">
        <v>42083.069884259254</v>
      </c>
      <c r="K356" t="b">
        <v>0</v>
      </c>
      <c r="L356">
        <v>8</v>
      </c>
      <c r="M356" t="b">
        <v>0</v>
      </c>
      <c r="N356" t="s">
        <v>8266</v>
      </c>
      <c r="O356" t="s">
        <v>8300</v>
      </c>
      <c r="P356">
        <v>0</v>
      </c>
      <c r="Q356">
        <v>53.25</v>
      </c>
    </row>
    <row r="357" spans="1:17" ht="230.4" x14ac:dyDescent="0.3">
      <c r="A357">
        <v>3801</v>
      </c>
      <c r="B357" s="3" t="s">
        <v>3798</v>
      </c>
      <c r="C357" s="3" t="s">
        <v>7911</v>
      </c>
      <c r="D357" s="5">
        <v>5000</v>
      </c>
      <c r="E357" s="7">
        <v>426</v>
      </c>
      <c r="F357" t="s">
        <v>8220</v>
      </c>
      <c r="G357" t="s">
        <v>8223</v>
      </c>
      <c r="H357" t="s">
        <v>8245</v>
      </c>
      <c r="I357" s="12">
        <v>42006.676111111112</v>
      </c>
      <c r="J357" s="12">
        <v>41975.676111111112</v>
      </c>
      <c r="K357" t="b">
        <v>0</v>
      </c>
      <c r="L357">
        <v>9</v>
      </c>
      <c r="M357" t="b">
        <v>0</v>
      </c>
      <c r="N357" t="s">
        <v>8281</v>
      </c>
      <c r="O357" t="s">
        <v>8293</v>
      </c>
      <c r="P357">
        <v>9</v>
      </c>
      <c r="Q357">
        <v>47.33</v>
      </c>
    </row>
    <row r="358" spans="1:17" ht="273.60000000000002" x14ac:dyDescent="0.3">
      <c r="A358">
        <v>1102</v>
      </c>
      <c r="B358" s="3" t="s">
        <v>1103</v>
      </c>
      <c r="C358" s="3" t="s">
        <v>5212</v>
      </c>
      <c r="D358" s="5">
        <v>8000</v>
      </c>
      <c r="E358" s="7">
        <v>425</v>
      </c>
      <c r="F358" t="s">
        <v>8220</v>
      </c>
      <c r="G358" t="s">
        <v>8223</v>
      </c>
      <c r="H358" t="s">
        <v>8245</v>
      </c>
      <c r="I358" s="12">
        <v>41617.249305555553</v>
      </c>
      <c r="J358" s="12">
        <v>41577.045428240745</v>
      </c>
      <c r="K358" t="b">
        <v>0</v>
      </c>
      <c r="L358">
        <v>24</v>
      </c>
      <c r="M358" t="b">
        <v>0</v>
      </c>
      <c r="N358" t="s">
        <v>8274</v>
      </c>
      <c r="O358" t="s">
        <v>8292</v>
      </c>
      <c r="P358">
        <v>5</v>
      </c>
      <c r="Q358">
        <v>17.71</v>
      </c>
    </row>
    <row r="359" spans="1:17" ht="230.4" x14ac:dyDescent="0.3">
      <c r="A359">
        <v>1124</v>
      </c>
      <c r="B359" s="3" t="s">
        <v>1125</v>
      </c>
      <c r="C359" s="3" t="s">
        <v>5234</v>
      </c>
      <c r="D359" s="5">
        <v>90000</v>
      </c>
      <c r="E359" s="7">
        <v>425</v>
      </c>
      <c r="F359" t="s">
        <v>8220</v>
      </c>
      <c r="G359" t="s">
        <v>8223</v>
      </c>
      <c r="H359" t="s">
        <v>8245</v>
      </c>
      <c r="I359" s="12">
        <v>42124.667256944449</v>
      </c>
      <c r="J359" s="12">
        <v>42094.667256944449</v>
      </c>
      <c r="K359" t="b">
        <v>0</v>
      </c>
      <c r="L359">
        <v>7</v>
      </c>
      <c r="M359" t="b">
        <v>0</v>
      </c>
      <c r="N359" t="s">
        <v>8274</v>
      </c>
      <c r="O359" t="s">
        <v>8302</v>
      </c>
      <c r="P359">
        <v>0</v>
      </c>
      <c r="Q359">
        <v>60.71</v>
      </c>
    </row>
    <row r="360" spans="1:17" ht="244.8" x14ac:dyDescent="0.3">
      <c r="A360">
        <v>3955</v>
      </c>
      <c r="B360" s="3" t="s">
        <v>3952</v>
      </c>
      <c r="C360" s="3" t="s">
        <v>8062</v>
      </c>
      <c r="D360" s="5">
        <v>1750</v>
      </c>
      <c r="E360" s="7">
        <v>425</v>
      </c>
      <c r="F360" t="s">
        <v>8220</v>
      </c>
      <c r="G360" t="s">
        <v>8223</v>
      </c>
      <c r="H360" t="s">
        <v>8245</v>
      </c>
      <c r="I360" s="12">
        <v>42336.890520833331</v>
      </c>
      <c r="J360" s="12">
        <v>42306.848854166667</v>
      </c>
      <c r="K360" t="b">
        <v>0</v>
      </c>
      <c r="L360">
        <v>8</v>
      </c>
      <c r="M360" t="b">
        <v>0</v>
      </c>
      <c r="N360" t="s">
        <v>8281</v>
      </c>
      <c r="O360" t="s">
        <v>8284</v>
      </c>
      <c r="P360">
        <v>24</v>
      </c>
      <c r="Q360">
        <v>53.13</v>
      </c>
    </row>
    <row r="361" spans="1:17" ht="230.4" x14ac:dyDescent="0.3">
      <c r="A361">
        <v>4032</v>
      </c>
      <c r="B361" s="3" t="s">
        <v>4028</v>
      </c>
      <c r="C361" s="3" t="s">
        <v>8137</v>
      </c>
      <c r="D361" s="5">
        <v>6048</v>
      </c>
      <c r="E361" s="7">
        <v>413</v>
      </c>
      <c r="F361" t="s">
        <v>8220</v>
      </c>
      <c r="G361" t="s">
        <v>8223</v>
      </c>
      <c r="H361" t="s">
        <v>8245</v>
      </c>
      <c r="I361" s="12">
        <v>42353.85087962963</v>
      </c>
      <c r="J361" s="12">
        <v>42293.809212962966</v>
      </c>
      <c r="K361" t="b">
        <v>0</v>
      </c>
      <c r="L361">
        <v>7</v>
      </c>
      <c r="M361" t="b">
        <v>0</v>
      </c>
      <c r="N361" t="s">
        <v>8281</v>
      </c>
      <c r="O361" t="s">
        <v>8284</v>
      </c>
      <c r="P361">
        <v>7</v>
      </c>
      <c r="Q361">
        <v>59</v>
      </c>
    </row>
    <row r="362" spans="1:17" ht="259.2" x14ac:dyDescent="0.3">
      <c r="A362">
        <v>973</v>
      </c>
      <c r="B362" s="3" t="s">
        <v>974</v>
      </c>
      <c r="C362" s="3" t="s">
        <v>5083</v>
      </c>
      <c r="D362" s="5">
        <v>20000</v>
      </c>
      <c r="E362" s="7">
        <v>411</v>
      </c>
      <c r="F362" t="s">
        <v>8220</v>
      </c>
      <c r="G362" t="s">
        <v>8223</v>
      </c>
      <c r="H362" t="s">
        <v>8245</v>
      </c>
      <c r="I362" s="12">
        <v>42317.056631944448</v>
      </c>
      <c r="J362" s="12">
        <v>42257.014965277776</v>
      </c>
      <c r="K362" t="b">
        <v>0</v>
      </c>
      <c r="L362">
        <v>8</v>
      </c>
      <c r="M362" t="b">
        <v>0</v>
      </c>
      <c r="N362" t="s">
        <v>8266</v>
      </c>
      <c r="O362" t="s">
        <v>8268</v>
      </c>
      <c r="P362">
        <v>2</v>
      </c>
      <c r="Q362">
        <v>51.38</v>
      </c>
    </row>
    <row r="363" spans="1:17" ht="244.8" x14ac:dyDescent="0.3">
      <c r="A363">
        <v>3967</v>
      </c>
      <c r="B363" s="3" t="s">
        <v>3964</v>
      </c>
      <c r="C363" s="3" t="s">
        <v>8074</v>
      </c>
      <c r="D363" s="5">
        <v>1700</v>
      </c>
      <c r="E363" s="7">
        <v>410</v>
      </c>
      <c r="F363" t="s">
        <v>8220</v>
      </c>
      <c r="G363" t="s">
        <v>8223</v>
      </c>
      <c r="H363" t="s">
        <v>8245</v>
      </c>
      <c r="I363" s="12">
        <v>42800.290590277778</v>
      </c>
      <c r="J363" s="12">
        <v>42770.290590277778</v>
      </c>
      <c r="K363" t="b">
        <v>0</v>
      </c>
      <c r="L363">
        <v>10</v>
      </c>
      <c r="M363" t="b">
        <v>0</v>
      </c>
      <c r="N363" t="s">
        <v>8281</v>
      </c>
      <c r="O363" t="s">
        <v>8284</v>
      </c>
      <c r="P363">
        <v>24</v>
      </c>
      <c r="Q363">
        <v>41</v>
      </c>
    </row>
    <row r="364" spans="1:17" ht="216" x14ac:dyDescent="0.3">
      <c r="A364">
        <v>1430</v>
      </c>
      <c r="B364" s="3" t="s">
        <v>1431</v>
      </c>
      <c r="C364" s="3" t="s">
        <v>5540</v>
      </c>
      <c r="D364" s="5">
        <v>5000</v>
      </c>
      <c r="E364" s="7">
        <v>403</v>
      </c>
      <c r="F364" t="s">
        <v>8220</v>
      </c>
      <c r="G364" t="s">
        <v>8223</v>
      </c>
      <c r="H364" t="s">
        <v>8245</v>
      </c>
      <c r="I364" s="12">
        <v>41992.813518518517</v>
      </c>
      <c r="J364" s="12">
        <v>41961.813518518517</v>
      </c>
      <c r="K364" t="b">
        <v>0</v>
      </c>
      <c r="L364">
        <v>5</v>
      </c>
      <c r="M364" t="b">
        <v>0</v>
      </c>
      <c r="N364" t="s">
        <v>8269</v>
      </c>
      <c r="O364" t="s">
        <v>8306</v>
      </c>
      <c r="P364">
        <v>8</v>
      </c>
      <c r="Q364">
        <v>80.599999999999994</v>
      </c>
    </row>
    <row r="365" spans="1:17" ht="201.6" x14ac:dyDescent="0.3">
      <c r="A365">
        <v>3799</v>
      </c>
      <c r="B365" s="3" t="s">
        <v>3796</v>
      </c>
      <c r="C365" s="3" t="s">
        <v>7909</v>
      </c>
      <c r="D365" s="5">
        <v>10000</v>
      </c>
      <c r="E365" s="7">
        <v>402</v>
      </c>
      <c r="F365" t="s">
        <v>8220</v>
      </c>
      <c r="G365" t="s">
        <v>8223</v>
      </c>
      <c r="H365" t="s">
        <v>8245</v>
      </c>
      <c r="I365" s="12">
        <v>42440.93105324074</v>
      </c>
      <c r="J365" s="12">
        <v>42410.93105324074</v>
      </c>
      <c r="K365" t="b">
        <v>0</v>
      </c>
      <c r="L365">
        <v>4</v>
      </c>
      <c r="M365" t="b">
        <v>0</v>
      </c>
      <c r="N365" t="s">
        <v>8281</v>
      </c>
      <c r="O365" t="s">
        <v>8293</v>
      </c>
      <c r="P365">
        <v>4</v>
      </c>
      <c r="Q365">
        <v>100.5</v>
      </c>
    </row>
    <row r="366" spans="1:17" ht="259.2" x14ac:dyDescent="0.3">
      <c r="A366">
        <v>234</v>
      </c>
      <c r="B366" s="3" t="s">
        <v>236</v>
      </c>
      <c r="C366" s="3" t="s">
        <v>4344</v>
      </c>
      <c r="D366" s="5">
        <v>1000</v>
      </c>
      <c r="E366" s="7">
        <v>401</v>
      </c>
      <c r="F366" t="s">
        <v>8220</v>
      </c>
      <c r="G366" t="s">
        <v>8223</v>
      </c>
      <c r="H366" t="s">
        <v>8245</v>
      </c>
      <c r="I366" s="12">
        <v>42176.035405092596</v>
      </c>
      <c r="J366" s="12">
        <v>42136.035405092596</v>
      </c>
      <c r="K366" t="b">
        <v>0</v>
      </c>
      <c r="L366">
        <v>5</v>
      </c>
      <c r="M366" t="b">
        <v>0</v>
      </c>
      <c r="N366" t="s">
        <v>8279</v>
      </c>
      <c r="O366" t="s">
        <v>8283</v>
      </c>
      <c r="P366">
        <v>40</v>
      </c>
      <c r="Q366">
        <v>80.2</v>
      </c>
    </row>
    <row r="367" spans="1:17" ht="259.2" x14ac:dyDescent="0.3">
      <c r="A367">
        <v>508</v>
      </c>
      <c r="B367" s="3" t="s">
        <v>509</v>
      </c>
      <c r="C367" s="3" t="s">
        <v>4618</v>
      </c>
      <c r="D367" s="5">
        <v>50000</v>
      </c>
      <c r="E367" s="7">
        <v>400</v>
      </c>
      <c r="F367" t="s">
        <v>8220</v>
      </c>
      <c r="G367" t="s">
        <v>8223</v>
      </c>
      <c r="H367" t="s">
        <v>8245</v>
      </c>
      <c r="I367" s="12">
        <v>41054.593055555553</v>
      </c>
      <c r="J367" s="12">
        <v>40995.024317129632</v>
      </c>
      <c r="K367" t="b">
        <v>0</v>
      </c>
      <c r="L367">
        <v>3</v>
      </c>
      <c r="M367" t="b">
        <v>0</v>
      </c>
      <c r="N367" t="s">
        <v>8279</v>
      </c>
      <c r="O367" t="s">
        <v>8297</v>
      </c>
      <c r="P367">
        <v>1</v>
      </c>
      <c r="Q367">
        <v>133.33000000000001</v>
      </c>
    </row>
    <row r="368" spans="1:17" ht="273.60000000000002" x14ac:dyDescent="0.3">
      <c r="A368">
        <v>779</v>
      </c>
      <c r="B368" s="3" t="s">
        <v>780</v>
      </c>
      <c r="C368" s="3" t="s">
        <v>4889</v>
      </c>
      <c r="D368" s="5">
        <v>15000</v>
      </c>
      <c r="E368" s="7">
        <v>400</v>
      </c>
      <c r="F368" t="s">
        <v>8220</v>
      </c>
      <c r="G368" t="s">
        <v>8223</v>
      </c>
      <c r="H368" t="s">
        <v>8245</v>
      </c>
      <c r="I368" s="12">
        <v>40466.166666666664</v>
      </c>
      <c r="J368" s="12">
        <v>40436.68408564815</v>
      </c>
      <c r="K368" t="b">
        <v>0</v>
      </c>
      <c r="L368">
        <v>6</v>
      </c>
      <c r="M368" t="b">
        <v>0</v>
      </c>
      <c r="N368" t="s">
        <v>8269</v>
      </c>
      <c r="O368" t="s">
        <v>8310</v>
      </c>
      <c r="P368">
        <v>3</v>
      </c>
      <c r="Q368">
        <v>66.67</v>
      </c>
    </row>
    <row r="369" spans="1:17" ht="216" x14ac:dyDescent="0.3">
      <c r="A369">
        <v>4030</v>
      </c>
      <c r="B369" s="3" t="s">
        <v>4026</v>
      </c>
      <c r="C369" s="3" t="s">
        <v>8135</v>
      </c>
      <c r="D369" s="5">
        <v>2500</v>
      </c>
      <c r="E369" s="7">
        <v>400</v>
      </c>
      <c r="F369" t="s">
        <v>8220</v>
      </c>
      <c r="G369" t="s">
        <v>8223</v>
      </c>
      <c r="H369" t="s">
        <v>8245</v>
      </c>
      <c r="I369" s="12">
        <v>42403.784027777772</v>
      </c>
      <c r="J369" s="12">
        <v>42374.655081018514</v>
      </c>
      <c r="K369" t="b">
        <v>0</v>
      </c>
      <c r="L369">
        <v>6</v>
      </c>
      <c r="M369" t="b">
        <v>0</v>
      </c>
      <c r="N369" t="s">
        <v>8281</v>
      </c>
      <c r="O369" t="s">
        <v>8284</v>
      </c>
      <c r="P369">
        <v>16</v>
      </c>
      <c r="Q369">
        <v>66.67</v>
      </c>
    </row>
    <row r="370" spans="1:17" ht="288" x14ac:dyDescent="0.3">
      <c r="A370">
        <v>3938</v>
      </c>
      <c r="B370" s="3" t="s">
        <v>3935</v>
      </c>
      <c r="C370" s="3" t="s">
        <v>8046</v>
      </c>
      <c r="D370" s="5">
        <v>3255</v>
      </c>
      <c r="E370" s="7">
        <v>397</v>
      </c>
      <c r="F370" t="s">
        <v>8220</v>
      </c>
      <c r="G370" t="s">
        <v>8223</v>
      </c>
      <c r="H370" t="s">
        <v>8245</v>
      </c>
      <c r="I370" s="12">
        <v>42182.905717592599</v>
      </c>
      <c r="J370" s="12">
        <v>42151.905717592599</v>
      </c>
      <c r="K370" t="b">
        <v>0</v>
      </c>
      <c r="L370">
        <v>5</v>
      </c>
      <c r="M370" t="b">
        <v>0</v>
      </c>
      <c r="N370" t="s">
        <v>8281</v>
      </c>
      <c r="O370" t="s">
        <v>8284</v>
      </c>
      <c r="P370">
        <v>12</v>
      </c>
      <c r="Q370">
        <v>79.400000000000006</v>
      </c>
    </row>
    <row r="371" spans="1:17" ht="244.8" x14ac:dyDescent="0.3">
      <c r="A371">
        <v>450</v>
      </c>
      <c r="B371" s="3" t="s">
        <v>451</v>
      </c>
      <c r="C371" s="3" t="s">
        <v>4560</v>
      </c>
      <c r="D371" s="5">
        <v>50000</v>
      </c>
      <c r="E371" s="7">
        <v>396</v>
      </c>
      <c r="F371" t="s">
        <v>8220</v>
      </c>
      <c r="G371" t="s">
        <v>8223</v>
      </c>
      <c r="H371" t="s">
        <v>8245</v>
      </c>
      <c r="I371" s="12">
        <v>41684.946759259255</v>
      </c>
      <c r="J371" s="12">
        <v>41654.946759259255</v>
      </c>
      <c r="K371" t="b">
        <v>0</v>
      </c>
      <c r="L371">
        <v>7</v>
      </c>
      <c r="M371" t="b">
        <v>0</v>
      </c>
      <c r="N371" t="s">
        <v>8279</v>
      </c>
      <c r="O371" t="s">
        <v>8297</v>
      </c>
      <c r="P371">
        <v>1</v>
      </c>
      <c r="Q371">
        <v>56.57</v>
      </c>
    </row>
    <row r="372" spans="1:17" ht="259.2" x14ac:dyDescent="0.3">
      <c r="A372">
        <v>201</v>
      </c>
      <c r="B372" s="3" t="s">
        <v>203</v>
      </c>
      <c r="C372" s="3" t="s">
        <v>4311</v>
      </c>
      <c r="D372" s="5">
        <v>650</v>
      </c>
      <c r="E372" s="7">
        <v>380</v>
      </c>
      <c r="F372" t="s">
        <v>8220</v>
      </c>
      <c r="G372" t="s">
        <v>8223</v>
      </c>
      <c r="H372" t="s">
        <v>8245</v>
      </c>
      <c r="I372" s="12">
        <v>42043.818622685183</v>
      </c>
      <c r="J372" s="12">
        <v>42023.818622685183</v>
      </c>
      <c r="K372" t="b">
        <v>0</v>
      </c>
      <c r="L372">
        <v>7</v>
      </c>
      <c r="M372" t="b">
        <v>0</v>
      </c>
      <c r="N372" t="s">
        <v>8279</v>
      </c>
      <c r="O372" t="s">
        <v>8283</v>
      </c>
      <c r="P372">
        <v>58</v>
      </c>
      <c r="Q372">
        <v>54.29</v>
      </c>
    </row>
    <row r="373" spans="1:17" ht="216" x14ac:dyDescent="0.3">
      <c r="A373">
        <v>2753</v>
      </c>
      <c r="B373" s="3" t="s">
        <v>2753</v>
      </c>
      <c r="C373" s="3" t="s">
        <v>6863</v>
      </c>
      <c r="D373" s="5">
        <v>2000</v>
      </c>
      <c r="E373" s="7">
        <v>380</v>
      </c>
      <c r="F373" t="s">
        <v>8220</v>
      </c>
      <c r="G373" t="s">
        <v>8223</v>
      </c>
      <c r="H373" t="s">
        <v>8245</v>
      </c>
      <c r="I373" s="12">
        <v>41147.900729166664</v>
      </c>
      <c r="J373" s="12">
        <v>41117.900729166664</v>
      </c>
      <c r="K373" t="b">
        <v>0</v>
      </c>
      <c r="L373">
        <v>8</v>
      </c>
      <c r="M373" t="b">
        <v>0</v>
      </c>
      <c r="N373" t="s">
        <v>8269</v>
      </c>
      <c r="O373" t="s">
        <v>8314</v>
      </c>
      <c r="P373">
        <v>19</v>
      </c>
      <c r="Q373">
        <v>47.5</v>
      </c>
    </row>
    <row r="374" spans="1:17" ht="144" x14ac:dyDescent="0.3">
      <c r="A374">
        <v>963</v>
      </c>
      <c r="B374" s="3" t="s">
        <v>964</v>
      </c>
      <c r="C374" s="3" t="s">
        <v>5073</v>
      </c>
      <c r="D374" s="5">
        <v>35000</v>
      </c>
      <c r="E374" s="7">
        <v>377</v>
      </c>
      <c r="F374" t="s">
        <v>8220</v>
      </c>
      <c r="G374" t="s">
        <v>8223</v>
      </c>
      <c r="H374" t="s">
        <v>8245</v>
      </c>
      <c r="I374" s="12">
        <v>42660.635636574079</v>
      </c>
      <c r="J374" s="12">
        <v>42625.635636574079</v>
      </c>
      <c r="K374" t="b">
        <v>0</v>
      </c>
      <c r="L374">
        <v>9</v>
      </c>
      <c r="M374" t="b">
        <v>0</v>
      </c>
      <c r="N374" t="s">
        <v>8266</v>
      </c>
      <c r="O374" t="s">
        <v>8268</v>
      </c>
      <c r="P374">
        <v>1</v>
      </c>
      <c r="Q374">
        <v>41.89</v>
      </c>
    </row>
    <row r="375" spans="1:17" ht="244.8" x14ac:dyDescent="0.3">
      <c r="A375">
        <v>3080</v>
      </c>
      <c r="B375" s="3" t="s">
        <v>3080</v>
      </c>
      <c r="C375" s="3" t="s">
        <v>7190</v>
      </c>
      <c r="D375" s="5">
        <v>2000000</v>
      </c>
      <c r="E375" s="7">
        <v>376</v>
      </c>
      <c r="F375" t="s">
        <v>8220</v>
      </c>
      <c r="G375" t="s">
        <v>8223</v>
      </c>
      <c r="H375" t="s">
        <v>8245</v>
      </c>
      <c r="I375" s="12">
        <v>42000.0699537037</v>
      </c>
      <c r="J375" s="12">
        <v>41940.028287037036</v>
      </c>
      <c r="K375" t="b">
        <v>0</v>
      </c>
      <c r="L375">
        <v>7</v>
      </c>
      <c r="M375" t="b">
        <v>0</v>
      </c>
      <c r="N375" t="s">
        <v>8281</v>
      </c>
      <c r="O375" t="s">
        <v>8282</v>
      </c>
      <c r="P375">
        <v>0</v>
      </c>
      <c r="Q375">
        <v>53.71</v>
      </c>
    </row>
    <row r="376" spans="1:17" ht="187.2" x14ac:dyDescent="0.3">
      <c r="A376">
        <v>915</v>
      </c>
      <c r="B376" s="3" t="s">
        <v>916</v>
      </c>
      <c r="C376" s="3" t="s">
        <v>5025</v>
      </c>
      <c r="D376" s="5">
        <v>6500</v>
      </c>
      <c r="E376" s="7">
        <v>375</v>
      </c>
      <c r="F376" t="s">
        <v>8220</v>
      </c>
      <c r="G376" t="s">
        <v>8223</v>
      </c>
      <c r="H376" t="s">
        <v>8245</v>
      </c>
      <c r="I376" s="12">
        <v>40969.207638888889</v>
      </c>
      <c r="J376" s="12">
        <v>40937.679560185185</v>
      </c>
      <c r="K376" t="b">
        <v>0</v>
      </c>
      <c r="L376">
        <v>9</v>
      </c>
      <c r="M376" t="b">
        <v>0</v>
      </c>
      <c r="N376" t="s">
        <v>8285</v>
      </c>
      <c r="O376" t="s">
        <v>8308</v>
      </c>
      <c r="P376">
        <v>6</v>
      </c>
      <c r="Q376">
        <v>41.67</v>
      </c>
    </row>
    <row r="377" spans="1:17" ht="259.2" x14ac:dyDescent="0.3">
      <c r="A377">
        <v>1600</v>
      </c>
      <c r="B377" s="3" t="s">
        <v>1601</v>
      </c>
      <c r="C377" s="3" t="s">
        <v>5710</v>
      </c>
      <c r="D377" s="5">
        <v>5000</v>
      </c>
      <c r="E377" s="7">
        <v>367</v>
      </c>
      <c r="F377" t="s">
        <v>8220</v>
      </c>
      <c r="G377" t="s">
        <v>8223</v>
      </c>
      <c r="H377" t="s">
        <v>8245</v>
      </c>
      <c r="I377" s="12">
        <v>41835.21597222222</v>
      </c>
      <c r="J377" s="12">
        <v>41791.057314814818</v>
      </c>
      <c r="K377" t="b">
        <v>0</v>
      </c>
      <c r="L377">
        <v>9</v>
      </c>
      <c r="M377" t="b">
        <v>0</v>
      </c>
      <c r="N377" t="s">
        <v>8271</v>
      </c>
      <c r="O377" t="s">
        <v>8309</v>
      </c>
      <c r="P377">
        <v>7</v>
      </c>
      <c r="Q377">
        <v>40.78</v>
      </c>
    </row>
    <row r="378" spans="1:17" ht="288" x14ac:dyDescent="0.3">
      <c r="A378">
        <v>3729</v>
      </c>
      <c r="B378" s="3" t="s">
        <v>3726</v>
      </c>
      <c r="C378" s="3" t="s">
        <v>7839</v>
      </c>
      <c r="D378" s="5">
        <v>5000</v>
      </c>
      <c r="E378" s="7">
        <v>362</v>
      </c>
      <c r="F378" t="s">
        <v>8220</v>
      </c>
      <c r="G378" t="s">
        <v>8223</v>
      </c>
      <c r="H378" t="s">
        <v>8245</v>
      </c>
      <c r="I378" s="12">
        <v>42086.16333333333</v>
      </c>
      <c r="J378" s="12">
        <v>42041.205000000002</v>
      </c>
      <c r="K378" t="b">
        <v>0</v>
      </c>
      <c r="L378">
        <v>5</v>
      </c>
      <c r="M378" t="b">
        <v>0</v>
      </c>
      <c r="N378" t="s">
        <v>8281</v>
      </c>
      <c r="O378" t="s">
        <v>8284</v>
      </c>
      <c r="P378">
        <v>7</v>
      </c>
      <c r="Q378">
        <v>72.400000000000006</v>
      </c>
    </row>
    <row r="379" spans="1:17" ht="216" x14ac:dyDescent="0.3">
      <c r="A379">
        <v>1870</v>
      </c>
      <c r="B379" s="3" t="s">
        <v>1871</v>
      </c>
      <c r="C379" s="3" t="s">
        <v>5980</v>
      </c>
      <c r="D379" s="5">
        <v>3500</v>
      </c>
      <c r="E379" s="7">
        <v>361</v>
      </c>
      <c r="F379" t="s">
        <v>8220</v>
      </c>
      <c r="G379" t="s">
        <v>8223</v>
      </c>
      <c r="H379" t="s">
        <v>8245</v>
      </c>
      <c r="I379" s="12">
        <v>42400.178472222222</v>
      </c>
      <c r="J379" s="12">
        <v>42371.355729166666</v>
      </c>
      <c r="K379" t="b">
        <v>0</v>
      </c>
      <c r="L379">
        <v>11</v>
      </c>
      <c r="M379" t="b">
        <v>0</v>
      </c>
      <c r="N379" t="s">
        <v>8274</v>
      </c>
      <c r="O379" t="s">
        <v>8302</v>
      </c>
      <c r="P379">
        <v>10</v>
      </c>
      <c r="Q379">
        <v>32.82</v>
      </c>
    </row>
    <row r="380" spans="1:17" ht="244.8" x14ac:dyDescent="0.3">
      <c r="A380">
        <v>220</v>
      </c>
      <c r="B380" s="3" t="s">
        <v>222</v>
      </c>
      <c r="C380" s="3" t="s">
        <v>4330</v>
      </c>
      <c r="D380" s="5">
        <v>50000</v>
      </c>
      <c r="E380" s="7">
        <v>360</v>
      </c>
      <c r="F380" t="s">
        <v>8220</v>
      </c>
      <c r="G380" t="s">
        <v>8223</v>
      </c>
      <c r="H380" t="s">
        <v>8245</v>
      </c>
      <c r="I380" s="12">
        <v>42236.837499999994</v>
      </c>
      <c r="J380" s="12">
        <v>42195.643865740742</v>
      </c>
      <c r="K380" t="b">
        <v>0</v>
      </c>
      <c r="L380">
        <v>3</v>
      </c>
      <c r="M380" t="b">
        <v>0</v>
      </c>
      <c r="N380" t="s">
        <v>8279</v>
      </c>
      <c r="O380" t="s">
        <v>8283</v>
      </c>
      <c r="P380">
        <v>1</v>
      </c>
      <c r="Q380">
        <v>120</v>
      </c>
    </row>
    <row r="381" spans="1:17" ht="259.2" x14ac:dyDescent="0.3">
      <c r="A381">
        <v>3740</v>
      </c>
      <c r="B381" s="3" t="s">
        <v>3737</v>
      </c>
      <c r="C381" s="3" t="s">
        <v>7850</v>
      </c>
      <c r="D381" s="5">
        <v>2000</v>
      </c>
      <c r="E381" s="7">
        <v>358</v>
      </c>
      <c r="F381" t="s">
        <v>8220</v>
      </c>
      <c r="G381" t="s">
        <v>8223</v>
      </c>
      <c r="H381" t="s">
        <v>8245</v>
      </c>
      <c r="I381" s="12">
        <v>41863.079143518517</v>
      </c>
      <c r="J381" s="12">
        <v>41833.089756944442</v>
      </c>
      <c r="K381" t="b">
        <v>0</v>
      </c>
      <c r="L381">
        <v>14</v>
      </c>
      <c r="M381" t="b">
        <v>0</v>
      </c>
      <c r="N381" t="s">
        <v>8281</v>
      </c>
      <c r="O381" t="s">
        <v>8284</v>
      </c>
      <c r="P381">
        <v>18</v>
      </c>
      <c r="Q381">
        <v>25.57</v>
      </c>
    </row>
    <row r="382" spans="1:17" ht="244.8" x14ac:dyDescent="0.3">
      <c r="A382">
        <v>774</v>
      </c>
      <c r="B382" s="3" t="s">
        <v>775</v>
      </c>
      <c r="C382" s="3" t="s">
        <v>4884</v>
      </c>
      <c r="D382" s="5">
        <v>500</v>
      </c>
      <c r="E382" s="7">
        <v>351</v>
      </c>
      <c r="F382" t="s">
        <v>8220</v>
      </c>
      <c r="G382" t="s">
        <v>8223</v>
      </c>
      <c r="H382" t="s">
        <v>8245</v>
      </c>
      <c r="I382" s="12">
        <v>41693.780300925922</v>
      </c>
      <c r="J382" s="12">
        <v>41663.780300925922</v>
      </c>
      <c r="K382" t="b">
        <v>0</v>
      </c>
      <c r="L382">
        <v>9</v>
      </c>
      <c r="M382" t="b">
        <v>0</v>
      </c>
      <c r="N382" t="s">
        <v>8269</v>
      </c>
      <c r="O382" t="s">
        <v>8310</v>
      </c>
      <c r="P382">
        <v>70</v>
      </c>
      <c r="Q382">
        <v>39</v>
      </c>
    </row>
    <row r="383" spans="1:17" ht="230.4" x14ac:dyDescent="0.3">
      <c r="A383">
        <v>4081</v>
      </c>
      <c r="B383" s="3" t="s">
        <v>4077</v>
      </c>
      <c r="C383" s="3" t="s">
        <v>8184</v>
      </c>
      <c r="D383" s="5">
        <v>2224</v>
      </c>
      <c r="E383" s="7">
        <v>350</v>
      </c>
      <c r="F383" t="s">
        <v>8220</v>
      </c>
      <c r="G383" t="s">
        <v>8223</v>
      </c>
      <c r="H383" t="s">
        <v>8245</v>
      </c>
      <c r="I383" s="12">
        <v>42071.539641203708</v>
      </c>
      <c r="J383" s="12">
        <v>42041.581307870365</v>
      </c>
      <c r="K383" t="b">
        <v>0</v>
      </c>
      <c r="L383">
        <v>12</v>
      </c>
      <c r="M383" t="b">
        <v>0</v>
      </c>
      <c r="N383" t="s">
        <v>8281</v>
      </c>
      <c r="O383" t="s">
        <v>8284</v>
      </c>
      <c r="P383">
        <v>16</v>
      </c>
      <c r="Q383">
        <v>29.17</v>
      </c>
    </row>
    <row r="384" spans="1:17" ht="259.2" x14ac:dyDescent="0.3">
      <c r="A384">
        <v>573</v>
      </c>
      <c r="B384" s="3" t="s">
        <v>574</v>
      </c>
      <c r="C384" s="3" t="s">
        <v>4683</v>
      </c>
      <c r="D384" s="5">
        <v>88888</v>
      </c>
      <c r="E384" s="7">
        <v>346</v>
      </c>
      <c r="F384" t="s">
        <v>8220</v>
      </c>
      <c r="G384" t="s">
        <v>8223</v>
      </c>
      <c r="H384" t="s">
        <v>8245</v>
      </c>
      <c r="I384" s="12">
        <v>42022.05</v>
      </c>
      <c r="J384" s="12">
        <v>41963.050127314811</v>
      </c>
      <c r="K384" t="b">
        <v>0</v>
      </c>
      <c r="L384">
        <v>9</v>
      </c>
      <c r="M384" t="b">
        <v>0</v>
      </c>
      <c r="N384" t="s">
        <v>8266</v>
      </c>
      <c r="O384" t="s">
        <v>8300</v>
      </c>
      <c r="P384">
        <v>0</v>
      </c>
      <c r="Q384">
        <v>38.44</v>
      </c>
    </row>
    <row r="385" spans="1:17" ht="259.2" x14ac:dyDescent="0.3">
      <c r="A385">
        <v>189</v>
      </c>
      <c r="B385" s="3" t="s">
        <v>191</v>
      </c>
      <c r="C385" s="3" t="s">
        <v>4299</v>
      </c>
      <c r="D385" s="5">
        <v>500000</v>
      </c>
      <c r="E385" s="7">
        <v>345</v>
      </c>
      <c r="F385" t="s">
        <v>8220</v>
      </c>
      <c r="G385" t="s">
        <v>8223</v>
      </c>
      <c r="H385" t="s">
        <v>8245</v>
      </c>
      <c r="I385" s="12">
        <v>42616.690706018519</v>
      </c>
      <c r="J385" s="12">
        <v>42556.690706018519</v>
      </c>
      <c r="K385" t="b">
        <v>0</v>
      </c>
      <c r="L385">
        <v>5</v>
      </c>
      <c r="M385" t="b">
        <v>0</v>
      </c>
      <c r="N385" t="s">
        <v>8279</v>
      </c>
      <c r="O385" t="s">
        <v>8283</v>
      </c>
      <c r="P385">
        <v>0</v>
      </c>
      <c r="Q385">
        <v>69</v>
      </c>
    </row>
    <row r="386" spans="1:17" ht="273.60000000000002" x14ac:dyDescent="0.3">
      <c r="A386">
        <v>930</v>
      </c>
      <c r="B386" s="3" t="s">
        <v>931</v>
      </c>
      <c r="C386" s="3" t="s">
        <v>5040</v>
      </c>
      <c r="D386" s="5">
        <v>900</v>
      </c>
      <c r="E386" s="7">
        <v>345</v>
      </c>
      <c r="F386" t="s">
        <v>8220</v>
      </c>
      <c r="G386" t="s">
        <v>8223</v>
      </c>
      <c r="H386" t="s">
        <v>8245</v>
      </c>
      <c r="I386" s="12">
        <v>40354.897222222222</v>
      </c>
      <c r="J386" s="12">
        <v>40312.915578703702</v>
      </c>
      <c r="K386" t="b">
        <v>0</v>
      </c>
      <c r="L386">
        <v>5</v>
      </c>
      <c r="M386" t="b">
        <v>0</v>
      </c>
      <c r="N386" t="s">
        <v>8285</v>
      </c>
      <c r="O386" t="s">
        <v>8308</v>
      </c>
      <c r="P386">
        <v>38</v>
      </c>
      <c r="Q386">
        <v>69</v>
      </c>
    </row>
    <row r="387" spans="1:17" ht="244.8" x14ac:dyDescent="0.3">
      <c r="A387">
        <v>504</v>
      </c>
      <c r="B387" s="3" t="s">
        <v>505</v>
      </c>
      <c r="C387" s="3" t="s">
        <v>4614</v>
      </c>
      <c r="D387" s="5">
        <v>24500</v>
      </c>
      <c r="E387" s="7">
        <v>335</v>
      </c>
      <c r="F387" t="s">
        <v>8220</v>
      </c>
      <c r="G387" t="s">
        <v>8223</v>
      </c>
      <c r="H387" t="s">
        <v>8245</v>
      </c>
      <c r="I387" s="12">
        <v>41009.941979166666</v>
      </c>
      <c r="J387" s="12">
        <v>40949.98364583333</v>
      </c>
      <c r="K387" t="b">
        <v>0</v>
      </c>
      <c r="L387">
        <v>5</v>
      </c>
      <c r="M387" t="b">
        <v>0</v>
      </c>
      <c r="N387" t="s">
        <v>8279</v>
      </c>
      <c r="O387" t="s">
        <v>8297</v>
      </c>
      <c r="P387">
        <v>1</v>
      </c>
      <c r="Q387">
        <v>67</v>
      </c>
    </row>
    <row r="388" spans="1:17" ht="187.2" x14ac:dyDescent="0.3">
      <c r="A388">
        <v>2415</v>
      </c>
      <c r="B388" s="3" t="s">
        <v>2416</v>
      </c>
      <c r="C388" s="3" t="s">
        <v>6525</v>
      </c>
      <c r="D388" s="5">
        <v>60000</v>
      </c>
      <c r="E388" s="7">
        <v>335</v>
      </c>
      <c r="F388" t="s">
        <v>8220</v>
      </c>
      <c r="G388" t="s">
        <v>8223</v>
      </c>
      <c r="H388" t="s">
        <v>8245</v>
      </c>
      <c r="I388" s="12">
        <v>42566.862800925926</v>
      </c>
      <c r="J388" s="12">
        <v>42536.862800925926</v>
      </c>
      <c r="K388" t="b">
        <v>0</v>
      </c>
      <c r="L388">
        <v>6</v>
      </c>
      <c r="M388" t="b">
        <v>0</v>
      </c>
      <c r="N388" t="s">
        <v>8277</v>
      </c>
      <c r="O388" t="s">
        <v>8303</v>
      </c>
      <c r="P388">
        <v>1</v>
      </c>
      <c r="Q388">
        <v>55.83</v>
      </c>
    </row>
    <row r="389" spans="1:17" ht="172.8" x14ac:dyDescent="0.3">
      <c r="A389">
        <v>3060</v>
      </c>
      <c r="B389" s="3" t="s">
        <v>3060</v>
      </c>
      <c r="C389" s="3" t="s">
        <v>7170</v>
      </c>
      <c r="D389" s="5">
        <v>220000</v>
      </c>
      <c r="E389" s="7">
        <v>335</v>
      </c>
      <c r="F389" t="s">
        <v>8220</v>
      </c>
      <c r="G389" t="s">
        <v>8223</v>
      </c>
      <c r="H389" t="s">
        <v>8245</v>
      </c>
      <c r="I389" s="12">
        <v>42275.274699074071</v>
      </c>
      <c r="J389" s="12">
        <v>42245.274699074071</v>
      </c>
      <c r="K389" t="b">
        <v>0</v>
      </c>
      <c r="L389">
        <v>6</v>
      </c>
      <c r="M389" t="b">
        <v>0</v>
      </c>
      <c r="N389" t="s">
        <v>8281</v>
      </c>
      <c r="O389" t="s">
        <v>8282</v>
      </c>
      <c r="P389">
        <v>0</v>
      </c>
      <c r="Q389">
        <v>55.83</v>
      </c>
    </row>
    <row r="390" spans="1:17" ht="244.8" x14ac:dyDescent="0.3">
      <c r="A390">
        <v>923</v>
      </c>
      <c r="B390" s="3" t="s">
        <v>924</v>
      </c>
      <c r="C390" s="3" t="s">
        <v>5033</v>
      </c>
      <c r="D390" s="5">
        <v>15000</v>
      </c>
      <c r="E390" s="7">
        <v>330</v>
      </c>
      <c r="F390" t="s">
        <v>8220</v>
      </c>
      <c r="G390" t="s">
        <v>8223</v>
      </c>
      <c r="H390" t="s">
        <v>8245</v>
      </c>
      <c r="I390" s="12">
        <v>41965.001423611116</v>
      </c>
      <c r="J390" s="12">
        <v>41934.959756944445</v>
      </c>
      <c r="K390" t="b">
        <v>0</v>
      </c>
      <c r="L390">
        <v>6</v>
      </c>
      <c r="M390" t="b">
        <v>0</v>
      </c>
      <c r="N390" t="s">
        <v>8285</v>
      </c>
      <c r="O390" t="s">
        <v>8308</v>
      </c>
      <c r="P390">
        <v>2</v>
      </c>
      <c r="Q390">
        <v>55</v>
      </c>
    </row>
    <row r="391" spans="1:17" ht="259.2" x14ac:dyDescent="0.3">
      <c r="A391">
        <v>924</v>
      </c>
      <c r="B391" s="3" t="s">
        <v>925</v>
      </c>
      <c r="C391" s="3" t="s">
        <v>5034</v>
      </c>
      <c r="D391" s="5">
        <v>3000</v>
      </c>
      <c r="E391" s="7">
        <v>327</v>
      </c>
      <c r="F391" t="s">
        <v>8220</v>
      </c>
      <c r="G391" t="s">
        <v>8223</v>
      </c>
      <c r="H391" t="s">
        <v>8245</v>
      </c>
      <c r="I391" s="12">
        <v>41318.942928240744</v>
      </c>
      <c r="J391" s="12">
        <v>41288.942928240744</v>
      </c>
      <c r="K391" t="b">
        <v>0</v>
      </c>
      <c r="L391">
        <v>15</v>
      </c>
      <c r="M391" t="b">
        <v>0</v>
      </c>
      <c r="N391" t="s">
        <v>8285</v>
      </c>
      <c r="O391" t="s">
        <v>8308</v>
      </c>
      <c r="P391">
        <v>11</v>
      </c>
      <c r="Q391">
        <v>21.8</v>
      </c>
    </row>
    <row r="392" spans="1:17" ht="230.4" x14ac:dyDescent="0.3">
      <c r="A392">
        <v>168</v>
      </c>
      <c r="B392" s="3" t="s">
        <v>170</v>
      </c>
      <c r="C392" s="3" t="s">
        <v>4278</v>
      </c>
      <c r="D392" s="5">
        <v>8000</v>
      </c>
      <c r="E392" s="7">
        <v>325</v>
      </c>
      <c r="F392" t="s">
        <v>8220</v>
      </c>
      <c r="G392" t="s">
        <v>8223</v>
      </c>
      <c r="H392" t="s">
        <v>8245</v>
      </c>
      <c r="I392" s="12">
        <v>42082.793634259258</v>
      </c>
      <c r="J392" s="12">
        <v>42052.83530092593</v>
      </c>
      <c r="K392" t="b">
        <v>0</v>
      </c>
      <c r="L392">
        <v>3</v>
      </c>
      <c r="M392" t="b">
        <v>0</v>
      </c>
      <c r="N392" t="s">
        <v>8279</v>
      </c>
      <c r="O392" t="s">
        <v>8283</v>
      </c>
      <c r="P392">
        <v>4</v>
      </c>
      <c r="Q392">
        <v>108.33</v>
      </c>
    </row>
    <row r="393" spans="1:17" ht="273.60000000000002" x14ac:dyDescent="0.3">
      <c r="A393">
        <v>170</v>
      </c>
      <c r="B393" s="3" t="s">
        <v>172</v>
      </c>
      <c r="C393" s="3" t="s">
        <v>4280</v>
      </c>
      <c r="D393" s="5">
        <v>10000</v>
      </c>
      <c r="E393" s="7">
        <v>325</v>
      </c>
      <c r="F393" t="s">
        <v>8220</v>
      </c>
      <c r="G393" t="s">
        <v>8223</v>
      </c>
      <c r="H393" t="s">
        <v>8245</v>
      </c>
      <c r="I393" s="12">
        <v>42246.227777777778</v>
      </c>
      <c r="J393" s="12">
        <v>42216.977812500001</v>
      </c>
      <c r="K393" t="b">
        <v>0</v>
      </c>
      <c r="L393">
        <v>10</v>
      </c>
      <c r="M393" t="b">
        <v>0</v>
      </c>
      <c r="N393" t="s">
        <v>8279</v>
      </c>
      <c r="O393" t="s">
        <v>8283</v>
      </c>
      <c r="P393">
        <v>3</v>
      </c>
      <c r="Q393">
        <v>32.5</v>
      </c>
    </row>
    <row r="394" spans="1:17" ht="273.60000000000002" x14ac:dyDescent="0.3">
      <c r="A394">
        <v>871</v>
      </c>
      <c r="B394" s="3" t="s">
        <v>872</v>
      </c>
      <c r="C394" s="3" t="s">
        <v>4981</v>
      </c>
      <c r="D394" s="5">
        <v>6000</v>
      </c>
      <c r="E394" s="7">
        <v>325</v>
      </c>
      <c r="F394" t="s">
        <v>8220</v>
      </c>
      <c r="G394" t="s">
        <v>8223</v>
      </c>
      <c r="H394" t="s">
        <v>8245</v>
      </c>
      <c r="I394" s="12">
        <v>41607.602951388886</v>
      </c>
      <c r="J394" s="12">
        <v>41577.561284722222</v>
      </c>
      <c r="K394" t="b">
        <v>0</v>
      </c>
      <c r="L394">
        <v>12</v>
      </c>
      <c r="M394" t="b">
        <v>0</v>
      </c>
      <c r="N394" t="s">
        <v>8285</v>
      </c>
      <c r="O394" t="s">
        <v>8308</v>
      </c>
      <c r="P394">
        <v>5</v>
      </c>
      <c r="Q394">
        <v>27.08</v>
      </c>
    </row>
    <row r="395" spans="1:17" ht="216" x14ac:dyDescent="0.3">
      <c r="A395">
        <v>1154</v>
      </c>
      <c r="B395" s="3" t="s">
        <v>1155</v>
      </c>
      <c r="C395" s="3" t="s">
        <v>5264</v>
      </c>
      <c r="D395" s="5">
        <v>5000</v>
      </c>
      <c r="E395" s="7">
        <v>325</v>
      </c>
      <c r="F395" t="s">
        <v>8220</v>
      </c>
      <c r="G395" t="s">
        <v>8223</v>
      </c>
      <c r="H395" t="s">
        <v>8245</v>
      </c>
      <c r="I395" s="12">
        <v>42253.108865740738</v>
      </c>
      <c r="J395" s="12">
        <v>42223.108865740738</v>
      </c>
      <c r="K395" t="b">
        <v>0</v>
      </c>
      <c r="L395">
        <v>3</v>
      </c>
      <c r="M395" t="b">
        <v>0</v>
      </c>
      <c r="N395" t="s">
        <v>8277</v>
      </c>
      <c r="O395" t="s">
        <v>8303</v>
      </c>
      <c r="P395">
        <v>7</v>
      </c>
      <c r="Q395">
        <v>108.33</v>
      </c>
    </row>
    <row r="396" spans="1:17" ht="158.4" x14ac:dyDescent="0.3">
      <c r="A396">
        <v>1412</v>
      </c>
      <c r="B396" s="3" t="s">
        <v>1413</v>
      </c>
      <c r="C396" s="3" t="s">
        <v>5522</v>
      </c>
      <c r="D396" s="5">
        <v>7000</v>
      </c>
      <c r="E396" s="7">
        <v>320</v>
      </c>
      <c r="F396" t="s">
        <v>8220</v>
      </c>
      <c r="G396" t="s">
        <v>8223</v>
      </c>
      <c r="H396" t="s">
        <v>8245</v>
      </c>
      <c r="I396" s="12">
        <v>41977.063645833332</v>
      </c>
      <c r="J396" s="12">
        <v>41947.063645833332</v>
      </c>
      <c r="K396" t="b">
        <v>0</v>
      </c>
      <c r="L396">
        <v>13</v>
      </c>
      <c r="M396" t="b">
        <v>0</v>
      </c>
      <c r="N396" t="s">
        <v>8269</v>
      </c>
      <c r="O396" t="s">
        <v>8306</v>
      </c>
      <c r="P396">
        <v>5</v>
      </c>
      <c r="Q396">
        <v>24.62</v>
      </c>
    </row>
    <row r="397" spans="1:17" ht="259.2" x14ac:dyDescent="0.3">
      <c r="A397">
        <v>2898</v>
      </c>
      <c r="B397" s="3" t="s">
        <v>2898</v>
      </c>
      <c r="C397" s="3" t="s">
        <v>7008</v>
      </c>
      <c r="D397" s="5">
        <v>7500</v>
      </c>
      <c r="E397" s="7">
        <v>316</v>
      </c>
      <c r="F397" t="s">
        <v>8220</v>
      </c>
      <c r="G397" t="s">
        <v>8223</v>
      </c>
      <c r="H397" t="s">
        <v>8245</v>
      </c>
      <c r="I397" s="12">
        <v>42308.664965277778</v>
      </c>
      <c r="J397" s="12">
        <v>42278.664965277778</v>
      </c>
      <c r="K397" t="b">
        <v>0</v>
      </c>
      <c r="L397">
        <v>12</v>
      </c>
      <c r="M397" t="b">
        <v>0</v>
      </c>
      <c r="N397" t="s">
        <v>8281</v>
      </c>
      <c r="O397" t="s">
        <v>8284</v>
      </c>
      <c r="P397">
        <v>4</v>
      </c>
      <c r="Q397">
        <v>26.33</v>
      </c>
    </row>
    <row r="398" spans="1:17" ht="273.60000000000002" x14ac:dyDescent="0.3">
      <c r="A398">
        <v>2850</v>
      </c>
      <c r="B398" s="3" t="s">
        <v>2850</v>
      </c>
      <c r="C398" s="3" t="s">
        <v>6960</v>
      </c>
      <c r="D398" s="5">
        <v>8000</v>
      </c>
      <c r="E398" s="7">
        <v>311</v>
      </c>
      <c r="F398" t="s">
        <v>8220</v>
      </c>
      <c r="G398" t="s">
        <v>8223</v>
      </c>
      <c r="H398" t="s">
        <v>8245</v>
      </c>
      <c r="I398" s="12">
        <v>41888.007071759261</v>
      </c>
      <c r="J398" s="12">
        <v>41858.007071759261</v>
      </c>
      <c r="K398" t="b">
        <v>0</v>
      </c>
      <c r="L398">
        <v>13</v>
      </c>
      <c r="M398" t="b">
        <v>0</v>
      </c>
      <c r="N398" t="s">
        <v>8281</v>
      </c>
      <c r="O398" t="s">
        <v>8284</v>
      </c>
      <c r="P398">
        <v>4</v>
      </c>
      <c r="Q398">
        <v>23.92</v>
      </c>
    </row>
    <row r="399" spans="1:17" ht="158.4" x14ac:dyDescent="0.3">
      <c r="A399">
        <v>2424</v>
      </c>
      <c r="B399" s="3" t="s">
        <v>2425</v>
      </c>
      <c r="C399" s="3" t="s">
        <v>6534</v>
      </c>
      <c r="D399" s="5">
        <v>25000</v>
      </c>
      <c r="E399" s="7">
        <v>310</v>
      </c>
      <c r="F399" t="s">
        <v>8220</v>
      </c>
      <c r="G399" t="s">
        <v>8223</v>
      </c>
      <c r="H399" t="s">
        <v>8245</v>
      </c>
      <c r="I399" s="12">
        <v>41939.892453703702</v>
      </c>
      <c r="J399" s="12">
        <v>41909.892453703702</v>
      </c>
      <c r="K399" t="b">
        <v>0</v>
      </c>
      <c r="L399">
        <v>9</v>
      </c>
      <c r="M399" t="b">
        <v>0</v>
      </c>
      <c r="N399" t="s">
        <v>8277</v>
      </c>
      <c r="O399" t="s">
        <v>8303</v>
      </c>
      <c r="P399">
        <v>1</v>
      </c>
      <c r="Q399">
        <v>34.44</v>
      </c>
    </row>
    <row r="400" spans="1:17" ht="86.4" x14ac:dyDescent="0.3">
      <c r="A400">
        <v>717</v>
      </c>
      <c r="B400" s="3" t="s">
        <v>718</v>
      </c>
      <c r="C400" s="3" t="s">
        <v>4827</v>
      </c>
      <c r="D400" s="5">
        <v>100000</v>
      </c>
      <c r="E400" s="7">
        <v>305</v>
      </c>
      <c r="F400" t="s">
        <v>8220</v>
      </c>
      <c r="G400" t="s">
        <v>8223</v>
      </c>
      <c r="H400" t="s">
        <v>8245</v>
      </c>
      <c r="I400" s="12">
        <v>41887.854189814818</v>
      </c>
      <c r="J400" s="12">
        <v>41857.854189814818</v>
      </c>
      <c r="K400" t="b">
        <v>0</v>
      </c>
      <c r="L400">
        <v>4</v>
      </c>
      <c r="M400" t="b">
        <v>0</v>
      </c>
      <c r="N400" t="s">
        <v>8266</v>
      </c>
      <c r="O400" t="s">
        <v>8268</v>
      </c>
      <c r="P400">
        <v>0</v>
      </c>
      <c r="Q400">
        <v>76.25</v>
      </c>
    </row>
    <row r="401" spans="1:17" ht="259.2" x14ac:dyDescent="0.3">
      <c r="A401">
        <v>882</v>
      </c>
      <c r="B401" s="3" t="s">
        <v>883</v>
      </c>
      <c r="C401" s="3" t="s">
        <v>4992</v>
      </c>
      <c r="D401" s="5">
        <v>1500</v>
      </c>
      <c r="E401" s="7">
        <v>302</v>
      </c>
      <c r="F401" t="s">
        <v>8220</v>
      </c>
      <c r="G401" t="s">
        <v>8223</v>
      </c>
      <c r="H401" t="s">
        <v>8245</v>
      </c>
      <c r="I401" s="12">
        <v>40792.860532407409</v>
      </c>
      <c r="J401" s="12">
        <v>40759.860532407409</v>
      </c>
      <c r="K401" t="b">
        <v>0</v>
      </c>
      <c r="L401">
        <v>14</v>
      </c>
      <c r="M401" t="b">
        <v>0</v>
      </c>
      <c r="N401" t="s">
        <v>8285</v>
      </c>
      <c r="O401" t="s">
        <v>8286</v>
      </c>
      <c r="P401">
        <v>20</v>
      </c>
      <c r="Q401">
        <v>21.57</v>
      </c>
    </row>
    <row r="402" spans="1:17" ht="244.8" x14ac:dyDescent="0.3">
      <c r="A402">
        <v>421</v>
      </c>
      <c r="B402" s="3" t="s">
        <v>422</v>
      </c>
      <c r="C402" s="3" t="s">
        <v>4531</v>
      </c>
      <c r="D402" s="5">
        <v>15000</v>
      </c>
      <c r="E402" s="7">
        <v>301</v>
      </c>
      <c r="F402" t="s">
        <v>8220</v>
      </c>
      <c r="G402" t="s">
        <v>8223</v>
      </c>
      <c r="H402" t="s">
        <v>8245</v>
      </c>
      <c r="I402" s="12">
        <v>42237.491388888884</v>
      </c>
      <c r="J402" s="12">
        <v>42177.491388888884</v>
      </c>
      <c r="K402" t="b">
        <v>0</v>
      </c>
      <c r="L402">
        <v>6</v>
      </c>
      <c r="M402" t="b">
        <v>0</v>
      </c>
      <c r="N402" t="s">
        <v>8279</v>
      </c>
      <c r="O402" t="s">
        <v>8297</v>
      </c>
      <c r="P402">
        <v>2</v>
      </c>
      <c r="Q402">
        <v>50.17</v>
      </c>
    </row>
    <row r="403" spans="1:17" ht="216" x14ac:dyDescent="0.3">
      <c r="A403">
        <v>4038</v>
      </c>
      <c r="B403" s="3" t="s">
        <v>4034</v>
      </c>
      <c r="C403" s="3" t="s">
        <v>8142</v>
      </c>
      <c r="D403" s="5">
        <v>2500</v>
      </c>
      <c r="E403" s="7">
        <v>301</v>
      </c>
      <c r="F403" t="s">
        <v>8220</v>
      </c>
      <c r="G403" t="s">
        <v>8223</v>
      </c>
      <c r="H403" t="s">
        <v>8245</v>
      </c>
      <c r="I403" s="12">
        <v>41929.798726851855</v>
      </c>
      <c r="J403" s="12">
        <v>41869.798726851855</v>
      </c>
      <c r="K403" t="b">
        <v>0</v>
      </c>
      <c r="L403">
        <v>4</v>
      </c>
      <c r="M403" t="b">
        <v>0</v>
      </c>
      <c r="N403" t="s">
        <v>8281</v>
      </c>
      <c r="O403" t="s">
        <v>8284</v>
      </c>
      <c r="P403">
        <v>12</v>
      </c>
      <c r="Q403">
        <v>75.25</v>
      </c>
    </row>
    <row r="404" spans="1:17" ht="273.60000000000002" x14ac:dyDescent="0.3">
      <c r="A404">
        <v>2855</v>
      </c>
      <c r="B404" s="3" t="s">
        <v>2855</v>
      </c>
      <c r="C404" s="3" t="s">
        <v>6965</v>
      </c>
      <c r="D404" s="5">
        <v>600</v>
      </c>
      <c r="E404" s="7">
        <v>300</v>
      </c>
      <c r="F404" t="s">
        <v>8220</v>
      </c>
      <c r="G404" t="s">
        <v>8223</v>
      </c>
      <c r="H404" t="s">
        <v>8245</v>
      </c>
      <c r="I404" s="12">
        <v>42398.981944444444</v>
      </c>
      <c r="J404" s="12">
        <v>42370.007766203707</v>
      </c>
      <c r="K404" t="b">
        <v>0</v>
      </c>
      <c r="L404">
        <v>5</v>
      </c>
      <c r="M404" t="b">
        <v>0</v>
      </c>
      <c r="N404" t="s">
        <v>8281</v>
      </c>
      <c r="O404" t="s">
        <v>8284</v>
      </c>
      <c r="P404">
        <v>50</v>
      </c>
      <c r="Q404">
        <v>60</v>
      </c>
    </row>
    <row r="405" spans="1:17" ht="187.2" x14ac:dyDescent="0.3">
      <c r="A405">
        <v>4039</v>
      </c>
      <c r="B405" s="3" t="s">
        <v>4035</v>
      </c>
      <c r="C405" s="3" t="s">
        <v>8143</v>
      </c>
      <c r="D405" s="5">
        <v>500</v>
      </c>
      <c r="E405" s="7">
        <v>300</v>
      </c>
      <c r="F405" t="s">
        <v>8220</v>
      </c>
      <c r="G405" t="s">
        <v>8223</v>
      </c>
      <c r="H405" t="s">
        <v>8245</v>
      </c>
      <c r="I405" s="12">
        <v>42339.249305555553</v>
      </c>
      <c r="J405" s="12">
        <v>42305.670914351853</v>
      </c>
      <c r="K405" t="b">
        <v>0</v>
      </c>
      <c r="L405">
        <v>5</v>
      </c>
      <c r="M405" t="b">
        <v>0</v>
      </c>
      <c r="N405" t="s">
        <v>8281</v>
      </c>
      <c r="O405" t="s">
        <v>8284</v>
      </c>
      <c r="P405">
        <v>60</v>
      </c>
      <c r="Q405">
        <v>60</v>
      </c>
    </row>
    <row r="406" spans="1:17" ht="244.8" x14ac:dyDescent="0.3">
      <c r="A406">
        <v>683</v>
      </c>
      <c r="B406" s="3" t="s">
        <v>684</v>
      </c>
      <c r="C406" s="3" t="s">
        <v>4793</v>
      </c>
      <c r="D406" s="5">
        <v>35000</v>
      </c>
      <c r="E406" s="7">
        <v>298</v>
      </c>
      <c r="F406" t="s">
        <v>8220</v>
      </c>
      <c r="G406" t="s">
        <v>8223</v>
      </c>
      <c r="H406" t="s">
        <v>8245</v>
      </c>
      <c r="I406" s="12">
        <v>42674.900046296301</v>
      </c>
      <c r="J406" s="12">
        <v>42634.900046296301</v>
      </c>
      <c r="K406" t="b">
        <v>0</v>
      </c>
      <c r="L406">
        <v>3</v>
      </c>
      <c r="M406" t="b">
        <v>0</v>
      </c>
      <c r="N406" t="s">
        <v>8266</v>
      </c>
      <c r="O406" t="s">
        <v>8268</v>
      </c>
      <c r="P406">
        <v>1</v>
      </c>
      <c r="Q406">
        <v>99.33</v>
      </c>
    </row>
    <row r="407" spans="1:17" ht="288" x14ac:dyDescent="0.3">
      <c r="A407">
        <v>965</v>
      </c>
      <c r="B407" s="3" t="s">
        <v>966</v>
      </c>
      <c r="C407" s="3" t="s">
        <v>5075</v>
      </c>
      <c r="D407" s="5">
        <v>25000</v>
      </c>
      <c r="E407" s="7">
        <v>298</v>
      </c>
      <c r="F407" t="s">
        <v>8220</v>
      </c>
      <c r="G407" t="s">
        <v>8223</v>
      </c>
      <c r="H407" t="s">
        <v>8245</v>
      </c>
      <c r="I407" s="12">
        <v>42669.165972222225</v>
      </c>
      <c r="J407" s="12">
        <v>42637.016736111109</v>
      </c>
      <c r="K407" t="b">
        <v>0</v>
      </c>
      <c r="L407">
        <v>6</v>
      </c>
      <c r="M407" t="b">
        <v>0</v>
      </c>
      <c r="N407" t="s">
        <v>8266</v>
      </c>
      <c r="O407" t="s">
        <v>8268</v>
      </c>
      <c r="P407">
        <v>1</v>
      </c>
      <c r="Q407">
        <v>49.67</v>
      </c>
    </row>
    <row r="408" spans="1:17" ht="244.8" x14ac:dyDescent="0.3">
      <c r="A408">
        <v>3959</v>
      </c>
      <c r="B408" s="3" t="s">
        <v>3956</v>
      </c>
      <c r="C408" s="3" t="s">
        <v>8066</v>
      </c>
      <c r="D408" s="5">
        <v>1200</v>
      </c>
      <c r="E408" s="7">
        <v>292</v>
      </c>
      <c r="F408" t="s">
        <v>8220</v>
      </c>
      <c r="G408" t="s">
        <v>8223</v>
      </c>
      <c r="H408" t="s">
        <v>8245</v>
      </c>
      <c r="I408" s="12">
        <v>41910.788842592592</v>
      </c>
      <c r="J408" s="12">
        <v>41880.788842592592</v>
      </c>
      <c r="K408" t="b">
        <v>0</v>
      </c>
      <c r="L408">
        <v>12</v>
      </c>
      <c r="M408" t="b">
        <v>0</v>
      </c>
      <c r="N408" t="s">
        <v>8281</v>
      </c>
      <c r="O408" t="s">
        <v>8284</v>
      </c>
      <c r="P408">
        <v>24</v>
      </c>
      <c r="Q408">
        <v>24.33</v>
      </c>
    </row>
    <row r="409" spans="1:17" ht="144" x14ac:dyDescent="0.3">
      <c r="A409">
        <v>943</v>
      </c>
      <c r="B409" s="3" t="s">
        <v>944</v>
      </c>
      <c r="C409" s="3" t="s">
        <v>5053</v>
      </c>
      <c r="D409" s="5">
        <v>3000</v>
      </c>
      <c r="E409" s="7">
        <v>289</v>
      </c>
      <c r="F409" t="s">
        <v>8220</v>
      </c>
      <c r="G409" t="s">
        <v>8223</v>
      </c>
      <c r="H409" t="s">
        <v>8245</v>
      </c>
      <c r="I409" s="12">
        <v>42703.709548611107</v>
      </c>
      <c r="J409" s="12">
        <v>42673.66788194445</v>
      </c>
      <c r="K409" t="b">
        <v>0</v>
      </c>
      <c r="L409">
        <v>12</v>
      </c>
      <c r="M409" t="b">
        <v>0</v>
      </c>
      <c r="N409" t="s">
        <v>8266</v>
      </c>
      <c r="O409" t="s">
        <v>8268</v>
      </c>
      <c r="P409">
        <v>10</v>
      </c>
      <c r="Q409">
        <v>24.08</v>
      </c>
    </row>
    <row r="410" spans="1:17" ht="187.2" x14ac:dyDescent="0.3">
      <c r="A410">
        <v>946</v>
      </c>
      <c r="B410" s="3" t="s">
        <v>947</v>
      </c>
      <c r="C410" s="3" t="s">
        <v>5056</v>
      </c>
      <c r="D410" s="5">
        <v>15000</v>
      </c>
      <c r="E410" s="7">
        <v>286</v>
      </c>
      <c r="F410" t="s">
        <v>8220</v>
      </c>
      <c r="G410" t="s">
        <v>8223</v>
      </c>
      <c r="H410" t="s">
        <v>8245</v>
      </c>
      <c r="I410" s="12">
        <v>42622.750555555554</v>
      </c>
      <c r="J410" s="12">
        <v>42592.750555555554</v>
      </c>
      <c r="K410" t="b">
        <v>0</v>
      </c>
      <c r="L410">
        <v>5</v>
      </c>
      <c r="M410" t="b">
        <v>0</v>
      </c>
      <c r="N410" t="s">
        <v>8266</v>
      </c>
      <c r="O410" t="s">
        <v>8268</v>
      </c>
      <c r="P410">
        <v>2</v>
      </c>
      <c r="Q410">
        <v>57.2</v>
      </c>
    </row>
    <row r="411" spans="1:17" ht="259.2" x14ac:dyDescent="0.3">
      <c r="A411">
        <v>3965</v>
      </c>
      <c r="B411" s="3" t="s">
        <v>3962</v>
      </c>
      <c r="C411" s="3" t="s">
        <v>8072</v>
      </c>
      <c r="D411" s="5">
        <v>2000</v>
      </c>
      <c r="E411" s="7">
        <v>285</v>
      </c>
      <c r="F411" t="s">
        <v>8220</v>
      </c>
      <c r="G411" t="s">
        <v>8223</v>
      </c>
      <c r="H411" t="s">
        <v>8245</v>
      </c>
      <c r="I411" s="12">
        <v>42474.194212962961</v>
      </c>
      <c r="J411" s="12">
        <v>42414.235879629632</v>
      </c>
      <c r="K411" t="b">
        <v>0</v>
      </c>
      <c r="L411">
        <v>4</v>
      </c>
      <c r="M411" t="b">
        <v>0</v>
      </c>
      <c r="N411" t="s">
        <v>8281</v>
      </c>
      <c r="O411" t="s">
        <v>8284</v>
      </c>
      <c r="P411">
        <v>14</v>
      </c>
      <c r="Q411">
        <v>71.25</v>
      </c>
    </row>
    <row r="412" spans="1:17" ht="187.2" x14ac:dyDescent="0.3">
      <c r="A412">
        <v>899</v>
      </c>
      <c r="B412" s="3" t="s">
        <v>900</v>
      </c>
      <c r="C412" s="3" t="s">
        <v>5009</v>
      </c>
      <c r="D412" s="5">
        <v>750</v>
      </c>
      <c r="E412" s="7">
        <v>280</v>
      </c>
      <c r="F412" t="s">
        <v>8220</v>
      </c>
      <c r="G412" t="s">
        <v>8223</v>
      </c>
      <c r="H412" t="s">
        <v>8245</v>
      </c>
      <c r="I412" s="12">
        <v>40691.099097222221</v>
      </c>
      <c r="J412" s="12">
        <v>40646.099097222221</v>
      </c>
      <c r="K412" t="b">
        <v>0</v>
      </c>
      <c r="L412">
        <v>8</v>
      </c>
      <c r="M412" t="b">
        <v>0</v>
      </c>
      <c r="N412" t="s">
        <v>8285</v>
      </c>
      <c r="O412" t="s">
        <v>8286</v>
      </c>
      <c r="P412">
        <v>37</v>
      </c>
      <c r="Q412">
        <v>35</v>
      </c>
    </row>
    <row r="413" spans="1:17" ht="244.8" x14ac:dyDescent="0.3">
      <c r="A413">
        <v>974</v>
      </c>
      <c r="B413" s="3" t="s">
        <v>975</v>
      </c>
      <c r="C413" s="3" t="s">
        <v>5084</v>
      </c>
      <c r="D413" s="5">
        <v>50000</v>
      </c>
      <c r="E413" s="7">
        <v>280</v>
      </c>
      <c r="F413" t="s">
        <v>8220</v>
      </c>
      <c r="G413" t="s">
        <v>8223</v>
      </c>
      <c r="H413" t="s">
        <v>8245</v>
      </c>
      <c r="I413" s="12">
        <v>42454.707824074074</v>
      </c>
      <c r="J413" s="12">
        <v>42424.749490740738</v>
      </c>
      <c r="K413" t="b">
        <v>0</v>
      </c>
      <c r="L413">
        <v>3</v>
      </c>
      <c r="M413" t="b">
        <v>0</v>
      </c>
      <c r="N413" t="s">
        <v>8266</v>
      </c>
      <c r="O413" t="s">
        <v>8268</v>
      </c>
      <c r="P413">
        <v>1</v>
      </c>
      <c r="Q413">
        <v>93.33</v>
      </c>
    </row>
    <row r="414" spans="1:17" ht="230.4" x14ac:dyDescent="0.3">
      <c r="A414">
        <v>1595</v>
      </c>
      <c r="B414" s="3" t="s">
        <v>1596</v>
      </c>
      <c r="C414" s="3" t="s">
        <v>5705</v>
      </c>
      <c r="D414" s="5">
        <v>100000</v>
      </c>
      <c r="E414" s="7">
        <v>280</v>
      </c>
      <c r="F414" t="s">
        <v>8220</v>
      </c>
      <c r="G414" t="s">
        <v>8223</v>
      </c>
      <c r="H414" t="s">
        <v>8245</v>
      </c>
      <c r="I414" s="12">
        <v>41808.842361111114</v>
      </c>
      <c r="J414" s="12">
        <v>41780.050092592595</v>
      </c>
      <c r="K414" t="b">
        <v>0</v>
      </c>
      <c r="L414">
        <v>7</v>
      </c>
      <c r="M414" t="b">
        <v>0</v>
      </c>
      <c r="N414" t="s">
        <v>8271</v>
      </c>
      <c r="O414" t="s">
        <v>8309</v>
      </c>
      <c r="P414">
        <v>0</v>
      </c>
      <c r="Q414">
        <v>40</v>
      </c>
    </row>
    <row r="415" spans="1:17" ht="244.8" x14ac:dyDescent="0.3">
      <c r="A415">
        <v>198</v>
      </c>
      <c r="B415" s="3" t="s">
        <v>200</v>
      </c>
      <c r="C415" s="3" t="s">
        <v>4308</v>
      </c>
      <c r="D415" s="5">
        <v>25000</v>
      </c>
      <c r="E415" s="7">
        <v>279</v>
      </c>
      <c r="F415" t="s">
        <v>8220</v>
      </c>
      <c r="G415" t="s">
        <v>8223</v>
      </c>
      <c r="H415" t="s">
        <v>8245</v>
      </c>
      <c r="I415" s="12">
        <v>41917.383356481485</v>
      </c>
      <c r="J415" s="12">
        <v>41887.383356481485</v>
      </c>
      <c r="K415" t="b">
        <v>0</v>
      </c>
      <c r="L415">
        <v>6</v>
      </c>
      <c r="M415" t="b">
        <v>0</v>
      </c>
      <c r="N415" t="s">
        <v>8279</v>
      </c>
      <c r="O415" t="s">
        <v>8283</v>
      </c>
      <c r="P415">
        <v>1</v>
      </c>
      <c r="Q415">
        <v>46.5</v>
      </c>
    </row>
    <row r="416" spans="1:17" ht="273.60000000000002" x14ac:dyDescent="0.3">
      <c r="A416">
        <v>3099</v>
      </c>
      <c r="B416" s="3" t="s">
        <v>3099</v>
      </c>
      <c r="C416" s="3" t="s">
        <v>7209</v>
      </c>
      <c r="D416" s="5">
        <v>2000</v>
      </c>
      <c r="E416" s="7">
        <v>278</v>
      </c>
      <c r="F416" t="s">
        <v>8220</v>
      </c>
      <c r="G416" t="s">
        <v>8223</v>
      </c>
      <c r="H416" t="s">
        <v>8245</v>
      </c>
      <c r="I416" s="12">
        <v>42412.189710648148</v>
      </c>
      <c r="J416" s="12">
        <v>42382.189710648148</v>
      </c>
      <c r="K416" t="b">
        <v>0</v>
      </c>
      <c r="L416">
        <v>5</v>
      </c>
      <c r="M416" t="b">
        <v>0</v>
      </c>
      <c r="N416" t="s">
        <v>8281</v>
      </c>
      <c r="O416" t="s">
        <v>8282</v>
      </c>
      <c r="P416">
        <v>14</v>
      </c>
      <c r="Q416">
        <v>55.6</v>
      </c>
    </row>
    <row r="417" spans="1:17" ht="273.60000000000002" x14ac:dyDescent="0.3">
      <c r="A417">
        <v>2891</v>
      </c>
      <c r="B417" s="3" t="s">
        <v>2891</v>
      </c>
      <c r="C417" s="3" t="s">
        <v>7001</v>
      </c>
      <c r="D417" s="5">
        <v>10000</v>
      </c>
      <c r="E417" s="7">
        <v>273</v>
      </c>
      <c r="F417" t="s">
        <v>8220</v>
      </c>
      <c r="G417" t="s">
        <v>8223</v>
      </c>
      <c r="H417" t="s">
        <v>8245</v>
      </c>
      <c r="I417" s="12">
        <v>42475.84175925926</v>
      </c>
      <c r="J417" s="12">
        <v>42415.883425925931</v>
      </c>
      <c r="K417" t="b">
        <v>0</v>
      </c>
      <c r="L417">
        <v>10</v>
      </c>
      <c r="M417" t="b">
        <v>0</v>
      </c>
      <c r="N417" t="s">
        <v>8281</v>
      </c>
      <c r="O417" t="s">
        <v>8284</v>
      </c>
      <c r="P417">
        <v>3</v>
      </c>
      <c r="Q417">
        <v>27.3</v>
      </c>
    </row>
    <row r="418" spans="1:17" ht="259.2" x14ac:dyDescent="0.3">
      <c r="A418">
        <v>2874</v>
      </c>
      <c r="B418" s="3" t="s">
        <v>2874</v>
      </c>
      <c r="C418" s="3" t="s">
        <v>6984</v>
      </c>
      <c r="D418" s="5">
        <v>5000</v>
      </c>
      <c r="E418" s="7">
        <v>271</v>
      </c>
      <c r="F418" t="s">
        <v>8220</v>
      </c>
      <c r="G418" t="s">
        <v>8223</v>
      </c>
      <c r="H418" t="s">
        <v>8245</v>
      </c>
      <c r="I418" s="12">
        <v>42752.84474537037</v>
      </c>
      <c r="J418" s="12">
        <v>42722.84474537037</v>
      </c>
      <c r="K418" t="b">
        <v>0</v>
      </c>
      <c r="L418">
        <v>3</v>
      </c>
      <c r="M418" t="b">
        <v>0</v>
      </c>
      <c r="N418" t="s">
        <v>8281</v>
      </c>
      <c r="O418" t="s">
        <v>8284</v>
      </c>
      <c r="P418">
        <v>5</v>
      </c>
      <c r="Q418">
        <v>90.33</v>
      </c>
    </row>
    <row r="419" spans="1:17" ht="259.2" x14ac:dyDescent="0.3">
      <c r="A419">
        <v>2860</v>
      </c>
      <c r="B419" s="3" t="s">
        <v>2860</v>
      </c>
      <c r="C419" s="3" t="s">
        <v>6970</v>
      </c>
      <c r="D419" s="5">
        <v>4000</v>
      </c>
      <c r="E419" s="7">
        <v>266</v>
      </c>
      <c r="F419" t="s">
        <v>8220</v>
      </c>
      <c r="G419" t="s">
        <v>8223</v>
      </c>
      <c r="H419" t="s">
        <v>8245</v>
      </c>
      <c r="I419" s="12">
        <v>42540.800648148142</v>
      </c>
      <c r="J419" s="12">
        <v>42480.800648148142</v>
      </c>
      <c r="K419" t="b">
        <v>0</v>
      </c>
      <c r="L419">
        <v>9</v>
      </c>
      <c r="M419" t="b">
        <v>0</v>
      </c>
      <c r="N419" t="s">
        <v>8281</v>
      </c>
      <c r="O419" t="s">
        <v>8284</v>
      </c>
      <c r="P419">
        <v>7</v>
      </c>
      <c r="Q419">
        <v>29.56</v>
      </c>
    </row>
    <row r="420" spans="1:17" ht="244.8" x14ac:dyDescent="0.3">
      <c r="A420">
        <v>2908</v>
      </c>
      <c r="B420" s="3" t="s">
        <v>2908</v>
      </c>
      <c r="C420" s="3" t="s">
        <v>7018</v>
      </c>
      <c r="D420" s="5">
        <v>9600</v>
      </c>
      <c r="E420" s="7">
        <v>264</v>
      </c>
      <c r="F420" t="s">
        <v>8220</v>
      </c>
      <c r="G420" t="s">
        <v>8223</v>
      </c>
      <c r="H420" t="s">
        <v>8245</v>
      </c>
      <c r="I420" s="12">
        <v>42529.731701388882</v>
      </c>
      <c r="J420" s="12">
        <v>42499.731701388882</v>
      </c>
      <c r="K420" t="b">
        <v>0</v>
      </c>
      <c r="L420">
        <v>5</v>
      </c>
      <c r="M420" t="b">
        <v>0</v>
      </c>
      <c r="N420" t="s">
        <v>8281</v>
      </c>
      <c r="O420" t="s">
        <v>8284</v>
      </c>
      <c r="P420">
        <v>3</v>
      </c>
      <c r="Q420">
        <v>52.8</v>
      </c>
    </row>
    <row r="421" spans="1:17" ht="244.8" x14ac:dyDescent="0.3">
      <c r="A421">
        <v>691</v>
      </c>
      <c r="B421" s="3" t="s">
        <v>692</v>
      </c>
      <c r="C421" s="3" t="s">
        <v>4801</v>
      </c>
      <c r="D421" s="5">
        <v>50000</v>
      </c>
      <c r="E421" s="7">
        <v>260</v>
      </c>
      <c r="F421" t="s">
        <v>8220</v>
      </c>
      <c r="G421" t="s">
        <v>8223</v>
      </c>
      <c r="H421" t="s">
        <v>8245</v>
      </c>
      <c r="I421" s="12">
        <v>42186.028310185182</v>
      </c>
      <c r="J421" s="12">
        <v>42158.028310185182</v>
      </c>
      <c r="K421" t="b">
        <v>0</v>
      </c>
      <c r="L421">
        <v>10</v>
      </c>
      <c r="M421" t="b">
        <v>0</v>
      </c>
      <c r="N421" t="s">
        <v>8266</v>
      </c>
      <c r="O421" t="s">
        <v>8268</v>
      </c>
      <c r="P421">
        <v>1</v>
      </c>
      <c r="Q421">
        <v>26</v>
      </c>
    </row>
    <row r="422" spans="1:17" ht="244.8" x14ac:dyDescent="0.3">
      <c r="A422">
        <v>891</v>
      </c>
      <c r="B422" s="3" t="s">
        <v>892</v>
      </c>
      <c r="C422" s="3" t="s">
        <v>5001</v>
      </c>
      <c r="D422" s="5">
        <v>8000</v>
      </c>
      <c r="E422" s="7">
        <v>260</v>
      </c>
      <c r="F422" t="s">
        <v>8220</v>
      </c>
      <c r="G422" t="s">
        <v>8223</v>
      </c>
      <c r="H422" t="s">
        <v>8245</v>
      </c>
      <c r="I422" s="12">
        <v>41872.031597222223</v>
      </c>
      <c r="J422" s="12">
        <v>41842.031597222223</v>
      </c>
      <c r="K422" t="b">
        <v>0</v>
      </c>
      <c r="L422">
        <v>9</v>
      </c>
      <c r="M422" t="b">
        <v>0</v>
      </c>
      <c r="N422" t="s">
        <v>8285</v>
      </c>
      <c r="O422" t="s">
        <v>8286</v>
      </c>
      <c r="P422">
        <v>3</v>
      </c>
      <c r="Q422">
        <v>28.89</v>
      </c>
    </row>
    <row r="423" spans="1:17" ht="230.4" x14ac:dyDescent="0.3">
      <c r="A423">
        <v>1918</v>
      </c>
      <c r="B423" s="3" t="s">
        <v>1919</v>
      </c>
      <c r="C423" s="3" t="s">
        <v>6028</v>
      </c>
      <c r="D423" s="5">
        <v>25000</v>
      </c>
      <c r="E423" s="7">
        <v>260</v>
      </c>
      <c r="F423" t="s">
        <v>8220</v>
      </c>
      <c r="G423" t="s">
        <v>8223</v>
      </c>
      <c r="H423" t="s">
        <v>8245</v>
      </c>
      <c r="I423" s="12">
        <v>41863.789942129632</v>
      </c>
      <c r="J423" s="12">
        <v>41828.789942129632</v>
      </c>
      <c r="K423" t="b">
        <v>0</v>
      </c>
      <c r="L423">
        <v>9</v>
      </c>
      <c r="M423" t="b">
        <v>0</v>
      </c>
      <c r="N423" t="s">
        <v>8266</v>
      </c>
      <c r="O423" t="s">
        <v>8276</v>
      </c>
      <c r="P423">
        <v>1</v>
      </c>
      <c r="Q423">
        <v>28.89</v>
      </c>
    </row>
    <row r="424" spans="1:17" ht="259.2" x14ac:dyDescent="0.3">
      <c r="A424">
        <v>3857</v>
      </c>
      <c r="B424" s="3" t="s">
        <v>3854</v>
      </c>
      <c r="C424" s="3" t="s">
        <v>7966</v>
      </c>
      <c r="D424" s="5">
        <v>5000</v>
      </c>
      <c r="E424" s="7">
        <v>260</v>
      </c>
      <c r="F424" t="s">
        <v>8220</v>
      </c>
      <c r="G424" t="s">
        <v>8223</v>
      </c>
      <c r="H424" t="s">
        <v>8245</v>
      </c>
      <c r="I424" s="12">
        <v>41852.716666666667</v>
      </c>
      <c r="J424" s="12">
        <v>41829.73715277778</v>
      </c>
      <c r="K424" t="b">
        <v>0</v>
      </c>
      <c r="L424">
        <v>4</v>
      </c>
      <c r="M424" t="b">
        <v>0</v>
      </c>
      <c r="N424" t="s">
        <v>8281</v>
      </c>
      <c r="O424" t="s">
        <v>8284</v>
      </c>
      <c r="P424">
        <v>5</v>
      </c>
      <c r="Q424">
        <v>65</v>
      </c>
    </row>
    <row r="425" spans="1:17" ht="172.8" x14ac:dyDescent="0.3">
      <c r="A425">
        <v>3891</v>
      </c>
      <c r="B425" s="3" t="s">
        <v>3888</v>
      </c>
      <c r="C425" s="3" t="s">
        <v>7999</v>
      </c>
      <c r="D425" s="5">
        <v>800</v>
      </c>
      <c r="E425" s="7">
        <v>260</v>
      </c>
      <c r="F425" t="s">
        <v>8220</v>
      </c>
      <c r="G425" t="s">
        <v>8223</v>
      </c>
      <c r="H425" t="s">
        <v>8245</v>
      </c>
      <c r="I425" s="12">
        <v>42086.207638888889</v>
      </c>
      <c r="J425" s="12">
        <v>42056.1324537037</v>
      </c>
      <c r="K425" t="b">
        <v>0</v>
      </c>
      <c r="L425">
        <v>7</v>
      </c>
      <c r="M425" t="b">
        <v>0</v>
      </c>
      <c r="N425" t="s">
        <v>8281</v>
      </c>
      <c r="O425" t="s">
        <v>8284</v>
      </c>
      <c r="P425">
        <v>33</v>
      </c>
      <c r="Q425">
        <v>37.14</v>
      </c>
    </row>
    <row r="426" spans="1:17" ht="230.4" x14ac:dyDescent="0.3">
      <c r="A426">
        <v>1110</v>
      </c>
      <c r="B426" s="3" t="s">
        <v>1111</v>
      </c>
      <c r="C426" s="3" t="s">
        <v>5220</v>
      </c>
      <c r="D426" s="5">
        <v>50000</v>
      </c>
      <c r="E426" s="7">
        <v>255</v>
      </c>
      <c r="F426" t="s">
        <v>8220</v>
      </c>
      <c r="G426" t="s">
        <v>8223</v>
      </c>
      <c r="H426" t="s">
        <v>8245</v>
      </c>
      <c r="I426" s="12">
        <v>41250.933124999996</v>
      </c>
      <c r="J426" s="12">
        <v>41220.933124999996</v>
      </c>
      <c r="K426" t="b">
        <v>0</v>
      </c>
      <c r="L426">
        <v>11</v>
      </c>
      <c r="M426" t="b">
        <v>0</v>
      </c>
      <c r="N426" t="s">
        <v>8274</v>
      </c>
      <c r="O426" t="s">
        <v>8292</v>
      </c>
      <c r="P426">
        <v>1</v>
      </c>
      <c r="Q426">
        <v>23.18</v>
      </c>
    </row>
    <row r="427" spans="1:17" ht="129.6" x14ac:dyDescent="0.3">
      <c r="A427">
        <v>1150</v>
      </c>
      <c r="B427" s="3" t="s">
        <v>1151</v>
      </c>
      <c r="C427" s="3" t="s">
        <v>5260</v>
      </c>
      <c r="D427" s="5">
        <v>2500</v>
      </c>
      <c r="E427" s="7">
        <v>252</v>
      </c>
      <c r="F427" t="s">
        <v>8220</v>
      </c>
      <c r="G427" t="s">
        <v>8223</v>
      </c>
      <c r="H427" t="s">
        <v>8245</v>
      </c>
      <c r="I427" s="12">
        <v>42377.954571759255</v>
      </c>
      <c r="J427" s="12">
        <v>42317.954571759255</v>
      </c>
      <c r="K427" t="b">
        <v>0</v>
      </c>
      <c r="L427">
        <v>6</v>
      </c>
      <c r="M427" t="b">
        <v>0</v>
      </c>
      <c r="N427" t="s">
        <v>8277</v>
      </c>
      <c r="O427" t="s">
        <v>8303</v>
      </c>
      <c r="P427">
        <v>10</v>
      </c>
      <c r="Q427">
        <v>42</v>
      </c>
    </row>
    <row r="428" spans="1:17" ht="244.8" x14ac:dyDescent="0.3">
      <c r="A428">
        <v>2882</v>
      </c>
      <c r="B428" s="3" t="s">
        <v>2882</v>
      </c>
      <c r="C428" s="3" t="s">
        <v>6992</v>
      </c>
      <c r="D428" s="5">
        <v>750</v>
      </c>
      <c r="E428" s="7">
        <v>252</v>
      </c>
      <c r="F428" t="s">
        <v>8220</v>
      </c>
      <c r="G428" t="s">
        <v>8223</v>
      </c>
      <c r="H428" t="s">
        <v>8245</v>
      </c>
      <c r="I428" s="12">
        <v>42491.596273148149</v>
      </c>
      <c r="J428" s="12">
        <v>42461.596273148149</v>
      </c>
      <c r="K428" t="b">
        <v>0</v>
      </c>
      <c r="L428">
        <v>4</v>
      </c>
      <c r="M428" t="b">
        <v>0</v>
      </c>
      <c r="N428" t="s">
        <v>8281</v>
      </c>
      <c r="O428" t="s">
        <v>8284</v>
      </c>
      <c r="P428">
        <v>34</v>
      </c>
      <c r="Q428">
        <v>63</v>
      </c>
    </row>
    <row r="429" spans="1:17" ht="230.4" x14ac:dyDescent="0.3">
      <c r="A429">
        <v>3867</v>
      </c>
      <c r="B429" s="3" t="s">
        <v>3864</v>
      </c>
      <c r="C429" s="3" t="s">
        <v>7976</v>
      </c>
      <c r="D429" s="5">
        <v>2000</v>
      </c>
      <c r="E429" s="7">
        <v>251</v>
      </c>
      <c r="F429" t="s">
        <v>8220</v>
      </c>
      <c r="G429" t="s">
        <v>8223</v>
      </c>
      <c r="H429" t="s">
        <v>8245</v>
      </c>
      <c r="I429" s="12">
        <v>42539.814108796301</v>
      </c>
      <c r="J429" s="12">
        <v>42509.814108796301</v>
      </c>
      <c r="K429" t="b">
        <v>0</v>
      </c>
      <c r="L429">
        <v>5</v>
      </c>
      <c r="M429" t="b">
        <v>0</v>
      </c>
      <c r="N429" t="s">
        <v>8281</v>
      </c>
      <c r="O429" t="s">
        <v>8284</v>
      </c>
      <c r="P429">
        <v>13</v>
      </c>
      <c r="Q429">
        <v>50.2</v>
      </c>
    </row>
    <row r="430" spans="1:17" ht="201.6" x14ac:dyDescent="0.3">
      <c r="A430">
        <v>506</v>
      </c>
      <c r="B430" s="3" t="s">
        <v>507</v>
      </c>
      <c r="C430" s="3" t="s">
        <v>4616</v>
      </c>
      <c r="D430" s="5">
        <v>200000</v>
      </c>
      <c r="E430" s="7">
        <v>250</v>
      </c>
      <c r="F430" t="s">
        <v>8220</v>
      </c>
      <c r="G430" t="s">
        <v>8223</v>
      </c>
      <c r="H430" t="s">
        <v>8245</v>
      </c>
      <c r="I430" s="12">
        <v>41496.552314814813</v>
      </c>
      <c r="J430" s="12">
        <v>41466.552314814813</v>
      </c>
      <c r="K430" t="b">
        <v>0</v>
      </c>
      <c r="L430">
        <v>1</v>
      </c>
      <c r="M430" t="b">
        <v>0</v>
      </c>
      <c r="N430" t="s">
        <v>8279</v>
      </c>
      <c r="O430" t="s">
        <v>8297</v>
      </c>
      <c r="P430">
        <v>0</v>
      </c>
      <c r="Q430">
        <v>250</v>
      </c>
    </row>
    <row r="431" spans="1:17" ht="259.2" x14ac:dyDescent="0.3">
      <c r="A431">
        <v>592</v>
      </c>
      <c r="B431" s="3" t="s">
        <v>593</v>
      </c>
      <c r="C431" s="3" t="s">
        <v>4702</v>
      </c>
      <c r="D431" s="5">
        <v>7500</v>
      </c>
      <c r="E431" s="7">
        <v>250</v>
      </c>
      <c r="F431" t="s">
        <v>8220</v>
      </c>
      <c r="G431" t="s">
        <v>8223</v>
      </c>
      <c r="H431" t="s">
        <v>8245</v>
      </c>
      <c r="I431" s="12">
        <v>41976.232175925921</v>
      </c>
      <c r="J431" s="12">
        <v>41946.232175925928</v>
      </c>
      <c r="K431" t="b">
        <v>0</v>
      </c>
      <c r="L431">
        <v>1</v>
      </c>
      <c r="M431" t="b">
        <v>0</v>
      </c>
      <c r="N431" t="s">
        <v>8266</v>
      </c>
      <c r="O431" t="s">
        <v>8300</v>
      </c>
      <c r="P431">
        <v>3</v>
      </c>
      <c r="Q431">
        <v>250</v>
      </c>
    </row>
    <row r="432" spans="1:17" ht="187.2" x14ac:dyDescent="0.3">
      <c r="A432">
        <v>3203</v>
      </c>
      <c r="B432" s="3" t="s">
        <v>3203</v>
      </c>
      <c r="C432" s="3" t="s">
        <v>7313</v>
      </c>
      <c r="D432" s="5">
        <v>1000</v>
      </c>
      <c r="E432" s="7">
        <v>250</v>
      </c>
      <c r="F432" t="s">
        <v>8220</v>
      </c>
      <c r="G432" t="s">
        <v>8223</v>
      </c>
      <c r="H432" t="s">
        <v>8245</v>
      </c>
      <c r="I432" s="12">
        <v>42272.988680555558</v>
      </c>
      <c r="J432" s="12">
        <v>42242.988680555558</v>
      </c>
      <c r="K432" t="b">
        <v>0</v>
      </c>
      <c r="L432">
        <v>6</v>
      </c>
      <c r="M432" t="b">
        <v>0</v>
      </c>
      <c r="N432" t="s">
        <v>8281</v>
      </c>
      <c r="O432" t="s">
        <v>8293</v>
      </c>
      <c r="P432">
        <v>25</v>
      </c>
      <c r="Q432">
        <v>41.67</v>
      </c>
    </row>
    <row r="433" spans="1:17" ht="216" x14ac:dyDescent="0.3">
      <c r="A433">
        <v>1103</v>
      </c>
      <c r="B433" s="3" t="s">
        <v>1104</v>
      </c>
      <c r="C433" s="3" t="s">
        <v>5213</v>
      </c>
      <c r="D433" s="5">
        <v>15000</v>
      </c>
      <c r="E433" s="7">
        <v>243</v>
      </c>
      <c r="F433" t="s">
        <v>8220</v>
      </c>
      <c r="G433" t="s">
        <v>8223</v>
      </c>
      <c r="H433" t="s">
        <v>8245</v>
      </c>
      <c r="I433" s="12">
        <v>42539.22210648148</v>
      </c>
      <c r="J433" s="12">
        <v>42479.22210648148</v>
      </c>
      <c r="K433" t="b">
        <v>0</v>
      </c>
      <c r="L433">
        <v>15</v>
      </c>
      <c r="M433" t="b">
        <v>0</v>
      </c>
      <c r="N433" t="s">
        <v>8274</v>
      </c>
      <c r="O433" t="s">
        <v>8292</v>
      </c>
      <c r="P433">
        <v>2</v>
      </c>
      <c r="Q433">
        <v>16.2</v>
      </c>
    </row>
    <row r="434" spans="1:17" ht="273.60000000000002" x14ac:dyDescent="0.3">
      <c r="A434">
        <v>4089</v>
      </c>
      <c r="B434" s="3" t="s">
        <v>4085</v>
      </c>
      <c r="C434" s="3" t="s">
        <v>8192</v>
      </c>
      <c r="D434" s="5">
        <v>5000</v>
      </c>
      <c r="E434" s="7">
        <v>240</v>
      </c>
      <c r="F434" t="s">
        <v>8220</v>
      </c>
      <c r="G434" t="s">
        <v>8223</v>
      </c>
      <c r="H434" t="s">
        <v>8245</v>
      </c>
      <c r="I434" s="12">
        <v>42155.732638888891</v>
      </c>
      <c r="J434" s="12">
        <v>42122.732499999998</v>
      </c>
      <c r="K434" t="b">
        <v>0</v>
      </c>
      <c r="L434">
        <v>8</v>
      </c>
      <c r="M434" t="b">
        <v>0</v>
      </c>
      <c r="N434" t="s">
        <v>8281</v>
      </c>
      <c r="O434" t="s">
        <v>8284</v>
      </c>
      <c r="P434">
        <v>5</v>
      </c>
      <c r="Q434">
        <v>30</v>
      </c>
    </row>
    <row r="435" spans="1:17" ht="259.2" x14ac:dyDescent="0.3">
      <c r="A435">
        <v>1919</v>
      </c>
      <c r="B435" s="3" t="s">
        <v>1920</v>
      </c>
      <c r="C435" s="3" t="s">
        <v>6029</v>
      </c>
      <c r="D435" s="5">
        <v>500</v>
      </c>
      <c r="E435" s="7">
        <v>237</v>
      </c>
      <c r="F435" t="s">
        <v>8220</v>
      </c>
      <c r="G435" t="s">
        <v>8223</v>
      </c>
      <c r="H435" t="s">
        <v>8245</v>
      </c>
      <c r="I435" s="12">
        <v>42143.875567129624</v>
      </c>
      <c r="J435" s="12">
        <v>42113.875567129624</v>
      </c>
      <c r="K435" t="b">
        <v>0</v>
      </c>
      <c r="L435">
        <v>8</v>
      </c>
      <c r="M435" t="b">
        <v>0</v>
      </c>
      <c r="N435" t="s">
        <v>8266</v>
      </c>
      <c r="O435" t="s">
        <v>8276</v>
      </c>
      <c r="P435">
        <v>47</v>
      </c>
      <c r="Q435">
        <v>29.63</v>
      </c>
    </row>
    <row r="436" spans="1:17" ht="230.4" x14ac:dyDescent="0.3">
      <c r="A436">
        <v>2129</v>
      </c>
      <c r="B436" s="3" t="s">
        <v>2130</v>
      </c>
      <c r="C436" s="3" t="s">
        <v>6239</v>
      </c>
      <c r="D436" s="5">
        <v>2000</v>
      </c>
      <c r="E436" s="7">
        <v>236</v>
      </c>
      <c r="F436" t="s">
        <v>8220</v>
      </c>
      <c r="G436" t="s">
        <v>8223</v>
      </c>
      <c r="H436" t="s">
        <v>8245</v>
      </c>
      <c r="I436" s="12">
        <v>42439.024305555555</v>
      </c>
      <c r="J436" s="12">
        <v>42409.024305555555</v>
      </c>
      <c r="K436" t="b">
        <v>0</v>
      </c>
      <c r="L436">
        <v>12</v>
      </c>
      <c r="M436" t="b">
        <v>0</v>
      </c>
      <c r="N436" t="s">
        <v>8274</v>
      </c>
      <c r="O436" t="s">
        <v>8292</v>
      </c>
      <c r="P436">
        <v>12</v>
      </c>
      <c r="Q436">
        <v>19.670000000000002</v>
      </c>
    </row>
    <row r="437" spans="1:17" ht="230.4" x14ac:dyDescent="0.3">
      <c r="A437">
        <v>761</v>
      </c>
      <c r="B437" s="3" t="s">
        <v>762</v>
      </c>
      <c r="C437" s="3" t="s">
        <v>4871</v>
      </c>
      <c r="D437" s="5">
        <v>5000</v>
      </c>
      <c r="E437" s="7">
        <v>235</v>
      </c>
      <c r="F437" t="s">
        <v>8220</v>
      </c>
      <c r="G437" t="s">
        <v>8223</v>
      </c>
      <c r="H437" t="s">
        <v>8245</v>
      </c>
      <c r="I437" s="12">
        <v>41672.751458333332</v>
      </c>
      <c r="J437" s="12">
        <v>41642.751458333332</v>
      </c>
      <c r="K437" t="b">
        <v>0</v>
      </c>
      <c r="L437">
        <v>6</v>
      </c>
      <c r="M437" t="b">
        <v>0</v>
      </c>
      <c r="N437" t="s">
        <v>8269</v>
      </c>
      <c r="O437" t="s">
        <v>8310</v>
      </c>
      <c r="P437">
        <v>5</v>
      </c>
      <c r="Q437">
        <v>39.17</v>
      </c>
    </row>
    <row r="438" spans="1:17" ht="158.4" x14ac:dyDescent="0.3">
      <c r="A438">
        <v>957</v>
      </c>
      <c r="B438" s="3" t="s">
        <v>958</v>
      </c>
      <c r="C438" s="3" t="s">
        <v>5067</v>
      </c>
      <c r="D438" s="5">
        <v>12000</v>
      </c>
      <c r="E438" s="7">
        <v>233</v>
      </c>
      <c r="F438" t="s">
        <v>8220</v>
      </c>
      <c r="G438" t="s">
        <v>8223</v>
      </c>
      <c r="H438" t="s">
        <v>8245</v>
      </c>
      <c r="I438" s="12">
        <v>42691.594131944439</v>
      </c>
      <c r="J438" s="12">
        <v>42660.552465277782</v>
      </c>
      <c r="K438" t="b">
        <v>0</v>
      </c>
      <c r="L438">
        <v>7</v>
      </c>
      <c r="M438" t="b">
        <v>0</v>
      </c>
      <c r="N438" t="s">
        <v>8266</v>
      </c>
      <c r="O438" t="s">
        <v>8268</v>
      </c>
      <c r="P438">
        <v>2</v>
      </c>
      <c r="Q438">
        <v>33.29</v>
      </c>
    </row>
    <row r="439" spans="1:17" ht="259.2" x14ac:dyDescent="0.3">
      <c r="A439">
        <v>2588</v>
      </c>
      <c r="B439" s="3" t="s">
        <v>2588</v>
      </c>
      <c r="C439" s="3" t="s">
        <v>6698</v>
      </c>
      <c r="D439" s="5">
        <v>6000</v>
      </c>
      <c r="E439" s="7">
        <v>233</v>
      </c>
      <c r="F439" t="s">
        <v>8220</v>
      </c>
      <c r="G439" t="s">
        <v>8223</v>
      </c>
      <c r="H439" t="s">
        <v>8245</v>
      </c>
      <c r="I439" s="12">
        <v>42094.551388888889</v>
      </c>
      <c r="J439" s="12">
        <v>42042.676226851851</v>
      </c>
      <c r="K439" t="b">
        <v>0</v>
      </c>
      <c r="L439">
        <v>8</v>
      </c>
      <c r="M439" t="b">
        <v>0</v>
      </c>
      <c r="N439" t="s">
        <v>8277</v>
      </c>
      <c r="O439" t="s">
        <v>8303</v>
      </c>
      <c r="P439">
        <v>4</v>
      </c>
      <c r="Q439">
        <v>29.13</v>
      </c>
    </row>
    <row r="440" spans="1:17" ht="259.2" x14ac:dyDescent="0.3">
      <c r="A440">
        <v>502</v>
      </c>
      <c r="B440" s="3" t="s">
        <v>503</v>
      </c>
      <c r="C440" s="3" t="s">
        <v>4612</v>
      </c>
      <c r="D440" s="5">
        <v>20000</v>
      </c>
      <c r="E440" s="7">
        <v>230</v>
      </c>
      <c r="F440" t="s">
        <v>8220</v>
      </c>
      <c r="G440" t="s">
        <v>8223</v>
      </c>
      <c r="H440" t="s">
        <v>8245</v>
      </c>
      <c r="I440" s="12">
        <v>40986.511863425927</v>
      </c>
      <c r="J440" s="12">
        <v>40956.553530092591</v>
      </c>
      <c r="K440" t="b">
        <v>0</v>
      </c>
      <c r="L440">
        <v>4</v>
      </c>
      <c r="M440" t="b">
        <v>0</v>
      </c>
      <c r="N440" t="s">
        <v>8279</v>
      </c>
      <c r="O440" t="s">
        <v>8297</v>
      </c>
      <c r="P440">
        <v>1</v>
      </c>
      <c r="Q440">
        <v>57.5</v>
      </c>
    </row>
    <row r="441" spans="1:17" ht="259.2" x14ac:dyDescent="0.3">
      <c r="A441">
        <v>971</v>
      </c>
      <c r="B441" s="3" t="s">
        <v>972</v>
      </c>
      <c r="C441" s="3" t="s">
        <v>5081</v>
      </c>
      <c r="D441" s="5">
        <v>100000</v>
      </c>
      <c r="E441" s="7">
        <v>226</v>
      </c>
      <c r="F441" t="s">
        <v>8220</v>
      </c>
      <c r="G441" t="s">
        <v>8223</v>
      </c>
      <c r="H441" t="s">
        <v>8245</v>
      </c>
      <c r="I441" s="12">
        <v>42156.709027777775</v>
      </c>
      <c r="J441" s="12">
        <v>42111.709027777775</v>
      </c>
      <c r="K441" t="b">
        <v>0</v>
      </c>
      <c r="L441">
        <v>5</v>
      </c>
      <c r="M441" t="b">
        <v>0</v>
      </c>
      <c r="N441" t="s">
        <v>8266</v>
      </c>
      <c r="O441" t="s">
        <v>8268</v>
      </c>
      <c r="P441">
        <v>0</v>
      </c>
      <c r="Q441">
        <v>45.2</v>
      </c>
    </row>
    <row r="442" spans="1:17" ht="244.8" x14ac:dyDescent="0.3">
      <c r="A442">
        <v>1720</v>
      </c>
      <c r="B442" s="3" t="s">
        <v>1721</v>
      </c>
      <c r="C442" s="3" t="s">
        <v>5830</v>
      </c>
      <c r="D442" s="5">
        <v>4000</v>
      </c>
      <c r="E442" s="7">
        <v>225</v>
      </c>
      <c r="F442" t="s">
        <v>8220</v>
      </c>
      <c r="G442" t="s">
        <v>8223</v>
      </c>
      <c r="H442" t="s">
        <v>8245</v>
      </c>
      <c r="I442" s="12">
        <v>41952.824895833335</v>
      </c>
      <c r="J442" s="12">
        <v>41922.783229166671</v>
      </c>
      <c r="K442" t="b">
        <v>0</v>
      </c>
      <c r="L442">
        <v>8</v>
      </c>
      <c r="M442" t="b">
        <v>0</v>
      </c>
      <c r="N442" t="s">
        <v>8285</v>
      </c>
      <c r="O442" t="s">
        <v>8288</v>
      </c>
      <c r="P442">
        <v>6</v>
      </c>
      <c r="Q442">
        <v>28.13</v>
      </c>
    </row>
    <row r="443" spans="1:17" ht="259.2" x14ac:dyDescent="0.3">
      <c r="A443">
        <v>2143</v>
      </c>
      <c r="B443" s="3" t="s">
        <v>2144</v>
      </c>
      <c r="C443" s="3" t="s">
        <v>6253</v>
      </c>
      <c r="D443" s="5">
        <v>2000</v>
      </c>
      <c r="E443" s="7">
        <v>225</v>
      </c>
      <c r="F443" t="s">
        <v>8220</v>
      </c>
      <c r="G443" t="s">
        <v>8223</v>
      </c>
      <c r="H443" t="s">
        <v>8245</v>
      </c>
      <c r="I443" s="12">
        <v>40380.791666666664</v>
      </c>
      <c r="J443" s="12">
        <v>40332.886712962965</v>
      </c>
      <c r="K443" t="b">
        <v>0</v>
      </c>
      <c r="L443">
        <v>5</v>
      </c>
      <c r="M443" t="b">
        <v>0</v>
      </c>
      <c r="N443" t="s">
        <v>8274</v>
      </c>
      <c r="O443" t="s">
        <v>8292</v>
      </c>
      <c r="P443">
        <v>11</v>
      </c>
      <c r="Q443">
        <v>45</v>
      </c>
    </row>
    <row r="444" spans="1:17" ht="259.2" x14ac:dyDescent="0.3">
      <c r="A444">
        <v>4044</v>
      </c>
      <c r="B444" s="3" t="s">
        <v>4040</v>
      </c>
      <c r="C444" s="3" t="s">
        <v>8148</v>
      </c>
      <c r="D444" s="5">
        <v>600</v>
      </c>
      <c r="E444" s="7">
        <v>225</v>
      </c>
      <c r="F444" t="s">
        <v>8220</v>
      </c>
      <c r="G444" t="s">
        <v>8223</v>
      </c>
      <c r="H444" t="s">
        <v>8245</v>
      </c>
      <c r="I444" s="12">
        <v>42104.208333333328</v>
      </c>
      <c r="J444" s="12">
        <v>42074.219699074078</v>
      </c>
      <c r="K444" t="b">
        <v>0</v>
      </c>
      <c r="L444">
        <v>4</v>
      </c>
      <c r="M444" t="b">
        <v>0</v>
      </c>
      <c r="N444" t="s">
        <v>8281</v>
      </c>
      <c r="O444" t="s">
        <v>8284</v>
      </c>
      <c r="P444">
        <v>38</v>
      </c>
      <c r="Q444">
        <v>56.25</v>
      </c>
    </row>
    <row r="445" spans="1:17" ht="230.4" x14ac:dyDescent="0.3">
      <c r="A445">
        <v>489</v>
      </c>
      <c r="B445" s="3" t="s">
        <v>490</v>
      </c>
      <c r="C445" s="3" t="s">
        <v>4599</v>
      </c>
      <c r="D445" s="5">
        <v>74997</v>
      </c>
      <c r="E445" s="7">
        <v>215</v>
      </c>
      <c r="F445" t="s">
        <v>8220</v>
      </c>
      <c r="G445" t="s">
        <v>8223</v>
      </c>
      <c r="H445" t="s">
        <v>8245</v>
      </c>
      <c r="I445" s="12">
        <v>40913.481249999997</v>
      </c>
      <c r="J445" s="12">
        <v>40882.481666666667</v>
      </c>
      <c r="K445" t="b">
        <v>0</v>
      </c>
      <c r="L445">
        <v>3</v>
      </c>
      <c r="M445" t="b">
        <v>0</v>
      </c>
      <c r="N445" t="s">
        <v>8279</v>
      </c>
      <c r="O445" t="s">
        <v>8297</v>
      </c>
      <c r="P445">
        <v>0</v>
      </c>
      <c r="Q445">
        <v>71.67</v>
      </c>
    </row>
    <row r="446" spans="1:17" ht="302.39999999999998" x14ac:dyDescent="0.3">
      <c r="A446">
        <v>500</v>
      </c>
      <c r="B446" s="3" t="s">
        <v>501</v>
      </c>
      <c r="C446" s="3" t="s">
        <v>4610</v>
      </c>
      <c r="D446" s="5">
        <v>6500</v>
      </c>
      <c r="E446" s="7">
        <v>215</v>
      </c>
      <c r="F446" t="s">
        <v>8220</v>
      </c>
      <c r="G446" t="s">
        <v>8223</v>
      </c>
      <c r="H446" t="s">
        <v>8245</v>
      </c>
      <c r="I446" s="12">
        <v>40306.927777777775</v>
      </c>
      <c r="J446" s="12">
        <v>40247.886006944449</v>
      </c>
      <c r="K446" t="b">
        <v>0</v>
      </c>
      <c r="L446">
        <v>4</v>
      </c>
      <c r="M446" t="b">
        <v>0</v>
      </c>
      <c r="N446" t="s">
        <v>8279</v>
      </c>
      <c r="O446" t="s">
        <v>8297</v>
      </c>
      <c r="P446">
        <v>3</v>
      </c>
      <c r="Q446">
        <v>53.75</v>
      </c>
    </row>
    <row r="447" spans="1:17" ht="244.8" x14ac:dyDescent="0.3">
      <c r="A447">
        <v>4027</v>
      </c>
      <c r="B447" s="3" t="s">
        <v>4023</v>
      </c>
      <c r="C447" s="3" t="s">
        <v>8132</v>
      </c>
      <c r="D447" s="5">
        <v>3000</v>
      </c>
      <c r="E447" s="7">
        <v>215</v>
      </c>
      <c r="F447" t="s">
        <v>8220</v>
      </c>
      <c r="G447" t="s">
        <v>8223</v>
      </c>
      <c r="H447" t="s">
        <v>8245</v>
      </c>
      <c r="I447" s="12">
        <v>42789.041666666672</v>
      </c>
      <c r="J447" s="12">
        <v>42768.97084490741</v>
      </c>
      <c r="K447" t="b">
        <v>0</v>
      </c>
      <c r="L447">
        <v>7</v>
      </c>
      <c r="M447" t="b">
        <v>0</v>
      </c>
      <c r="N447" t="s">
        <v>8281</v>
      </c>
      <c r="O447" t="s">
        <v>8284</v>
      </c>
      <c r="P447">
        <v>7</v>
      </c>
      <c r="Q447">
        <v>30.71</v>
      </c>
    </row>
    <row r="448" spans="1:17" ht="259.2" x14ac:dyDescent="0.3">
      <c r="A448">
        <v>3978</v>
      </c>
      <c r="B448" s="3" t="s">
        <v>3975</v>
      </c>
      <c r="C448" s="3" t="s">
        <v>8085</v>
      </c>
      <c r="D448" s="5">
        <v>2000</v>
      </c>
      <c r="E448" s="7">
        <v>214</v>
      </c>
      <c r="F448" t="s">
        <v>8220</v>
      </c>
      <c r="G448" t="s">
        <v>8223</v>
      </c>
      <c r="H448" t="s">
        <v>8245</v>
      </c>
      <c r="I448" s="12">
        <v>42035.642974537041</v>
      </c>
      <c r="J448" s="12">
        <v>41975.642974537041</v>
      </c>
      <c r="K448" t="b">
        <v>0</v>
      </c>
      <c r="L448">
        <v>8</v>
      </c>
      <c r="M448" t="b">
        <v>0</v>
      </c>
      <c r="N448" t="s">
        <v>8281</v>
      </c>
      <c r="O448" t="s">
        <v>8284</v>
      </c>
      <c r="P448">
        <v>11</v>
      </c>
      <c r="Q448">
        <v>26.75</v>
      </c>
    </row>
    <row r="449" spans="1:17" ht="259.2" x14ac:dyDescent="0.3">
      <c r="A449">
        <v>1872</v>
      </c>
      <c r="B449" s="3" t="s">
        <v>1873</v>
      </c>
      <c r="C449" s="3" t="s">
        <v>5982</v>
      </c>
      <c r="D449" s="5">
        <v>20000</v>
      </c>
      <c r="E449" s="7">
        <v>212</v>
      </c>
      <c r="F449" t="s">
        <v>8220</v>
      </c>
      <c r="G449" t="s">
        <v>8223</v>
      </c>
      <c r="H449" t="s">
        <v>8245</v>
      </c>
      <c r="I449" s="12">
        <v>42185.129652777774</v>
      </c>
      <c r="J449" s="12">
        <v>42155.129652777774</v>
      </c>
      <c r="K449" t="b">
        <v>0</v>
      </c>
      <c r="L449">
        <v>13</v>
      </c>
      <c r="M449" t="b">
        <v>0</v>
      </c>
      <c r="N449" t="s">
        <v>8274</v>
      </c>
      <c r="O449" t="s">
        <v>8302</v>
      </c>
      <c r="P449">
        <v>1</v>
      </c>
      <c r="Q449">
        <v>16.309999999999999</v>
      </c>
    </row>
    <row r="450" spans="1:17" ht="230.4" x14ac:dyDescent="0.3">
      <c r="A450">
        <v>3969</v>
      </c>
      <c r="B450" s="3" t="s">
        <v>3966</v>
      </c>
      <c r="C450" s="3" t="s">
        <v>8076</v>
      </c>
      <c r="D450" s="5">
        <v>2825</v>
      </c>
      <c r="E450" s="7">
        <v>211</v>
      </c>
      <c r="F450" t="s">
        <v>8220</v>
      </c>
      <c r="G450" t="s">
        <v>8223</v>
      </c>
      <c r="H450" t="s">
        <v>8245</v>
      </c>
      <c r="I450" s="12">
        <v>42611.163194444445</v>
      </c>
      <c r="J450" s="12">
        <v>42601.854699074072</v>
      </c>
      <c r="K450" t="b">
        <v>0</v>
      </c>
      <c r="L450">
        <v>6</v>
      </c>
      <c r="M450" t="b">
        <v>0</v>
      </c>
      <c r="N450" t="s">
        <v>8281</v>
      </c>
      <c r="O450" t="s">
        <v>8284</v>
      </c>
      <c r="P450">
        <v>7</v>
      </c>
      <c r="Q450">
        <v>35.17</v>
      </c>
    </row>
    <row r="451" spans="1:17" ht="172.8" x14ac:dyDescent="0.3">
      <c r="A451">
        <v>3972</v>
      </c>
      <c r="B451" s="3" t="s">
        <v>3969</v>
      </c>
      <c r="C451" s="3" t="s">
        <v>8079</v>
      </c>
      <c r="D451" s="5">
        <v>1000</v>
      </c>
      <c r="E451" s="7">
        <v>211</v>
      </c>
      <c r="F451" t="s">
        <v>8220</v>
      </c>
      <c r="G451" t="s">
        <v>8223</v>
      </c>
      <c r="H451" t="s">
        <v>8245</v>
      </c>
      <c r="I451" s="12">
        <v>42041.067523148144</v>
      </c>
      <c r="J451" s="12">
        <v>41981.067523148144</v>
      </c>
      <c r="K451" t="b">
        <v>0</v>
      </c>
      <c r="L451">
        <v>8</v>
      </c>
      <c r="M451" t="b">
        <v>0</v>
      </c>
      <c r="N451" t="s">
        <v>8281</v>
      </c>
      <c r="O451" t="s">
        <v>8284</v>
      </c>
      <c r="P451">
        <v>21</v>
      </c>
      <c r="Q451">
        <v>26.38</v>
      </c>
    </row>
    <row r="452" spans="1:17" ht="259.2" x14ac:dyDescent="0.3">
      <c r="A452">
        <v>2514</v>
      </c>
      <c r="B452" s="3" t="s">
        <v>2514</v>
      </c>
      <c r="C452" s="3" t="s">
        <v>6624</v>
      </c>
      <c r="D452" s="5">
        <v>12000</v>
      </c>
      <c r="E452" s="7">
        <v>210</v>
      </c>
      <c r="F452" t="s">
        <v>8220</v>
      </c>
      <c r="G452" t="s">
        <v>8223</v>
      </c>
      <c r="H452" t="s">
        <v>8245</v>
      </c>
      <c r="I452" s="12">
        <v>41871.389780092592</v>
      </c>
      <c r="J452" s="12">
        <v>41854.389780092592</v>
      </c>
      <c r="K452" t="b">
        <v>0</v>
      </c>
      <c r="L452">
        <v>4</v>
      </c>
      <c r="M452" t="b">
        <v>0</v>
      </c>
      <c r="N452" t="s">
        <v>8277</v>
      </c>
      <c r="O452" t="s">
        <v>8315</v>
      </c>
      <c r="P452">
        <v>2</v>
      </c>
      <c r="Q452">
        <v>52.5</v>
      </c>
    </row>
    <row r="453" spans="1:17" ht="244.8" x14ac:dyDescent="0.3">
      <c r="A453">
        <v>517</v>
      </c>
      <c r="B453" s="3" t="s">
        <v>518</v>
      </c>
      <c r="C453" s="3" t="s">
        <v>4627</v>
      </c>
      <c r="D453" s="5">
        <v>15000</v>
      </c>
      <c r="E453" s="7">
        <v>205</v>
      </c>
      <c r="F453" t="s">
        <v>8220</v>
      </c>
      <c r="G453" t="s">
        <v>8223</v>
      </c>
      <c r="H453" t="s">
        <v>8245</v>
      </c>
      <c r="I453" s="12">
        <v>42768.615289351852</v>
      </c>
      <c r="J453" s="12">
        <v>42738.615289351852</v>
      </c>
      <c r="K453" t="b">
        <v>0</v>
      </c>
      <c r="L453">
        <v>3</v>
      </c>
      <c r="M453" t="b">
        <v>0</v>
      </c>
      <c r="N453" t="s">
        <v>8279</v>
      </c>
      <c r="O453" t="s">
        <v>8297</v>
      </c>
      <c r="P453">
        <v>1</v>
      </c>
      <c r="Q453">
        <v>68.33</v>
      </c>
    </row>
    <row r="454" spans="1:17" ht="259.2" x14ac:dyDescent="0.3">
      <c r="A454">
        <v>673</v>
      </c>
      <c r="B454" s="3" t="s">
        <v>674</v>
      </c>
      <c r="C454" s="3" t="s">
        <v>4783</v>
      </c>
      <c r="D454" s="5">
        <v>100000</v>
      </c>
      <c r="E454" s="7">
        <v>205</v>
      </c>
      <c r="F454" t="s">
        <v>8220</v>
      </c>
      <c r="G454" t="s">
        <v>8223</v>
      </c>
      <c r="H454" t="s">
        <v>8245</v>
      </c>
      <c r="I454" s="12">
        <v>41883.840474537035</v>
      </c>
      <c r="J454" s="12">
        <v>41838.840474537035</v>
      </c>
      <c r="K454" t="b">
        <v>0</v>
      </c>
      <c r="L454">
        <v>3</v>
      </c>
      <c r="M454" t="b">
        <v>0</v>
      </c>
      <c r="N454" t="s">
        <v>8266</v>
      </c>
      <c r="O454" t="s">
        <v>8268</v>
      </c>
      <c r="P454">
        <v>0</v>
      </c>
      <c r="Q454">
        <v>68.33</v>
      </c>
    </row>
    <row r="455" spans="1:17" ht="273.60000000000002" x14ac:dyDescent="0.3">
      <c r="A455">
        <v>886</v>
      </c>
      <c r="B455" s="3" t="s">
        <v>887</v>
      </c>
      <c r="C455" s="3" t="s">
        <v>4996</v>
      </c>
      <c r="D455" s="5">
        <v>500</v>
      </c>
      <c r="E455" s="7">
        <v>205</v>
      </c>
      <c r="F455" t="s">
        <v>8220</v>
      </c>
      <c r="G455" t="s">
        <v>8223</v>
      </c>
      <c r="H455" t="s">
        <v>8245</v>
      </c>
      <c r="I455" s="12">
        <v>42628.870520833334</v>
      </c>
      <c r="J455" s="12">
        <v>42603.870520833334</v>
      </c>
      <c r="K455" t="b">
        <v>0</v>
      </c>
      <c r="L455">
        <v>7</v>
      </c>
      <c r="M455" t="b">
        <v>0</v>
      </c>
      <c r="N455" t="s">
        <v>8285</v>
      </c>
      <c r="O455" t="s">
        <v>8286</v>
      </c>
      <c r="P455">
        <v>41</v>
      </c>
      <c r="Q455">
        <v>29.29</v>
      </c>
    </row>
    <row r="456" spans="1:17" ht="187.2" x14ac:dyDescent="0.3">
      <c r="A456">
        <v>1594</v>
      </c>
      <c r="B456" s="3" t="s">
        <v>1595</v>
      </c>
      <c r="C456" s="3" t="s">
        <v>5704</v>
      </c>
      <c r="D456" s="5">
        <v>1000</v>
      </c>
      <c r="E456" s="7">
        <v>205</v>
      </c>
      <c r="F456" t="s">
        <v>8220</v>
      </c>
      <c r="G456" t="s">
        <v>8223</v>
      </c>
      <c r="H456" t="s">
        <v>8245</v>
      </c>
      <c r="I456" s="12">
        <v>42505.681249999994</v>
      </c>
      <c r="J456" s="12">
        <v>42445.712754629625</v>
      </c>
      <c r="K456" t="b">
        <v>0</v>
      </c>
      <c r="L456">
        <v>10</v>
      </c>
      <c r="M456" t="b">
        <v>0</v>
      </c>
      <c r="N456" t="s">
        <v>8271</v>
      </c>
      <c r="O456" t="s">
        <v>8309</v>
      </c>
      <c r="P456">
        <v>21</v>
      </c>
      <c r="Q456">
        <v>20.5</v>
      </c>
    </row>
    <row r="457" spans="1:17" ht="273.60000000000002" x14ac:dyDescent="0.3">
      <c r="A457">
        <v>4091</v>
      </c>
      <c r="B457" s="3" t="s">
        <v>4087</v>
      </c>
      <c r="C457" s="3" t="s">
        <v>8194</v>
      </c>
      <c r="D457" s="5">
        <v>1600</v>
      </c>
      <c r="E457" s="7">
        <v>204</v>
      </c>
      <c r="F457" t="s">
        <v>8220</v>
      </c>
      <c r="G457" t="s">
        <v>8223</v>
      </c>
      <c r="H457" t="s">
        <v>8245</v>
      </c>
      <c r="I457" s="12">
        <v>42020.506377314814</v>
      </c>
      <c r="J457" s="12">
        <v>41990.506377314814</v>
      </c>
      <c r="K457" t="b">
        <v>0</v>
      </c>
      <c r="L457">
        <v>8</v>
      </c>
      <c r="M457" t="b">
        <v>0</v>
      </c>
      <c r="N457" t="s">
        <v>8281</v>
      </c>
      <c r="O457" t="s">
        <v>8284</v>
      </c>
      <c r="P457">
        <v>13</v>
      </c>
      <c r="Q457">
        <v>25.5</v>
      </c>
    </row>
    <row r="458" spans="1:17" ht="244.8" x14ac:dyDescent="0.3">
      <c r="A458">
        <v>424</v>
      </c>
      <c r="B458" s="3" t="s">
        <v>425</v>
      </c>
      <c r="C458" s="3" t="s">
        <v>4534</v>
      </c>
      <c r="D458" s="5">
        <v>3000</v>
      </c>
      <c r="E458" s="7">
        <v>203.9</v>
      </c>
      <c r="F458" t="s">
        <v>8220</v>
      </c>
      <c r="G458" t="s">
        <v>8223</v>
      </c>
      <c r="H458" t="s">
        <v>8245</v>
      </c>
      <c r="I458" s="12">
        <v>40994.334479166668</v>
      </c>
      <c r="J458" s="12">
        <v>40934.376145833332</v>
      </c>
      <c r="K458" t="b">
        <v>0</v>
      </c>
      <c r="L458">
        <v>5</v>
      </c>
      <c r="M458" t="b">
        <v>0</v>
      </c>
      <c r="N458" t="s">
        <v>8279</v>
      </c>
      <c r="O458" t="s">
        <v>8297</v>
      </c>
      <c r="P458">
        <v>7</v>
      </c>
      <c r="Q458">
        <v>40.78</v>
      </c>
    </row>
    <row r="459" spans="1:17" ht="86.4" x14ac:dyDescent="0.3">
      <c r="A459">
        <v>3746</v>
      </c>
      <c r="B459" s="3" t="s">
        <v>3743</v>
      </c>
      <c r="C459" s="3" t="s">
        <v>7856</v>
      </c>
      <c r="D459" s="5">
        <v>8500</v>
      </c>
      <c r="E459" s="7">
        <v>202</v>
      </c>
      <c r="F459" t="s">
        <v>8220</v>
      </c>
      <c r="G459" t="s">
        <v>8223</v>
      </c>
      <c r="H459" t="s">
        <v>8245</v>
      </c>
      <c r="I459" s="12">
        <v>42651.389340277776</v>
      </c>
      <c r="J459" s="12">
        <v>42621.389340277776</v>
      </c>
      <c r="K459" t="b">
        <v>0</v>
      </c>
      <c r="L459">
        <v>1</v>
      </c>
      <c r="M459" t="b">
        <v>0</v>
      </c>
      <c r="N459" t="s">
        <v>8281</v>
      </c>
      <c r="O459" t="s">
        <v>8284</v>
      </c>
      <c r="P459">
        <v>2</v>
      </c>
      <c r="Q459">
        <v>202</v>
      </c>
    </row>
    <row r="460" spans="1:17" ht="230.4" x14ac:dyDescent="0.3">
      <c r="A460">
        <v>2401</v>
      </c>
      <c r="B460" s="3" t="s">
        <v>2402</v>
      </c>
      <c r="C460" s="3" t="s">
        <v>6511</v>
      </c>
      <c r="D460" s="5">
        <v>28000</v>
      </c>
      <c r="E460" s="7">
        <v>201</v>
      </c>
      <c r="F460" t="s">
        <v>8220</v>
      </c>
      <c r="G460" t="s">
        <v>8223</v>
      </c>
      <c r="H460" t="s">
        <v>8245</v>
      </c>
      <c r="I460" s="12">
        <v>42434.822870370372</v>
      </c>
      <c r="J460" s="12">
        <v>42374.822870370372</v>
      </c>
      <c r="K460" t="b">
        <v>0</v>
      </c>
      <c r="L460">
        <v>9</v>
      </c>
      <c r="M460" t="b">
        <v>0</v>
      </c>
      <c r="N460" t="s">
        <v>8277</v>
      </c>
      <c r="O460" t="s">
        <v>8303</v>
      </c>
      <c r="P460">
        <v>1</v>
      </c>
      <c r="Q460">
        <v>22.33</v>
      </c>
    </row>
    <row r="461" spans="1:17" ht="216" x14ac:dyDescent="0.3">
      <c r="A461">
        <v>4003</v>
      </c>
      <c r="B461" s="3" t="s">
        <v>3999</v>
      </c>
      <c r="C461" s="3" t="s">
        <v>8071</v>
      </c>
      <c r="D461" s="5">
        <v>2000</v>
      </c>
      <c r="E461" s="7">
        <v>201</v>
      </c>
      <c r="F461" t="s">
        <v>8220</v>
      </c>
      <c r="G461" t="s">
        <v>8223</v>
      </c>
      <c r="H461" t="s">
        <v>8245</v>
      </c>
      <c r="I461" s="12">
        <v>42050.587349537032</v>
      </c>
      <c r="J461" s="12">
        <v>42020.587349537032</v>
      </c>
      <c r="K461" t="b">
        <v>0</v>
      </c>
      <c r="L461">
        <v>2</v>
      </c>
      <c r="M461" t="b">
        <v>0</v>
      </c>
      <c r="N461" t="s">
        <v>8281</v>
      </c>
      <c r="O461" t="s">
        <v>8284</v>
      </c>
      <c r="P461">
        <v>10</v>
      </c>
      <c r="Q461">
        <v>100.5</v>
      </c>
    </row>
    <row r="462" spans="1:17" ht="158.4" x14ac:dyDescent="0.3">
      <c r="A462">
        <v>179</v>
      </c>
      <c r="B462" s="3" t="s">
        <v>181</v>
      </c>
      <c r="C462" s="3" t="s">
        <v>4289</v>
      </c>
      <c r="D462" s="5">
        <v>1000</v>
      </c>
      <c r="E462" s="7">
        <v>200</v>
      </c>
      <c r="F462" t="s">
        <v>8220</v>
      </c>
      <c r="G462" t="s">
        <v>8223</v>
      </c>
      <c r="H462" t="s">
        <v>8245</v>
      </c>
      <c r="I462" s="12">
        <v>42433.080497685187</v>
      </c>
      <c r="J462" s="12">
        <v>42403.080497685187</v>
      </c>
      <c r="K462" t="b">
        <v>0</v>
      </c>
      <c r="L462">
        <v>2</v>
      </c>
      <c r="M462" t="b">
        <v>0</v>
      </c>
      <c r="N462" t="s">
        <v>8279</v>
      </c>
      <c r="O462" t="s">
        <v>8283</v>
      </c>
      <c r="P462">
        <v>20</v>
      </c>
      <c r="Q462">
        <v>100</v>
      </c>
    </row>
    <row r="463" spans="1:17" ht="144" x14ac:dyDescent="0.3">
      <c r="A463">
        <v>556</v>
      </c>
      <c r="B463" s="3" t="s">
        <v>557</v>
      </c>
      <c r="C463" s="3" t="s">
        <v>4666</v>
      </c>
      <c r="D463" s="5">
        <v>8000</v>
      </c>
      <c r="E463" s="7">
        <v>200</v>
      </c>
      <c r="F463" t="s">
        <v>8220</v>
      </c>
      <c r="G463" t="s">
        <v>8223</v>
      </c>
      <c r="H463" t="s">
        <v>8245</v>
      </c>
      <c r="I463" s="12">
        <v>42375.860150462962</v>
      </c>
      <c r="J463" s="12">
        <v>42345.860150462962</v>
      </c>
      <c r="K463" t="b">
        <v>0</v>
      </c>
      <c r="L463">
        <v>1</v>
      </c>
      <c r="M463" t="b">
        <v>0</v>
      </c>
      <c r="N463" t="s">
        <v>8266</v>
      </c>
      <c r="O463" t="s">
        <v>8300</v>
      </c>
      <c r="P463">
        <v>3</v>
      </c>
      <c r="Q463">
        <v>200</v>
      </c>
    </row>
    <row r="464" spans="1:17" ht="244.8" x14ac:dyDescent="0.3">
      <c r="A464">
        <v>893</v>
      </c>
      <c r="B464" s="3" t="s">
        <v>894</v>
      </c>
      <c r="C464" s="3" t="s">
        <v>5003</v>
      </c>
      <c r="D464" s="5">
        <v>2000</v>
      </c>
      <c r="E464" s="7">
        <v>200</v>
      </c>
      <c r="F464" t="s">
        <v>8220</v>
      </c>
      <c r="G464" t="s">
        <v>8223</v>
      </c>
      <c r="H464" t="s">
        <v>8245</v>
      </c>
      <c r="I464" s="12">
        <v>42095.856053240743</v>
      </c>
      <c r="J464" s="12">
        <v>42065.897719907407</v>
      </c>
      <c r="K464" t="b">
        <v>0</v>
      </c>
      <c r="L464">
        <v>5</v>
      </c>
      <c r="M464" t="b">
        <v>0</v>
      </c>
      <c r="N464" t="s">
        <v>8285</v>
      </c>
      <c r="O464" t="s">
        <v>8286</v>
      </c>
      <c r="P464">
        <v>10</v>
      </c>
      <c r="Q464">
        <v>40</v>
      </c>
    </row>
    <row r="465" spans="1:17" ht="230.4" x14ac:dyDescent="0.3">
      <c r="A465">
        <v>4034</v>
      </c>
      <c r="B465" s="3" t="s">
        <v>4030</v>
      </c>
      <c r="C465" s="3" t="s">
        <v>8139</v>
      </c>
      <c r="D465" s="5">
        <v>13500</v>
      </c>
      <c r="E465" s="7">
        <v>200</v>
      </c>
      <c r="F465" t="s">
        <v>8220</v>
      </c>
      <c r="G465" t="s">
        <v>8223</v>
      </c>
      <c r="H465" t="s">
        <v>8245</v>
      </c>
      <c r="I465" s="12">
        <v>42097.905671296292</v>
      </c>
      <c r="J465" s="12">
        <v>42067.947337962964</v>
      </c>
      <c r="K465" t="b">
        <v>0</v>
      </c>
      <c r="L465">
        <v>2</v>
      </c>
      <c r="M465" t="b">
        <v>0</v>
      </c>
      <c r="N465" t="s">
        <v>8281</v>
      </c>
      <c r="O465" t="s">
        <v>8284</v>
      </c>
      <c r="P465">
        <v>1</v>
      </c>
      <c r="Q465">
        <v>100</v>
      </c>
    </row>
    <row r="466" spans="1:17" ht="201.6" x14ac:dyDescent="0.3">
      <c r="A466">
        <v>905</v>
      </c>
      <c r="B466" s="3" t="s">
        <v>906</v>
      </c>
      <c r="C466" s="3" t="s">
        <v>5015</v>
      </c>
      <c r="D466" s="5">
        <v>6500</v>
      </c>
      <c r="E466" s="7">
        <v>196</v>
      </c>
      <c r="F466" t="s">
        <v>8220</v>
      </c>
      <c r="G466" t="s">
        <v>8223</v>
      </c>
      <c r="H466" t="s">
        <v>8245</v>
      </c>
      <c r="I466" s="12">
        <v>40567.239884259259</v>
      </c>
      <c r="J466" s="12">
        <v>40507.239884259259</v>
      </c>
      <c r="K466" t="b">
        <v>0</v>
      </c>
      <c r="L466">
        <v>6</v>
      </c>
      <c r="M466" t="b">
        <v>0</v>
      </c>
      <c r="N466" t="s">
        <v>8285</v>
      </c>
      <c r="O466" t="s">
        <v>8308</v>
      </c>
      <c r="P466">
        <v>3</v>
      </c>
      <c r="Q466">
        <v>32.67</v>
      </c>
    </row>
    <row r="467" spans="1:17" ht="273.60000000000002" x14ac:dyDescent="0.3">
      <c r="A467">
        <v>895</v>
      </c>
      <c r="B467" s="3" t="s">
        <v>896</v>
      </c>
      <c r="C467" s="3" t="s">
        <v>5005</v>
      </c>
      <c r="D467" s="5">
        <v>8000</v>
      </c>
      <c r="E467" s="7">
        <v>195</v>
      </c>
      <c r="F467" t="s">
        <v>8220</v>
      </c>
      <c r="G467" t="s">
        <v>8223</v>
      </c>
      <c r="H467" t="s">
        <v>8245</v>
      </c>
      <c r="I467" s="12">
        <v>40476.127650462964</v>
      </c>
      <c r="J467" s="12">
        <v>40431.127650462964</v>
      </c>
      <c r="K467" t="b">
        <v>0</v>
      </c>
      <c r="L467">
        <v>7</v>
      </c>
      <c r="M467" t="b">
        <v>0</v>
      </c>
      <c r="N467" t="s">
        <v>8285</v>
      </c>
      <c r="O467" t="s">
        <v>8286</v>
      </c>
      <c r="P467">
        <v>2</v>
      </c>
      <c r="Q467">
        <v>27.86</v>
      </c>
    </row>
    <row r="468" spans="1:17" ht="158.4" x14ac:dyDescent="0.3">
      <c r="A468">
        <v>3946</v>
      </c>
      <c r="B468" s="3" t="s">
        <v>3943</v>
      </c>
      <c r="C468" s="3" t="s">
        <v>8054</v>
      </c>
      <c r="D468" s="5">
        <v>6000</v>
      </c>
      <c r="E468" s="7">
        <v>195</v>
      </c>
      <c r="F468" t="s">
        <v>8220</v>
      </c>
      <c r="G468" t="s">
        <v>8223</v>
      </c>
      <c r="H468" t="s">
        <v>8245</v>
      </c>
      <c r="I468" s="12">
        <v>42063.333333333328</v>
      </c>
      <c r="J468" s="12">
        <v>42031.833587962959</v>
      </c>
      <c r="K468" t="b">
        <v>0</v>
      </c>
      <c r="L468">
        <v>5</v>
      </c>
      <c r="M468" t="b">
        <v>0</v>
      </c>
      <c r="N468" t="s">
        <v>8281</v>
      </c>
      <c r="O468" t="s">
        <v>8284</v>
      </c>
      <c r="P468">
        <v>3</v>
      </c>
      <c r="Q468">
        <v>39</v>
      </c>
    </row>
    <row r="469" spans="1:17" ht="244.8" x14ac:dyDescent="0.3">
      <c r="A469">
        <v>719</v>
      </c>
      <c r="B469" s="3" t="s">
        <v>720</v>
      </c>
      <c r="C469" s="3" t="s">
        <v>4829</v>
      </c>
      <c r="D469" s="5">
        <v>15000</v>
      </c>
      <c r="E469" s="7">
        <v>194</v>
      </c>
      <c r="F469" t="s">
        <v>8220</v>
      </c>
      <c r="G469" t="s">
        <v>8223</v>
      </c>
      <c r="H469" t="s">
        <v>8245</v>
      </c>
      <c r="I469" s="12">
        <v>42423.040231481486</v>
      </c>
      <c r="J469" s="12">
        <v>42409.040231481486</v>
      </c>
      <c r="K469" t="b">
        <v>0</v>
      </c>
      <c r="L469">
        <v>10</v>
      </c>
      <c r="M469" t="b">
        <v>0</v>
      </c>
      <c r="N469" t="s">
        <v>8266</v>
      </c>
      <c r="O469" t="s">
        <v>8268</v>
      </c>
      <c r="P469">
        <v>1</v>
      </c>
      <c r="Q469">
        <v>19.399999999999999</v>
      </c>
    </row>
    <row r="470" spans="1:17" ht="230.4" x14ac:dyDescent="0.3">
      <c r="A470">
        <v>3846</v>
      </c>
      <c r="B470" s="3" t="s">
        <v>3843</v>
      </c>
      <c r="C470" s="3" t="s">
        <v>7955</v>
      </c>
      <c r="D470" s="5">
        <v>7000</v>
      </c>
      <c r="E470" s="7">
        <v>189</v>
      </c>
      <c r="F470" t="s">
        <v>8220</v>
      </c>
      <c r="G470" t="s">
        <v>8223</v>
      </c>
      <c r="H470" t="s">
        <v>8245</v>
      </c>
      <c r="I470" s="12">
        <v>41916.290972222225</v>
      </c>
      <c r="J470" s="12">
        <v>41885.221550925926</v>
      </c>
      <c r="K470" t="b">
        <v>1</v>
      </c>
      <c r="L470">
        <v>8</v>
      </c>
      <c r="M470" t="b">
        <v>0</v>
      </c>
      <c r="N470" t="s">
        <v>8281</v>
      </c>
      <c r="O470" t="s">
        <v>8284</v>
      </c>
      <c r="P470">
        <v>3</v>
      </c>
      <c r="Q470">
        <v>23.63</v>
      </c>
    </row>
    <row r="471" spans="1:17" ht="244.8" x14ac:dyDescent="0.3">
      <c r="A471">
        <v>1155</v>
      </c>
      <c r="B471" s="3" t="s">
        <v>1156</v>
      </c>
      <c r="C471" s="3" t="s">
        <v>5265</v>
      </c>
      <c r="D471" s="5">
        <v>25000</v>
      </c>
      <c r="E471" s="7">
        <v>188</v>
      </c>
      <c r="F471" t="s">
        <v>8220</v>
      </c>
      <c r="G471" t="s">
        <v>8223</v>
      </c>
      <c r="H471" t="s">
        <v>8245</v>
      </c>
      <c r="I471" s="12">
        <v>41865.763981481483</v>
      </c>
      <c r="J471" s="12">
        <v>41835.763981481483</v>
      </c>
      <c r="K471" t="b">
        <v>0</v>
      </c>
      <c r="L471">
        <v>8</v>
      </c>
      <c r="M471" t="b">
        <v>0</v>
      </c>
      <c r="N471" t="s">
        <v>8277</v>
      </c>
      <c r="O471" t="s">
        <v>8303</v>
      </c>
      <c r="P471">
        <v>1</v>
      </c>
      <c r="Q471">
        <v>23.5</v>
      </c>
    </row>
    <row r="472" spans="1:17" ht="244.8" x14ac:dyDescent="0.3">
      <c r="A472">
        <v>1768</v>
      </c>
      <c r="B472" s="3" t="s">
        <v>1769</v>
      </c>
      <c r="C472" s="3" t="s">
        <v>5878</v>
      </c>
      <c r="D472" s="5">
        <v>5000</v>
      </c>
      <c r="E472" s="7">
        <v>187</v>
      </c>
      <c r="F472" t="s">
        <v>8220</v>
      </c>
      <c r="G472" t="s">
        <v>8223</v>
      </c>
      <c r="H472" t="s">
        <v>8245</v>
      </c>
      <c r="I472" s="12">
        <v>41909.560694444444</v>
      </c>
      <c r="J472" s="12">
        <v>41849.560694444444</v>
      </c>
      <c r="K472" t="b">
        <v>1</v>
      </c>
      <c r="L472">
        <v>15</v>
      </c>
      <c r="M472" t="b">
        <v>0</v>
      </c>
      <c r="N472" t="s">
        <v>8271</v>
      </c>
      <c r="O472" t="s">
        <v>8272</v>
      </c>
      <c r="P472">
        <v>4</v>
      </c>
      <c r="Q472">
        <v>12.47</v>
      </c>
    </row>
    <row r="473" spans="1:17" ht="244.8" x14ac:dyDescent="0.3">
      <c r="A473">
        <v>1143</v>
      </c>
      <c r="B473" s="3" t="s">
        <v>1144</v>
      </c>
      <c r="C473" s="3" t="s">
        <v>5253</v>
      </c>
      <c r="D473" s="5">
        <v>45000</v>
      </c>
      <c r="E473" s="7">
        <v>186</v>
      </c>
      <c r="F473" t="s">
        <v>8220</v>
      </c>
      <c r="G473" t="s">
        <v>8223</v>
      </c>
      <c r="H473" t="s">
        <v>8245</v>
      </c>
      <c r="I473" s="12">
        <v>42355.19358796296</v>
      </c>
      <c r="J473" s="12">
        <v>42325.19358796296</v>
      </c>
      <c r="K473" t="b">
        <v>0</v>
      </c>
      <c r="L473">
        <v>8</v>
      </c>
      <c r="M473" t="b">
        <v>0</v>
      </c>
      <c r="N473" t="s">
        <v>8274</v>
      </c>
      <c r="O473" t="s">
        <v>8302</v>
      </c>
      <c r="P473">
        <v>0</v>
      </c>
      <c r="Q473">
        <v>23.25</v>
      </c>
    </row>
    <row r="474" spans="1:17" ht="172.8" x14ac:dyDescent="0.3">
      <c r="A474">
        <v>2884</v>
      </c>
      <c r="B474" s="3" t="s">
        <v>2884</v>
      </c>
      <c r="C474" s="3" t="s">
        <v>6994</v>
      </c>
      <c r="D474" s="5">
        <v>45000</v>
      </c>
      <c r="E474" s="7">
        <v>185</v>
      </c>
      <c r="F474" t="s">
        <v>8220</v>
      </c>
      <c r="G474" t="s">
        <v>8223</v>
      </c>
      <c r="H474" t="s">
        <v>8245</v>
      </c>
      <c r="I474" s="12">
        <v>41978.727256944447</v>
      </c>
      <c r="J474" s="12">
        <v>41948.727256944447</v>
      </c>
      <c r="K474" t="b">
        <v>0</v>
      </c>
      <c r="L474">
        <v>4</v>
      </c>
      <c r="M474" t="b">
        <v>0</v>
      </c>
      <c r="N474" t="s">
        <v>8281</v>
      </c>
      <c r="O474" t="s">
        <v>8284</v>
      </c>
      <c r="P474">
        <v>0</v>
      </c>
      <c r="Q474">
        <v>46.25</v>
      </c>
    </row>
    <row r="475" spans="1:17" ht="230.4" x14ac:dyDescent="0.3">
      <c r="A475">
        <v>3910</v>
      </c>
      <c r="B475" s="3" t="s">
        <v>3907</v>
      </c>
      <c r="C475" s="3" t="s">
        <v>8018</v>
      </c>
      <c r="D475" s="5">
        <v>6000</v>
      </c>
      <c r="E475" s="7">
        <v>185</v>
      </c>
      <c r="F475" t="s">
        <v>8220</v>
      </c>
      <c r="G475" t="s">
        <v>8223</v>
      </c>
      <c r="H475" t="s">
        <v>8245</v>
      </c>
      <c r="I475" s="12">
        <v>42254.756909722222</v>
      </c>
      <c r="J475" s="12">
        <v>42224.756909722222</v>
      </c>
      <c r="K475" t="b">
        <v>0</v>
      </c>
      <c r="L475">
        <v>3</v>
      </c>
      <c r="M475" t="b">
        <v>0</v>
      </c>
      <c r="N475" t="s">
        <v>8281</v>
      </c>
      <c r="O475" t="s">
        <v>8284</v>
      </c>
      <c r="P475">
        <v>3</v>
      </c>
      <c r="Q475">
        <v>61.67</v>
      </c>
    </row>
    <row r="476" spans="1:17" ht="158.4" x14ac:dyDescent="0.3">
      <c r="A476">
        <v>177</v>
      </c>
      <c r="B476" s="3" t="s">
        <v>179</v>
      </c>
      <c r="C476" s="3" t="s">
        <v>4287</v>
      </c>
      <c r="D476" s="5">
        <v>450</v>
      </c>
      <c r="E476" s="7">
        <v>180</v>
      </c>
      <c r="F476" t="s">
        <v>8220</v>
      </c>
      <c r="G476" t="s">
        <v>8223</v>
      </c>
      <c r="H476" t="s">
        <v>8245</v>
      </c>
      <c r="I476" s="12">
        <v>42087.00608796296</v>
      </c>
      <c r="J476" s="12">
        <v>42070.047754629632</v>
      </c>
      <c r="K476" t="b">
        <v>0</v>
      </c>
      <c r="L476">
        <v>7</v>
      </c>
      <c r="M476" t="b">
        <v>0</v>
      </c>
      <c r="N476" t="s">
        <v>8279</v>
      </c>
      <c r="O476" t="s">
        <v>8283</v>
      </c>
      <c r="P476">
        <v>40</v>
      </c>
      <c r="Q476">
        <v>25.71</v>
      </c>
    </row>
    <row r="477" spans="1:17" ht="201.6" x14ac:dyDescent="0.3">
      <c r="A477">
        <v>1116</v>
      </c>
      <c r="B477" s="3" t="s">
        <v>1117</v>
      </c>
      <c r="C477" s="3" t="s">
        <v>5226</v>
      </c>
      <c r="D477" s="5">
        <v>500000</v>
      </c>
      <c r="E477" s="7">
        <v>178.52</v>
      </c>
      <c r="F477" t="s">
        <v>8220</v>
      </c>
      <c r="G477" t="s">
        <v>8223</v>
      </c>
      <c r="H477" t="s">
        <v>8245</v>
      </c>
      <c r="I477" s="12">
        <v>41069.847314814811</v>
      </c>
      <c r="J477" s="12">
        <v>41009.847314814811</v>
      </c>
      <c r="K477" t="b">
        <v>0</v>
      </c>
      <c r="L477">
        <v>10</v>
      </c>
      <c r="M477" t="b">
        <v>0</v>
      </c>
      <c r="N477" t="s">
        <v>8274</v>
      </c>
      <c r="O477" t="s">
        <v>8292</v>
      </c>
      <c r="P477">
        <v>0</v>
      </c>
      <c r="Q477">
        <v>17.850000000000001</v>
      </c>
    </row>
    <row r="478" spans="1:17" ht="244.8" x14ac:dyDescent="0.3">
      <c r="A478">
        <v>767</v>
      </c>
      <c r="B478" s="3" t="s">
        <v>768</v>
      </c>
      <c r="C478" s="3" t="s">
        <v>4877</v>
      </c>
      <c r="D478" s="5">
        <v>5000</v>
      </c>
      <c r="E478" s="7">
        <v>177</v>
      </c>
      <c r="F478" t="s">
        <v>8220</v>
      </c>
      <c r="G478" t="s">
        <v>8223</v>
      </c>
      <c r="H478" t="s">
        <v>8245</v>
      </c>
      <c r="I478" s="12">
        <v>42145.143634259264</v>
      </c>
      <c r="J478" s="12">
        <v>42115.143634259264</v>
      </c>
      <c r="K478" t="b">
        <v>0</v>
      </c>
      <c r="L478">
        <v>3</v>
      </c>
      <c r="M478" t="b">
        <v>0</v>
      </c>
      <c r="N478" t="s">
        <v>8269</v>
      </c>
      <c r="O478" t="s">
        <v>8310</v>
      </c>
      <c r="P478">
        <v>4</v>
      </c>
      <c r="Q478">
        <v>59</v>
      </c>
    </row>
    <row r="479" spans="1:17" ht="273.60000000000002" x14ac:dyDescent="0.3">
      <c r="A479">
        <v>2869</v>
      </c>
      <c r="B479" s="3" t="s">
        <v>2869</v>
      </c>
      <c r="C479" s="3" t="s">
        <v>6979</v>
      </c>
      <c r="D479" s="5">
        <v>20000</v>
      </c>
      <c r="E479" s="7">
        <v>177</v>
      </c>
      <c r="F479" t="s">
        <v>8220</v>
      </c>
      <c r="G479" t="s">
        <v>8223</v>
      </c>
      <c r="H479" t="s">
        <v>8245</v>
      </c>
      <c r="I479" s="12">
        <v>42570.593530092592</v>
      </c>
      <c r="J479" s="12">
        <v>42540.593530092592</v>
      </c>
      <c r="K479" t="b">
        <v>0</v>
      </c>
      <c r="L479">
        <v>5</v>
      </c>
      <c r="M479" t="b">
        <v>0</v>
      </c>
      <c r="N479" t="s">
        <v>8281</v>
      </c>
      <c r="O479" t="s">
        <v>8284</v>
      </c>
      <c r="P479">
        <v>1</v>
      </c>
      <c r="Q479">
        <v>35.4</v>
      </c>
    </row>
    <row r="480" spans="1:17" ht="187.2" x14ac:dyDescent="0.3">
      <c r="A480">
        <v>579</v>
      </c>
      <c r="B480" s="3" t="s">
        <v>580</v>
      </c>
      <c r="C480" s="3" t="s">
        <v>4689</v>
      </c>
      <c r="D480" s="5">
        <v>12000</v>
      </c>
      <c r="E480" s="7">
        <v>175</v>
      </c>
      <c r="F480" t="s">
        <v>8220</v>
      </c>
      <c r="G480" t="s">
        <v>8223</v>
      </c>
      <c r="H480" t="s">
        <v>8245</v>
      </c>
      <c r="I480" s="12">
        <v>41998.852118055554</v>
      </c>
      <c r="J480" s="12">
        <v>41968.852118055554</v>
      </c>
      <c r="K480" t="b">
        <v>0</v>
      </c>
      <c r="L480">
        <v>5</v>
      </c>
      <c r="M480" t="b">
        <v>0</v>
      </c>
      <c r="N480" t="s">
        <v>8266</v>
      </c>
      <c r="O480" t="s">
        <v>8300</v>
      </c>
      <c r="P480">
        <v>1</v>
      </c>
      <c r="Q480">
        <v>35</v>
      </c>
    </row>
    <row r="481" spans="1:17" ht="273.60000000000002" x14ac:dyDescent="0.3">
      <c r="A481">
        <v>3068</v>
      </c>
      <c r="B481" s="3" t="s">
        <v>3068</v>
      </c>
      <c r="C481" s="3" t="s">
        <v>7178</v>
      </c>
      <c r="D481" s="5">
        <v>250000</v>
      </c>
      <c r="E481" s="7">
        <v>175</v>
      </c>
      <c r="F481" t="s">
        <v>8220</v>
      </c>
      <c r="G481" t="s">
        <v>8223</v>
      </c>
      <c r="H481" t="s">
        <v>8245</v>
      </c>
      <c r="I481" s="12">
        <v>42293.691574074073</v>
      </c>
      <c r="J481" s="12">
        <v>42263.691574074073</v>
      </c>
      <c r="K481" t="b">
        <v>0</v>
      </c>
      <c r="L481">
        <v>2</v>
      </c>
      <c r="M481" t="b">
        <v>0</v>
      </c>
      <c r="N481" t="s">
        <v>8281</v>
      </c>
      <c r="O481" t="s">
        <v>8282</v>
      </c>
      <c r="P481">
        <v>0</v>
      </c>
      <c r="Q481">
        <v>87.5</v>
      </c>
    </row>
    <row r="482" spans="1:17" ht="216" x14ac:dyDescent="0.3">
      <c r="A482">
        <v>775</v>
      </c>
      <c r="B482" s="3" t="s">
        <v>776</v>
      </c>
      <c r="C482" s="3" t="s">
        <v>4885</v>
      </c>
      <c r="D482" s="5">
        <v>10000</v>
      </c>
      <c r="E482" s="7">
        <v>170</v>
      </c>
      <c r="F482" t="s">
        <v>8220</v>
      </c>
      <c r="G482" t="s">
        <v>8223</v>
      </c>
      <c r="H482" t="s">
        <v>8245</v>
      </c>
      <c r="I482" s="12">
        <v>40893.060127314813</v>
      </c>
      <c r="J482" s="12">
        <v>40863.060127314813</v>
      </c>
      <c r="K482" t="b">
        <v>0</v>
      </c>
      <c r="L482">
        <v>5</v>
      </c>
      <c r="M482" t="b">
        <v>0</v>
      </c>
      <c r="N482" t="s">
        <v>8269</v>
      </c>
      <c r="O482" t="s">
        <v>8310</v>
      </c>
      <c r="P482">
        <v>2</v>
      </c>
      <c r="Q482">
        <v>34</v>
      </c>
    </row>
    <row r="483" spans="1:17" ht="216" x14ac:dyDescent="0.3">
      <c r="A483">
        <v>1549</v>
      </c>
      <c r="B483" s="3" t="s">
        <v>1550</v>
      </c>
      <c r="C483" s="3" t="s">
        <v>5659</v>
      </c>
      <c r="D483" s="5">
        <v>500</v>
      </c>
      <c r="E483" s="7">
        <v>170</v>
      </c>
      <c r="F483" t="s">
        <v>8220</v>
      </c>
      <c r="G483" t="s">
        <v>8223</v>
      </c>
      <c r="H483" t="s">
        <v>8245</v>
      </c>
      <c r="I483" s="12">
        <v>42311.177766203706</v>
      </c>
      <c r="J483" s="12">
        <v>42281.136099537034</v>
      </c>
      <c r="K483" t="b">
        <v>0</v>
      </c>
      <c r="L483">
        <v>6</v>
      </c>
      <c r="M483" t="b">
        <v>0</v>
      </c>
      <c r="N483" t="s">
        <v>8271</v>
      </c>
      <c r="O483" t="s">
        <v>8313</v>
      </c>
      <c r="P483">
        <v>34</v>
      </c>
      <c r="Q483">
        <v>28.33</v>
      </c>
    </row>
    <row r="484" spans="1:17" ht="216" x14ac:dyDescent="0.3">
      <c r="A484">
        <v>3896</v>
      </c>
      <c r="B484" s="3" t="s">
        <v>3893</v>
      </c>
      <c r="C484" s="3" t="s">
        <v>8004</v>
      </c>
      <c r="D484" s="5">
        <v>1600</v>
      </c>
      <c r="E484" s="7">
        <v>170</v>
      </c>
      <c r="F484" t="s">
        <v>8220</v>
      </c>
      <c r="G484" t="s">
        <v>8223</v>
      </c>
      <c r="H484" t="s">
        <v>8245</v>
      </c>
      <c r="I484" s="12">
        <v>41807.191875000004</v>
      </c>
      <c r="J484" s="12">
        <v>41793.191875000004</v>
      </c>
      <c r="K484" t="b">
        <v>0</v>
      </c>
      <c r="L484">
        <v>4</v>
      </c>
      <c r="M484" t="b">
        <v>0</v>
      </c>
      <c r="N484" t="s">
        <v>8281</v>
      </c>
      <c r="O484" t="s">
        <v>8284</v>
      </c>
      <c r="P484">
        <v>11</v>
      </c>
      <c r="Q484">
        <v>42.5</v>
      </c>
    </row>
    <row r="485" spans="1:17" ht="216" x14ac:dyDescent="0.3">
      <c r="A485">
        <v>1106</v>
      </c>
      <c r="B485" s="3" t="s">
        <v>1107</v>
      </c>
      <c r="C485" s="3" t="s">
        <v>5216</v>
      </c>
      <c r="D485" s="5">
        <v>400</v>
      </c>
      <c r="E485" s="7">
        <v>165</v>
      </c>
      <c r="F485" t="s">
        <v>8220</v>
      </c>
      <c r="G485" t="s">
        <v>8223</v>
      </c>
      <c r="H485" t="s">
        <v>8245</v>
      </c>
      <c r="I485" s="12">
        <v>41003.698784722219</v>
      </c>
      <c r="J485" s="12">
        <v>40973.740451388891</v>
      </c>
      <c r="K485" t="b">
        <v>0</v>
      </c>
      <c r="L485">
        <v>7</v>
      </c>
      <c r="M485" t="b">
        <v>0</v>
      </c>
      <c r="N485" t="s">
        <v>8274</v>
      </c>
      <c r="O485" t="s">
        <v>8292</v>
      </c>
      <c r="P485">
        <v>41</v>
      </c>
      <c r="Q485">
        <v>23.57</v>
      </c>
    </row>
    <row r="486" spans="1:17" ht="201.6" x14ac:dyDescent="0.3">
      <c r="A486">
        <v>4070</v>
      </c>
      <c r="B486" s="3" t="s">
        <v>4066</v>
      </c>
      <c r="C486" s="3" t="s">
        <v>8173</v>
      </c>
      <c r="D486" s="5">
        <v>1000</v>
      </c>
      <c r="E486" s="7">
        <v>165</v>
      </c>
      <c r="F486" t="s">
        <v>8220</v>
      </c>
      <c r="G486" t="s">
        <v>8223</v>
      </c>
      <c r="H486" t="s">
        <v>8245</v>
      </c>
      <c r="I486" s="12">
        <v>42064.125</v>
      </c>
      <c r="J486" s="12">
        <v>42031.666898148149</v>
      </c>
      <c r="K486" t="b">
        <v>0</v>
      </c>
      <c r="L486">
        <v>6</v>
      </c>
      <c r="M486" t="b">
        <v>0</v>
      </c>
      <c r="N486" t="s">
        <v>8281</v>
      </c>
      <c r="O486" t="s">
        <v>8284</v>
      </c>
      <c r="P486">
        <v>17</v>
      </c>
      <c r="Q486">
        <v>27.5</v>
      </c>
    </row>
    <row r="487" spans="1:17" ht="201.6" x14ac:dyDescent="0.3">
      <c r="A487">
        <v>903</v>
      </c>
      <c r="B487" s="3" t="s">
        <v>904</v>
      </c>
      <c r="C487" s="3" t="s">
        <v>5013</v>
      </c>
      <c r="D487" s="5">
        <v>5000</v>
      </c>
      <c r="E487" s="7">
        <v>160</v>
      </c>
      <c r="F487" t="s">
        <v>8220</v>
      </c>
      <c r="G487" t="s">
        <v>8223</v>
      </c>
      <c r="H487" t="s">
        <v>8245</v>
      </c>
      <c r="I487" s="12">
        <v>41175.100694444445</v>
      </c>
      <c r="J487" s="12">
        <v>41149.796064814815</v>
      </c>
      <c r="K487" t="b">
        <v>0</v>
      </c>
      <c r="L487">
        <v>4</v>
      </c>
      <c r="M487" t="b">
        <v>0</v>
      </c>
      <c r="N487" t="s">
        <v>8285</v>
      </c>
      <c r="O487" t="s">
        <v>8308</v>
      </c>
      <c r="P487">
        <v>3</v>
      </c>
      <c r="Q487">
        <v>40</v>
      </c>
    </row>
    <row r="488" spans="1:17" ht="230.4" x14ac:dyDescent="0.3">
      <c r="A488">
        <v>925</v>
      </c>
      <c r="B488" s="3" t="s">
        <v>926</v>
      </c>
      <c r="C488" s="3" t="s">
        <v>5035</v>
      </c>
      <c r="D488" s="5">
        <v>6000</v>
      </c>
      <c r="E488" s="7">
        <v>160</v>
      </c>
      <c r="F488" t="s">
        <v>8220</v>
      </c>
      <c r="G488" t="s">
        <v>8223</v>
      </c>
      <c r="H488" t="s">
        <v>8245</v>
      </c>
      <c r="I488" s="12">
        <v>41605.922581018516</v>
      </c>
      <c r="J488" s="12">
        <v>41575.880914351852</v>
      </c>
      <c r="K488" t="b">
        <v>0</v>
      </c>
      <c r="L488">
        <v>5</v>
      </c>
      <c r="M488" t="b">
        <v>0</v>
      </c>
      <c r="N488" t="s">
        <v>8285</v>
      </c>
      <c r="O488" t="s">
        <v>8308</v>
      </c>
      <c r="P488">
        <v>3</v>
      </c>
      <c r="Q488">
        <v>32</v>
      </c>
    </row>
    <row r="489" spans="1:17" ht="187.2" x14ac:dyDescent="0.3">
      <c r="A489">
        <v>662</v>
      </c>
      <c r="B489" s="3" t="s">
        <v>663</v>
      </c>
      <c r="C489" s="3" t="s">
        <v>4772</v>
      </c>
      <c r="D489" s="5">
        <v>39000</v>
      </c>
      <c r="E489" s="7">
        <v>156</v>
      </c>
      <c r="F489" t="s">
        <v>8220</v>
      </c>
      <c r="G489" t="s">
        <v>8223</v>
      </c>
      <c r="H489" t="s">
        <v>8245</v>
      </c>
      <c r="I489" s="12">
        <v>42020.438043981485</v>
      </c>
      <c r="J489" s="12">
        <v>41990.438043981485</v>
      </c>
      <c r="K489" t="b">
        <v>0</v>
      </c>
      <c r="L489">
        <v>4</v>
      </c>
      <c r="M489" t="b">
        <v>0</v>
      </c>
      <c r="N489" t="s">
        <v>8266</v>
      </c>
      <c r="O489" t="s">
        <v>8268</v>
      </c>
      <c r="P489">
        <v>0</v>
      </c>
      <c r="Q489">
        <v>39</v>
      </c>
    </row>
    <row r="490" spans="1:17" ht="216" x14ac:dyDescent="0.3">
      <c r="A490">
        <v>423</v>
      </c>
      <c r="B490" s="3" t="s">
        <v>424</v>
      </c>
      <c r="C490" s="3" t="s">
        <v>4533</v>
      </c>
      <c r="D490" s="5">
        <v>20000</v>
      </c>
      <c r="E490" s="7">
        <v>153</v>
      </c>
      <c r="F490" t="s">
        <v>8220</v>
      </c>
      <c r="G490" t="s">
        <v>8223</v>
      </c>
      <c r="H490" t="s">
        <v>8245</v>
      </c>
      <c r="I490" s="12">
        <v>41430.92627314815</v>
      </c>
      <c r="J490" s="12">
        <v>41400.92627314815</v>
      </c>
      <c r="K490" t="b">
        <v>0</v>
      </c>
      <c r="L490">
        <v>13</v>
      </c>
      <c r="M490" t="b">
        <v>0</v>
      </c>
      <c r="N490" t="s">
        <v>8279</v>
      </c>
      <c r="O490" t="s">
        <v>8297</v>
      </c>
      <c r="P490">
        <v>1</v>
      </c>
      <c r="Q490">
        <v>11.77</v>
      </c>
    </row>
    <row r="491" spans="1:17" ht="201.6" x14ac:dyDescent="0.3">
      <c r="A491">
        <v>3907</v>
      </c>
      <c r="B491" s="3" t="s">
        <v>3904</v>
      </c>
      <c r="C491" s="3" t="s">
        <v>8015</v>
      </c>
      <c r="D491" s="5">
        <v>1000</v>
      </c>
      <c r="E491" s="7">
        <v>153</v>
      </c>
      <c r="F491" t="s">
        <v>8220</v>
      </c>
      <c r="G491" t="s">
        <v>8223</v>
      </c>
      <c r="H491" t="s">
        <v>8245</v>
      </c>
      <c r="I491" s="12">
        <v>41938.838888888888</v>
      </c>
      <c r="J491" s="12">
        <v>41906.819513888891</v>
      </c>
      <c r="K491" t="b">
        <v>0</v>
      </c>
      <c r="L491">
        <v>4</v>
      </c>
      <c r="M491" t="b">
        <v>0</v>
      </c>
      <c r="N491" t="s">
        <v>8281</v>
      </c>
      <c r="O491" t="s">
        <v>8284</v>
      </c>
      <c r="P491">
        <v>15</v>
      </c>
      <c r="Q491">
        <v>38.25</v>
      </c>
    </row>
    <row r="492" spans="1:17" ht="244.8" x14ac:dyDescent="0.3">
      <c r="A492">
        <v>904</v>
      </c>
      <c r="B492" s="3" t="s">
        <v>905</v>
      </c>
      <c r="C492" s="3" t="s">
        <v>5014</v>
      </c>
      <c r="D492" s="5">
        <v>50000</v>
      </c>
      <c r="E492" s="7">
        <v>151</v>
      </c>
      <c r="F492" t="s">
        <v>8220</v>
      </c>
      <c r="G492" t="s">
        <v>8223</v>
      </c>
      <c r="H492" t="s">
        <v>8245</v>
      </c>
      <c r="I492" s="12">
        <v>42372.080289351856</v>
      </c>
      <c r="J492" s="12">
        <v>42342.080289351856</v>
      </c>
      <c r="K492" t="b">
        <v>0</v>
      </c>
      <c r="L492">
        <v>3</v>
      </c>
      <c r="M492" t="b">
        <v>0</v>
      </c>
      <c r="N492" t="s">
        <v>8285</v>
      </c>
      <c r="O492" t="s">
        <v>8308</v>
      </c>
      <c r="P492">
        <v>0</v>
      </c>
      <c r="Q492">
        <v>50.33</v>
      </c>
    </row>
    <row r="493" spans="1:17" ht="273.60000000000002" x14ac:dyDescent="0.3">
      <c r="A493">
        <v>1157</v>
      </c>
      <c r="B493" s="3" t="s">
        <v>1158</v>
      </c>
      <c r="C493" s="3" t="s">
        <v>5267</v>
      </c>
      <c r="D493" s="5">
        <v>10000</v>
      </c>
      <c r="E493" s="7">
        <v>151</v>
      </c>
      <c r="F493" t="s">
        <v>8220</v>
      </c>
      <c r="G493" t="s">
        <v>8223</v>
      </c>
      <c r="H493" t="s">
        <v>8245</v>
      </c>
      <c r="I493" s="12">
        <v>41978.669907407413</v>
      </c>
      <c r="J493" s="12">
        <v>41918.628240740742</v>
      </c>
      <c r="K493" t="b">
        <v>0</v>
      </c>
      <c r="L493">
        <v>3</v>
      </c>
      <c r="M493" t="b">
        <v>0</v>
      </c>
      <c r="N493" t="s">
        <v>8277</v>
      </c>
      <c r="O493" t="s">
        <v>8303</v>
      </c>
      <c r="P493">
        <v>2</v>
      </c>
      <c r="Q493">
        <v>50.33</v>
      </c>
    </row>
    <row r="494" spans="1:17" ht="244.8" x14ac:dyDescent="0.3">
      <c r="A494">
        <v>2411</v>
      </c>
      <c r="B494" s="3" t="s">
        <v>2412</v>
      </c>
      <c r="C494" s="3" t="s">
        <v>6521</v>
      </c>
      <c r="D494" s="5">
        <v>25000</v>
      </c>
      <c r="E494" s="7">
        <v>151</v>
      </c>
      <c r="F494" t="s">
        <v>8220</v>
      </c>
      <c r="G494" t="s">
        <v>8223</v>
      </c>
      <c r="H494" t="s">
        <v>8245</v>
      </c>
      <c r="I494" s="12">
        <v>42241.732430555552</v>
      </c>
      <c r="J494" s="12">
        <v>42211.732430555552</v>
      </c>
      <c r="K494" t="b">
        <v>0</v>
      </c>
      <c r="L494">
        <v>3</v>
      </c>
      <c r="M494" t="b">
        <v>0</v>
      </c>
      <c r="N494" t="s">
        <v>8277</v>
      </c>
      <c r="O494" t="s">
        <v>8303</v>
      </c>
      <c r="P494">
        <v>1</v>
      </c>
      <c r="Q494">
        <v>50.33</v>
      </c>
    </row>
    <row r="495" spans="1:17" ht="230.4" x14ac:dyDescent="0.3">
      <c r="A495">
        <v>3191</v>
      </c>
      <c r="B495" s="3" t="s">
        <v>3191</v>
      </c>
      <c r="C495" s="3" t="s">
        <v>7301</v>
      </c>
      <c r="D495" s="5">
        <v>3750</v>
      </c>
      <c r="E495" s="7">
        <v>151</v>
      </c>
      <c r="F495" t="s">
        <v>8220</v>
      </c>
      <c r="G495" t="s">
        <v>8223</v>
      </c>
      <c r="H495" t="s">
        <v>8245</v>
      </c>
      <c r="I495" s="12">
        <v>42598.755428240736</v>
      </c>
      <c r="J495" s="12">
        <v>42538.755428240736</v>
      </c>
      <c r="K495" t="b">
        <v>0</v>
      </c>
      <c r="L495">
        <v>4</v>
      </c>
      <c r="M495" t="b">
        <v>0</v>
      </c>
      <c r="N495" t="s">
        <v>8281</v>
      </c>
      <c r="O495" t="s">
        <v>8293</v>
      </c>
      <c r="P495">
        <v>4</v>
      </c>
      <c r="Q495">
        <v>37.75</v>
      </c>
    </row>
    <row r="496" spans="1:17" ht="230.4" x14ac:dyDescent="0.3">
      <c r="A496">
        <v>511</v>
      </c>
      <c r="B496" s="3" t="s">
        <v>512</v>
      </c>
      <c r="C496" s="3" t="s">
        <v>4621</v>
      </c>
      <c r="D496" s="5">
        <v>5000</v>
      </c>
      <c r="E496" s="7">
        <v>150</v>
      </c>
      <c r="F496" t="s">
        <v>8220</v>
      </c>
      <c r="G496" t="s">
        <v>8223</v>
      </c>
      <c r="H496" t="s">
        <v>8245</v>
      </c>
      <c r="I496" s="12">
        <v>41370.261365740742</v>
      </c>
      <c r="J496" s="12">
        <v>41340.303032407406</v>
      </c>
      <c r="K496" t="b">
        <v>0</v>
      </c>
      <c r="L496">
        <v>5</v>
      </c>
      <c r="M496" t="b">
        <v>0</v>
      </c>
      <c r="N496" t="s">
        <v>8279</v>
      </c>
      <c r="O496" t="s">
        <v>8297</v>
      </c>
      <c r="P496">
        <v>3</v>
      </c>
      <c r="Q496">
        <v>30</v>
      </c>
    </row>
    <row r="497" spans="1:17" ht="244.8" x14ac:dyDescent="0.3">
      <c r="A497">
        <v>1485</v>
      </c>
      <c r="B497" s="3" t="s">
        <v>1486</v>
      </c>
      <c r="C497" s="3" t="s">
        <v>5595</v>
      </c>
      <c r="D497" s="5">
        <v>6700</v>
      </c>
      <c r="E497" s="7">
        <v>150</v>
      </c>
      <c r="F497" t="s">
        <v>8220</v>
      </c>
      <c r="G497" t="s">
        <v>8223</v>
      </c>
      <c r="H497" t="s">
        <v>8245</v>
      </c>
      <c r="I497" s="12">
        <v>42175.795983796299</v>
      </c>
      <c r="J497" s="12">
        <v>42130.795983796299</v>
      </c>
      <c r="K497" t="b">
        <v>0</v>
      </c>
      <c r="L497">
        <v>3</v>
      </c>
      <c r="M497" t="b">
        <v>0</v>
      </c>
      <c r="N497" t="s">
        <v>8269</v>
      </c>
      <c r="O497" t="s">
        <v>8310</v>
      </c>
      <c r="P497">
        <v>2</v>
      </c>
      <c r="Q497">
        <v>50</v>
      </c>
    </row>
    <row r="498" spans="1:17" ht="288" x14ac:dyDescent="0.3">
      <c r="A498">
        <v>1716</v>
      </c>
      <c r="B498" s="3" t="s">
        <v>1717</v>
      </c>
      <c r="C498" s="3" t="s">
        <v>5826</v>
      </c>
      <c r="D498" s="5">
        <v>2000</v>
      </c>
      <c r="E498" s="7">
        <v>150</v>
      </c>
      <c r="F498" t="s">
        <v>8220</v>
      </c>
      <c r="G498" t="s">
        <v>8223</v>
      </c>
      <c r="H498" t="s">
        <v>8245</v>
      </c>
      <c r="I498" s="12">
        <v>42713.619201388887</v>
      </c>
      <c r="J498" s="12">
        <v>42673.577534722222</v>
      </c>
      <c r="K498" t="b">
        <v>0</v>
      </c>
      <c r="L498">
        <v>3</v>
      </c>
      <c r="M498" t="b">
        <v>0</v>
      </c>
      <c r="N498" t="s">
        <v>8285</v>
      </c>
      <c r="O498" t="s">
        <v>8288</v>
      </c>
      <c r="P498">
        <v>8</v>
      </c>
      <c r="Q498">
        <v>50</v>
      </c>
    </row>
    <row r="499" spans="1:17" ht="230.4" x14ac:dyDescent="0.3">
      <c r="A499">
        <v>2775</v>
      </c>
      <c r="B499" s="3" t="s">
        <v>2775</v>
      </c>
      <c r="C499" s="3" t="s">
        <v>6885</v>
      </c>
      <c r="D499" s="5">
        <v>5000</v>
      </c>
      <c r="E499" s="7">
        <v>150</v>
      </c>
      <c r="F499" t="s">
        <v>8220</v>
      </c>
      <c r="G499" t="s">
        <v>8223</v>
      </c>
      <c r="H499" t="s">
        <v>8245</v>
      </c>
      <c r="I499" s="12">
        <v>40893.013356481482</v>
      </c>
      <c r="J499" s="12">
        <v>40863.013356481482</v>
      </c>
      <c r="K499" t="b">
        <v>0</v>
      </c>
      <c r="L499">
        <v>2</v>
      </c>
      <c r="M499" t="b">
        <v>0</v>
      </c>
      <c r="N499" t="s">
        <v>8269</v>
      </c>
      <c r="O499" t="s">
        <v>8314</v>
      </c>
      <c r="P499">
        <v>3</v>
      </c>
      <c r="Q499">
        <v>75</v>
      </c>
    </row>
    <row r="500" spans="1:17" ht="172.8" x14ac:dyDescent="0.3">
      <c r="A500">
        <v>3737</v>
      </c>
      <c r="B500" s="3" t="s">
        <v>3734</v>
      </c>
      <c r="C500" s="3" t="s">
        <v>7847</v>
      </c>
      <c r="D500" s="5">
        <v>700</v>
      </c>
      <c r="E500" s="7">
        <v>150</v>
      </c>
      <c r="F500" t="s">
        <v>8220</v>
      </c>
      <c r="G500" t="s">
        <v>8223</v>
      </c>
      <c r="H500" t="s">
        <v>8245</v>
      </c>
      <c r="I500" s="12">
        <v>42320.290972222225</v>
      </c>
      <c r="J500" s="12">
        <v>42297.691006944442</v>
      </c>
      <c r="K500" t="b">
        <v>0</v>
      </c>
      <c r="L500">
        <v>4</v>
      </c>
      <c r="M500" t="b">
        <v>0</v>
      </c>
      <c r="N500" t="s">
        <v>8281</v>
      </c>
      <c r="O500" t="s">
        <v>8284</v>
      </c>
      <c r="P500">
        <v>21</v>
      </c>
      <c r="Q500">
        <v>37.5</v>
      </c>
    </row>
    <row r="501" spans="1:17" ht="216" x14ac:dyDescent="0.3">
      <c r="A501">
        <v>2856</v>
      </c>
      <c r="B501" s="3" t="s">
        <v>2856</v>
      </c>
      <c r="C501" s="3" t="s">
        <v>6966</v>
      </c>
      <c r="D501" s="5">
        <v>3000</v>
      </c>
      <c r="E501" s="7">
        <v>146</v>
      </c>
      <c r="F501" t="s">
        <v>8220</v>
      </c>
      <c r="G501" t="s">
        <v>8223</v>
      </c>
      <c r="H501" t="s">
        <v>8245</v>
      </c>
      <c r="I501" s="12">
        <v>42224.898611111115</v>
      </c>
      <c r="J501" s="12">
        <v>42165.037581018521</v>
      </c>
      <c r="K501" t="b">
        <v>0</v>
      </c>
      <c r="L501">
        <v>6</v>
      </c>
      <c r="M501" t="b">
        <v>0</v>
      </c>
      <c r="N501" t="s">
        <v>8281</v>
      </c>
      <c r="O501" t="s">
        <v>8284</v>
      </c>
      <c r="P501">
        <v>5</v>
      </c>
      <c r="Q501">
        <v>24.33</v>
      </c>
    </row>
    <row r="502" spans="1:17" ht="158.4" x14ac:dyDescent="0.3">
      <c r="A502">
        <v>570</v>
      </c>
      <c r="B502" s="3" t="s">
        <v>571</v>
      </c>
      <c r="C502" s="3" t="s">
        <v>4680</v>
      </c>
      <c r="D502" s="5">
        <v>85000</v>
      </c>
      <c r="E502" s="7">
        <v>142</v>
      </c>
      <c r="F502" t="s">
        <v>8220</v>
      </c>
      <c r="G502" t="s">
        <v>8223</v>
      </c>
      <c r="H502" t="s">
        <v>8245</v>
      </c>
      <c r="I502" s="12">
        <v>42418.798252314817</v>
      </c>
      <c r="J502" s="12">
        <v>42388.798252314817</v>
      </c>
      <c r="K502" t="b">
        <v>0</v>
      </c>
      <c r="L502">
        <v>1</v>
      </c>
      <c r="M502" t="b">
        <v>0</v>
      </c>
      <c r="N502" t="s">
        <v>8266</v>
      </c>
      <c r="O502" t="s">
        <v>8300</v>
      </c>
      <c r="P502">
        <v>0</v>
      </c>
      <c r="Q502">
        <v>142</v>
      </c>
    </row>
    <row r="503" spans="1:17" ht="259.2" x14ac:dyDescent="0.3">
      <c r="A503">
        <v>472</v>
      </c>
      <c r="B503" s="3" t="s">
        <v>473</v>
      </c>
      <c r="C503" s="3" t="s">
        <v>4582</v>
      </c>
      <c r="D503" s="5">
        <v>800</v>
      </c>
      <c r="E503" s="7">
        <v>141</v>
      </c>
      <c r="F503" t="s">
        <v>8220</v>
      </c>
      <c r="G503" t="s">
        <v>8223</v>
      </c>
      <c r="H503" t="s">
        <v>8245</v>
      </c>
      <c r="I503" s="12">
        <v>41874.922662037039</v>
      </c>
      <c r="J503" s="12">
        <v>41844.922662037039</v>
      </c>
      <c r="K503" t="b">
        <v>0</v>
      </c>
      <c r="L503">
        <v>5</v>
      </c>
      <c r="M503" t="b">
        <v>0</v>
      </c>
      <c r="N503" t="s">
        <v>8279</v>
      </c>
      <c r="O503" t="s">
        <v>8297</v>
      </c>
      <c r="P503">
        <v>18</v>
      </c>
      <c r="Q503">
        <v>28.2</v>
      </c>
    </row>
    <row r="504" spans="1:17" ht="259.2" x14ac:dyDescent="0.3">
      <c r="A504">
        <v>3069</v>
      </c>
      <c r="B504" s="3" t="s">
        <v>3069</v>
      </c>
      <c r="C504" s="3" t="s">
        <v>7179</v>
      </c>
      <c r="D504" s="5">
        <v>1000</v>
      </c>
      <c r="E504" s="7">
        <v>141</v>
      </c>
      <c r="F504" t="s">
        <v>8220</v>
      </c>
      <c r="G504" t="s">
        <v>8223</v>
      </c>
      <c r="H504" t="s">
        <v>8245</v>
      </c>
      <c r="I504" s="12">
        <v>41987.833726851852</v>
      </c>
      <c r="J504" s="12">
        <v>41957.833726851852</v>
      </c>
      <c r="K504" t="b">
        <v>0</v>
      </c>
      <c r="L504">
        <v>7</v>
      </c>
      <c r="M504" t="b">
        <v>0</v>
      </c>
      <c r="N504" t="s">
        <v>8281</v>
      </c>
      <c r="O504" t="s">
        <v>8282</v>
      </c>
      <c r="P504">
        <v>14</v>
      </c>
      <c r="Q504">
        <v>20.14</v>
      </c>
    </row>
    <row r="505" spans="1:17" ht="187.2" x14ac:dyDescent="0.3">
      <c r="A505">
        <v>1991</v>
      </c>
      <c r="B505" s="3" t="s">
        <v>1992</v>
      </c>
      <c r="C505" s="3" t="s">
        <v>6101</v>
      </c>
      <c r="D505" s="5">
        <v>2000</v>
      </c>
      <c r="E505" s="7">
        <v>140</v>
      </c>
      <c r="F505" t="s">
        <v>8220</v>
      </c>
      <c r="G505" t="s">
        <v>8223</v>
      </c>
      <c r="H505" t="s">
        <v>8245</v>
      </c>
      <c r="I505" s="12">
        <v>42188.89335648148</v>
      </c>
      <c r="J505" s="12">
        <v>42167.89335648148</v>
      </c>
      <c r="K505" t="b">
        <v>0</v>
      </c>
      <c r="L505">
        <v>3</v>
      </c>
      <c r="M505" t="b">
        <v>0</v>
      </c>
      <c r="N505" t="s">
        <v>8271</v>
      </c>
      <c r="O505" t="s">
        <v>8311</v>
      </c>
      <c r="P505">
        <v>7</v>
      </c>
      <c r="Q505">
        <v>46.67</v>
      </c>
    </row>
    <row r="506" spans="1:17" ht="259.2" x14ac:dyDescent="0.3">
      <c r="A506">
        <v>2747</v>
      </c>
      <c r="B506" s="3" t="s">
        <v>2747</v>
      </c>
      <c r="C506" s="3" t="s">
        <v>6857</v>
      </c>
      <c r="D506" s="5">
        <v>500</v>
      </c>
      <c r="E506" s="7">
        <v>140</v>
      </c>
      <c r="F506" t="s">
        <v>8220</v>
      </c>
      <c r="G506" t="s">
        <v>8223</v>
      </c>
      <c r="H506" t="s">
        <v>8245</v>
      </c>
      <c r="I506" s="12">
        <v>41076.131944444445</v>
      </c>
      <c r="J506" s="12">
        <v>41044.64811342593</v>
      </c>
      <c r="K506" t="b">
        <v>0</v>
      </c>
      <c r="L506">
        <v>4</v>
      </c>
      <c r="M506" t="b">
        <v>0</v>
      </c>
      <c r="N506" t="s">
        <v>8269</v>
      </c>
      <c r="O506" t="s">
        <v>8314</v>
      </c>
      <c r="P506">
        <v>28</v>
      </c>
      <c r="Q506">
        <v>35</v>
      </c>
    </row>
    <row r="507" spans="1:17" ht="100.8" x14ac:dyDescent="0.3">
      <c r="A507">
        <v>465</v>
      </c>
      <c r="B507" s="3" t="s">
        <v>466</v>
      </c>
      <c r="C507" s="3" t="s">
        <v>4575</v>
      </c>
      <c r="D507" s="5">
        <v>512</v>
      </c>
      <c r="E507" s="7">
        <v>138</v>
      </c>
      <c r="F507" t="s">
        <v>8220</v>
      </c>
      <c r="G507" t="s">
        <v>8223</v>
      </c>
      <c r="H507" t="s">
        <v>8245</v>
      </c>
      <c r="I507" s="12">
        <v>41817.120069444441</v>
      </c>
      <c r="J507" s="12">
        <v>41801.120069444441</v>
      </c>
      <c r="K507" t="b">
        <v>0</v>
      </c>
      <c r="L507">
        <v>8</v>
      </c>
      <c r="M507" t="b">
        <v>0</v>
      </c>
      <c r="N507" t="s">
        <v>8279</v>
      </c>
      <c r="O507" t="s">
        <v>8297</v>
      </c>
      <c r="P507">
        <v>27</v>
      </c>
      <c r="Q507">
        <v>17.25</v>
      </c>
    </row>
    <row r="508" spans="1:17" ht="216" x14ac:dyDescent="0.3">
      <c r="A508">
        <v>4102</v>
      </c>
      <c r="B508" s="3" t="s">
        <v>4098</v>
      </c>
      <c r="C508" s="3" t="s">
        <v>8205</v>
      </c>
      <c r="D508" s="5">
        <v>500</v>
      </c>
      <c r="E508" s="7">
        <v>137</v>
      </c>
      <c r="F508" t="s">
        <v>8220</v>
      </c>
      <c r="G508" t="s">
        <v>8223</v>
      </c>
      <c r="H508" t="s">
        <v>8245</v>
      </c>
      <c r="I508" s="12">
        <v>42505.848067129627</v>
      </c>
      <c r="J508" s="12">
        <v>42475.848067129627</v>
      </c>
      <c r="K508" t="b">
        <v>0</v>
      </c>
      <c r="L508">
        <v>6</v>
      </c>
      <c r="M508" t="b">
        <v>0</v>
      </c>
      <c r="N508" t="s">
        <v>8281</v>
      </c>
      <c r="O508" t="s">
        <v>8284</v>
      </c>
      <c r="P508">
        <v>27</v>
      </c>
      <c r="Q508">
        <v>22.83</v>
      </c>
    </row>
    <row r="509" spans="1:17" ht="259.2" x14ac:dyDescent="0.3">
      <c r="A509">
        <v>3971</v>
      </c>
      <c r="B509" s="3" t="s">
        <v>3968</v>
      </c>
      <c r="C509" s="3" t="s">
        <v>8078</v>
      </c>
      <c r="D509" s="5">
        <v>14000</v>
      </c>
      <c r="E509" s="7">
        <v>136</v>
      </c>
      <c r="F509" t="s">
        <v>8220</v>
      </c>
      <c r="G509" t="s">
        <v>8223</v>
      </c>
      <c r="H509" t="s">
        <v>8245</v>
      </c>
      <c r="I509" s="12">
        <v>41841.536180555559</v>
      </c>
      <c r="J509" s="12">
        <v>41811.536180555559</v>
      </c>
      <c r="K509" t="b">
        <v>0</v>
      </c>
      <c r="L509">
        <v>6</v>
      </c>
      <c r="M509" t="b">
        <v>0</v>
      </c>
      <c r="N509" t="s">
        <v>8281</v>
      </c>
      <c r="O509" t="s">
        <v>8284</v>
      </c>
      <c r="P509">
        <v>1</v>
      </c>
      <c r="Q509">
        <v>22.67</v>
      </c>
    </row>
    <row r="510" spans="1:17" ht="201.6" x14ac:dyDescent="0.3">
      <c r="A510">
        <v>3900</v>
      </c>
      <c r="B510" s="3" t="s">
        <v>3897</v>
      </c>
      <c r="C510" s="3" t="s">
        <v>8008</v>
      </c>
      <c r="D510" s="5">
        <v>2500</v>
      </c>
      <c r="E510" s="7">
        <v>135</v>
      </c>
      <c r="F510" t="s">
        <v>8220</v>
      </c>
      <c r="G510" t="s">
        <v>8223</v>
      </c>
      <c r="H510" t="s">
        <v>8245</v>
      </c>
      <c r="I510" s="12">
        <v>42166.092488425929</v>
      </c>
      <c r="J510" s="12">
        <v>42136.092488425929</v>
      </c>
      <c r="K510" t="b">
        <v>0</v>
      </c>
      <c r="L510">
        <v>5</v>
      </c>
      <c r="M510" t="b">
        <v>0</v>
      </c>
      <c r="N510" t="s">
        <v>8281</v>
      </c>
      <c r="O510" t="s">
        <v>8284</v>
      </c>
      <c r="P510">
        <v>5</v>
      </c>
      <c r="Q510">
        <v>27</v>
      </c>
    </row>
    <row r="511" spans="1:17" ht="230.4" x14ac:dyDescent="0.3">
      <c r="A511">
        <v>3909</v>
      </c>
      <c r="B511" s="3" t="s">
        <v>3906</v>
      </c>
      <c r="C511" s="3" t="s">
        <v>8017</v>
      </c>
      <c r="D511" s="5">
        <v>60000</v>
      </c>
      <c r="E511" s="7">
        <v>135</v>
      </c>
      <c r="F511" t="s">
        <v>8220</v>
      </c>
      <c r="G511" t="s">
        <v>8223</v>
      </c>
      <c r="H511" t="s">
        <v>8245</v>
      </c>
      <c r="I511" s="12">
        <v>41893.359282407408</v>
      </c>
      <c r="J511" s="12">
        <v>41863.359282407408</v>
      </c>
      <c r="K511" t="b">
        <v>0</v>
      </c>
      <c r="L511">
        <v>4</v>
      </c>
      <c r="M511" t="b">
        <v>0</v>
      </c>
      <c r="N511" t="s">
        <v>8281</v>
      </c>
      <c r="O511" t="s">
        <v>8284</v>
      </c>
      <c r="P511">
        <v>0</v>
      </c>
      <c r="Q511">
        <v>33.75</v>
      </c>
    </row>
    <row r="512" spans="1:17" ht="244.8" x14ac:dyDescent="0.3">
      <c r="A512">
        <v>426</v>
      </c>
      <c r="B512" s="3" t="s">
        <v>427</v>
      </c>
      <c r="C512" s="3" t="s">
        <v>4536</v>
      </c>
      <c r="D512" s="5">
        <v>10000</v>
      </c>
      <c r="E512" s="7">
        <v>133</v>
      </c>
      <c r="F512" t="s">
        <v>8220</v>
      </c>
      <c r="G512" t="s">
        <v>8223</v>
      </c>
      <c r="H512" t="s">
        <v>8245</v>
      </c>
      <c r="I512" s="12">
        <v>42430.711967592593</v>
      </c>
      <c r="J512" s="12">
        <v>42400.711967592593</v>
      </c>
      <c r="K512" t="b">
        <v>0</v>
      </c>
      <c r="L512">
        <v>8</v>
      </c>
      <c r="M512" t="b">
        <v>0</v>
      </c>
      <c r="N512" t="s">
        <v>8279</v>
      </c>
      <c r="O512" t="s">
        <v>8297</v>
      </c>
      <c r="P512">
        <v>1</v>
      </c>
      <c r="Q512">
        <v>16.63</v>
      </c>
    </row>
    <row r="513" spans="1:17" ht="288" x14ac:dyDescent="0.3">
      <c r="A513">
        <v>2679</v>
      </c>
      <c r="B513" s="3" t="s">
        <v>2679</v>
      </c>
      <c r="C513" s="3" t="s">
        <v>6789</v>
      </c>
      <c r="D513" s="5">
        <v>40000</v>
      </c>
      <c r="E513" s="7">
        <v>132</v>
      </c>
      <c r="F513" t="s">
        <v>8220</v>
      </c>
      <c r="G513" t="s">
        <v>8223</v>
      </c>
      <c r="H513" t="s">
        <v>8245</v>
      </c>
      <c r="I513" s="12">
        <v>42063.001087962963</v>
      </c>
      <c r="J513" s="12">
        <v>42033.001087962963</v>
      </c>
      <c r="K513" t="b">
        <v>0</v>
      </c>
      <c r="L513">
        <v>3</v>
      </c>
      <c r="M513" t="b">
        <v>0</v>
      </c>
      <c r="N513" t="s">
        <v>8266</v>
      </c>
      <c r="O513" t="s">
        <v>8298</v>
      </c>
      <c r="P513">
        <v>0</v>
      </c>
      <c r="Q513">
        <v>44</v>
      </c>
    </row>
    <row r="514" spans="1:17" ht="230.4" x14ac:dyDescent="0.3">
      <c r="A514">
        <v>222</v>
      </c>
      <c r="B514" s="3" t="s">
        <v>224</v>
      </c>
      <c r="C514" s="3" t="s">
        <v>4332</v>
      </c>
      <c r="D514" s="5">
        <v>1000</v>
      </c>
      <c r="E514" s="7">
        <v>130</v>
      </c>
      <c r="F514" t="s">
        <v>8220</v>
      </c>
      <c r="G514" t="s">
        <v>8223</v>
      </c>
      <c r="H514" t="s">
        <v>8245</v>
      </c>
      <c r="I514" s="12">
        <v>42090.110416666663</v>
      </c>
      <c r="J514" s="12">
        <v>42031.769884259258</v>
      </c>
      <c r="K514" t="b">
        <v>0</v>
      </c>
      <c r="L514">
        <v>2</v>
      </c>
      <c r="M514" t="b">
        <v>0</v>
      </c>
      <c r="N514" t="s">
        <v>8279</v>
      </c>
      <c r="O514" t="s">
        <v>8283</v>
      </c>
      <c r="P514">
        <v>13</v>
      </c>
      <c r="Q514">
        <v>65</v>
      </c>
    </row>
    <row r="515" spans="1:17" ht="230.4" x14ac:dyDescent="0.3">
      <c r="A515">
        <v>1067</v>
      </c>
      <c r="B515" s="3" t="s">
        <v>1068</v>
      </c>
      <c r="C515" s="3" t="s">
        <v>5177</v>
      </c>
      <c r="D515" s="5">
        <v>500</v>
      </c>
      <c r="E515" s="7">
        <v>130</v>
      </c>
      <c r="F515" t="s">
        <v>8220</v>
      </c>
      <c r="G515" t="s">
        <v>8223</v>
      </c>
      <c r="H515" t="s">
        <v>8245</v>
      </c>
      <c r="I515" s="12">
        <v>41629.855682870373</v>
      </c>
      <c r="J515" s="12">
        <v>41599.855682870373</v>
      </c>
      <c r="K515" t="b">
        <v>0</v>
      </c>
      <c r="L515">
        <v>10</v>
      </c>
      <c r="M515" t="b">
        <v>0</v>
      </c>
      <c r="N515" t="s">
        <v>8274</v>
      </c>
      <c r="O515" t="s">
        <v>8292</v>
      </c>
      <c r="P515">
        <v>26</v>
      </c>
      <c r="Q515">
        <v>13</v>
      </c>
    </row>
    <row r="516" spans="1:17" ht="172.8" x14ac:dyDescent="0.3">
      <c r="A516">
        <v>2885</v>
      </c>
      <c r="B516" s="3" t="s">
        <v>2885</v>
      </c>
      <c r="C516" s="3" t="s">
        <v>6995</v>
      </c>
      <c r="D516" s="5">
        <v>400</v>
      </c>
      <c r="E516" s="7">
        <v>130</v>
      </c>
      <c r="F516" t="s">
        <v>8220</v>
      </c>
      <c r="G516" t="s">
        <v>8223</v>
      </c>
      <c r="H516" t="s">
        <v>8245</v>
      </c>
      <c r="I516" s="12">
        <v>42077.034733796296</v>
      </c>
      <c r="J516" s="12">
        <v>42047.07640046296</v>
      </c>
      <c r="K516" t="b">
        <v>0</v>
      </c>
      <c r="L516">
        <v>5</v>
      </c>
      <c r="M516" t="b">
        <v>0</v>
      </c>
      <c r="N516" t="s">
        <v>8281</v>
      </c>
      <c r="O516" t="s">
        <v>8284</v>
      </c>
      <c r="P516">
        <v>33</v>
      </c>
      <c r="Q516">
        <v>26</v>
      </c>
    </row>
    <row r="517" spans="1:17" ht="244.8" x14ac:dyDescent="0.3">
      <c r="A517">
        <v>953</v>
      </c>
      <c r="B517" s="3" t="s">
        <v>954</v>
      </c>
      <c r="C517" s="3" t="s">
        <v>5063</v>
      </c>
      <c r="D517" s="5">
        <v>15000</v>
      </c>
      <c r="E517" s="7">
        <v>126</v>
      </c>
      <c r="F517" t="s">
        <v>8220</v>
      </c>
      <c r="G517" t="s">
        <v>8223</v>
      </c>
      <c r="H517" t="s">
        <v>8245</v>
      </c>
      <c r="I517" s="12">
        <v>42029.164340277777</v>
      </c>
      <c r="J517" s="12">
        <v>41999.164340277777</v>
      </c>
      <c r="K517" t="b">
        <v>0</v>
      </c>
      <c r="L517">
        <v>5</v>
      </c>
      <c r="M517" t="b">
        <v>0</v>
      </c>
      <c r="N517" t="s">
        <v>8266</v>
      </c>
      <c r="O517" t="s">
        <v>8268</v>
      </c>
      <c r="P517">
        <v>1</v>
      </c>
      <c r="Q517">
        <v>25.2</v>
      </c>
    </row>
    <row r="518" spans="1:17" ht="172.8" x14ac:dyDescent="0.3">
      <c r="A518">
        <v>3088</v>
      </c>
      <c r="B518" s="3" t="s">
        <v>3088</v>
      </c>
      <c r="C518" s="3" t="s">
        <v>7198</v>
      </c>
      <c r="D518" s="5">
        <v>65000</v>
      </c>
      <c r="E518" s="7">
        <v>126</v>
      </c>
      <c r="F518" t="s">
        <v>8220</v>
      </c>
      <c r="G518" t="s">
        <v>8223</v>
      </c>
      <c r="H518" t="s">
        <v>8245</v>
      </c>
      <c r="I518" s="12">
        <v>42012.570138888885</v>
      </c>
      <c r="J518" s="12">
        <v>41981.57230324074</v>
      </c>
      <c r="K518" t="b">
        <v>0</v>
      </c>
      <c r="L518">
        <v>3</v>
      </c>
      <c r="M518" t="b">
        <v>0</v>
      </c>
      <c r="N518" t="s">
        <v>8281</v>
      </c>
      <c r="O518" t="s">
        <v>8282</v>
      </c>
      <c r="P518">
        <v>0</v>
      </c>
      <c r="Q518">
        <v>42</v>
      </c>
    </row>
    <row r="519" spans="1:17" ht="216" x14ac:dyDescent="0.3">
      <c r="A519">
        <v>3964</v>
      </c>
      <c r="B519" s="3" t="s">
        <v>3961</v>
      </c>
      <c r="C519" s="3" t="s">
        <v>8071</v>
      </c>
      <c r="D519" s="5">
        <v>2000</v>
      </c>
      <c r="E519" s="7">
        <v>126</v>
      </c>
      <c r="F519" t="s">
        <v>8220</v>
      </c>
      <c r="G519" t="s">
        <v>8223</v>
      </c>
      <c r="H519" t="s">
        <v>8245</v>
      </c>
      <c r="I519" s="12">
        <v>42113.680393518516</v>
      </c>
      <c r="J519" s="12">
        <v>42053.722060185188</v>
      </c>
      <c r="K519" t="b">
        <v>0</v>
      </c>
      <c r="L519">
        <v>3</v>
      </c>
      <c r="M519" t="b">
        <v>0</v>
      </c>
      <c r="N519" t="s">
        <v>8281</v>
      </c>
      <c r="O519" t="s">
        <v>8284</v>
      </c>
      <c r="P519">
        <v>6</v>
      </c>
      <c r="Q519">
        <v>42</v>
      </c>
    </row>
    <row r="520" spans="1:17" ht="244.8" x14ac:dyDescent="0.3">
      <c r="A520">
        <v>434</v>
      </c>
      <c r="B520" s="3" t="s">
        <v>435</v>
      </c>
      <c r="C520" s="3" t="s">
        <v>4544</v>
      </c>
      <c r="D520" s="5">
        <v>2500</v>
      </c>
      <c r="E520" s="7">
        <v>125</v>
      </c>
      <c r="F520" t="s">
        <v>8220</v>
      </c>
      <c r="G520" t="s">
        <v>8223</v>
      </c>
      <c r="H520" t="s">
        <v>8245</v>
      </c>
      <c r="I520" s="12">
        <v>41609.876180555555</v>
      </c>
      <c r="J520" s="12">
        <v>41576.834513888891</v>
      </c>
      <c r="K520" t="b">
        <v>0</v>
      </c>
      <c r="L520">
        <v>2</v>
      </c>
      <c r="M520" t="b">
        <v>0</v>
      </c>
      <c r="N520" t="s">
        <v>8279</v>
      </c>
      <c r="O520" t="s">
        <v>8297</v>
      </c>
      <c r="P520">
        <v>5</v>
      </c>
      <c r="Q520">
        <v>62.5</v>
      </c>
    </row>
    <row r="521" spans="1:17" ht="273.60000000000002" x14ac:dyDescent="0.3">
      <c r="A521">
        <v>890</v>
      </c>
      <c r="B521" s="3" t="s">
        <v>891</v>
      </c>
      <c r="C521" s="3" t="s">
        <v>5000</v>
      </c>
      <c r="D521" s="5">
        <v>3000</v>
      </c>
      <c r="E521" s="7">
        <v>125</v>
      </c>
      <c r="F521" t="s">
        <v>8220</v>
      </c>
      <c r="G521" t="s">
        <v>8223</v>
      </c>
      <c r="H521" t="s">
        <v>8245</v>
      </c>
      <c r="I521" s="12">
        <v>41599.740497685183</v>
      </c>
      <c r="J521" s="12">
        <v>41569.698831018519</v>
      </c>
      <c r="K521" t="b">
        <v>0</v>
      </c>
      <c r="L521">
        <v>4</v>
      </c>
      <c r="M521" t="b">
        <v>0</v>
      </c>
      <c r="N521" t="s">
        <v>8285</v>
      </c>
      <c r="O521" t="s">
        <v>8286</v>
      </c>
      <c r="P521">
        <v>4</v>
      </c>
      <c r="Q521">
        <v>31.25</v>
      </c>
    </row>
    <row r="522" spans="1:17" ht="259.2" x14ac:dyDescent="0.3">
      <c r="A522">
        <v>1138</v>
      </c>
      <c r="B522" s="3" t="s">
        <v>1139</v>
      </c>
      <c r="C522" s="3" t="s">
        <v>5248</v>
      </c>
      <c r="D522" s="5">
        <v>35000</v>
      </c>
      <c r="E522" s="7">
        <v>125</v>
      </c>
      <c r="F522" t="s">
        <v>8220</v>
      </c>
      <c r="G522" t="s">
        <v>8223</v>
      </c>
      <c r="H522" t="s">
        <v>8245</v>
      </c>
      <c r="I522" s="12">
        <v>42756.9066087963</v>
      </c>
      <c r="J522" s="12">
        <v>42736.9066087963</v>
      </c>
      <c r="K522" t="b">
        <v>0</v>
      </c>
      <c r="L522">
        <v>4</v>
      </c>
      <c r="M522" t="b">
        <v>0</v>
      </c>
      <c r="N522" t="s">
        <v>8274</v>
      </c>
      <c r="O522" t="s">
        <v>8302</v>
      </c>
      <c r="P522">
        <v>0</v>
      </c>
      <c r="Q522">
        <v>31.25</v>
      </c>
    </row>
    <row r="523" spans="1:17" ht="244.8" x14ac:dyDescent="0.3">
      <c r="A523">
        <v>1866</v>
      </c>
      <c r="B523" s="3" t="s">
        <v>1867</v>
      </c>
      <c r="C523" s="3" t="s">
        <v>5976</v>
      </c>
      <c r="D523" s="5">
        <v>25000</v>
      </c>
      <c r="E523" s="7">
        <v>125</v>
      </c>
      <c r="F523" t="s">
        <v>8220</v>
      </c>
      <c r="G523" t="s">
        <v>8223</v>
      </c>
      <c r="H523" t="s">
        <v>8245</v>
      </c>
      <c r="I523" s="12">
        <v>42795.166666666672</v>
      </c>
      <c r="J523" s="12">
        <v>42742.246493055558</v>
      </c>
      <c r="K523" t="b">
        <v>0</v>
      </c>
      <c r="L523">
        <v>2</v>
      </c>
      <c r="M523" t="b">
        <v>0</v>
      </c>
      <c r="N523" t="s">
        <v>8274</v>
      </c>
      <c r="O523" t="s">
        <v>8302</v>
      </c>
      <c r="P523">
        <v>1</v>
      </c>
      <c r="Q523">
        <v>62.5</v>
      </c>
    </row>
    <row r="524" spans="1:17" ht="244.8" x14ac:dyDescent="0.3">
      <c r="A524">
        <v>3087</v>
      </c>
      <c r="B524" s="3" t="s">
        <v>3087</v>
      </c>
      <c r="C524" s="3" t="s">
        <v>7197</v>
      </c>
      <c r="D524" s="5">
        <v>20000</v>
      </c>
      <c r="E524" s="7">
        <v>125</v>
      </c>
      <c r="F524" t="s">
        <v>8220</v>
      </c>
      <c r="G524" t="s">
        <v>8223</v>
      </c>
      <c r="H524" t="s">
        <v>8245</v>
      </c>
      <c r="I524" s="12">
        <v>42725.192013888889</v>
      </c>
      <c r="J524" s="12">
        <v>42665.150347222225</v>
      </c>
      <c r="K524" t="b">
        <v>0</v>
      </c>
      <c r="L524">
        <v>2</v>
      </c>
      <c r="M524" t="b">
        <v>0</v>
      </c>
      <c r="N524" t="s">
        <v>8281</v>
      </c>
      <c r="O524" t="s">
        <v>8282</v>
      </c>
      <c r="P524">
        <v>1</v>
      </c>
      <c r="Q524">
        <v>62.5</v>
      </c>
    </row>
    <row r="525" spans="1:17" ht="201.6" x14ac:dyDescent="0.3">
      <c r="A525">
        <v>3899</v>
      </c>
      <c r="B525" s="3" t="s">
        <v>3896</v>
      </c>
      <c r="C525" s="3" t="s">
        <v>8007</v>
      </c>
      <c r="D525" s="5">
        <v>10000</v>
      </c>
      <c r="E525" s="7">
        <v>125</v>
      </c>
      <c r="F525" t="s">
        <v>8220</v>
      </c>
      <c r="G525" t="s">
        <v>8223</v>
      </c>
      <c r="H525" t="s">
        <v>8245</v>
      </c>
      <c r="I525" s="12">
        <v>41863.775011574071</v>
      </c>
      <c r="J525" s="12">
        <v>41843.775011574071</v>
      </c>
      <c r="K525" t="b">
        <v>0</v>
      </c>
      <c r="L525">
        <v>2</v>
      </c>
      <c r="M525" t="b">
        <v>0</v>
      </c>
      <c r="N525" t="s">
        <v>8281</v>
      </c>
      <c r="O525" t="s">
        <v>8284</v>
      </c>
      <c r="P525">
        <v>1</v>
      </c>
      <c r="Q525">
        <v>62.5</v>
      </c>
    </row>
    <row r="526" spans="1:17" ht="187.2" x14ac:dyDescent="0.3">
      <c r="A526">
        <v>4021</v>
      </c>
      <c r="B526" s="3" t="s">
        <v>4017</v>
      </c>
      <c r="C526" s="3" t="s">
        <v>8126</v>
      </c>
      <c r="D526" s="5">
        <v>15000</v>
      </c>
      <c r="E526" s="7">
        <v>125</v>
      </c>
      <c r="F526" t="s">
        <v>8220</v>
      </c>
      <c r="G526" t="s">
        <v>8223</v>
      </c>
      <c r="H526" t="s">
        <v>8245</v>
      </c>
      <c r="I526" s="12">
        <v>41938.911550925928</v>
      </c>
      <c r="J526" s="12">
        <v>41878.911550925928</v>
      </c>
      <c r="K526" t="b">
        <v>0</v>
      </c>
      <c r="L526">
        <v>2</v>
      </c>
      <c r="M526" t="b">
        <v>0</v>
      </c>
      <c r="N526" t="s">
        <v>8281</v>
      </c>
      <c r="O526" t="s">
        <v>8284</v>
      </c>
      <c r="P526">
        <v>1</v>
      </c>
      <c r="Q526">
        <v>62.5</v>
      </c>
    </row>
    <row r="527" spans="1:17" ht="244.8" x14ac:dyDescent="0.3">
      <c r="A527">
        <v>553</v>
      </c>
      <c r="B527" s="3" t="s">
        <v>554</v>
      </c>
      <c r="C527" s="3" t="s">
        <v>4663</v>
      </c>
      <c r="D527" s="5">
        <v>25000</v>
      </c>
      <c r="E527" s="7">
        <v>123</v>
      </c>
      <c r="F527" t="s">
        <v>8220</v>
      </c>
      <c r="G527" t="s">
        <v>8223</v>
      </c>
      <c r="H527" t="s">
        <v>8245</v>
      </c>
      <c r="I527" s="12">
        <v>41957.761469907404</v>
      </c>
      <c r="J527" s="12">
        <v>41927.71980324074</v>
      </c>
      <c r="K527" t="b">
        <v>0</v>
      </c>
      <c r="L527">
        <v>6</v>
      </c>
      <c r="M527" t="b">
        <v>0</v>
      </c>
      <c r="N527" t="s">
        <v>8266</v>
      </c>
      <c r="O527" t="s">
        <v>8300</v>
      </c>
      <c r="P527">
        <v>0</v>
      </c>
      <c r="Q527">
        <v>20.5</v>
      </c>
    </row>
    <row r="528" spans="1:17" ht="230.4" x14ac:dyDescent="0.3">
      <c r="A528">
        <v>933</v>
      </c>
      <c r="B528" s="3" t="s">
        <v>934</v>
      </c>
      <c r="C528" s="3" t="s">
        <v>5043</v>
      </c>
      <c r="D528" s="5">
        <v>2000</v>
      </c>
      <c r="E528" s="7">
        <v>120</v>
      </c>
      <c r="F528" t="s">
        <v>8220</v>
      </c>
      <c r="G528" t="s">
        <v>8223</v>
      </c>
      <c r="H528" t="s">
        <v>8245</v>
      </c>
      <c r="I528" s="12">
        <v>41771.169085648151</v>
      </c>
      <c r="J528" s="12">
        <v>41711.169085648151</v>
      </c>
      <c r="K528" t="b">
        <v>0</v>
      </c>
      <c r="L528">
        <v>2</v>
      </c>
      <c r="M528" t="b">
        <v>0</v>
      </c>
      <c r="N528" t="s">
        <v>8285</v>
      </c>
      <c r="O528" t="s">
        <v>8308</v>
      </c>
      <c r="P528">
        <v>6</v>
      </c>
      <c r="Q528">
        <v>60</v>
      </c>
    </row>
    <row r="529" spans="1:17" ht="230.4" x14ac:dyDescent="0.3">
      <c r="A529">
        <v>2151</v>
      </c>
      <c r="B529" s="3" t="s">
        <v>2152</v>
      </c>
      <c r="C529" s="3" t="s">
        <v>6261</v>
      </c>
      <c r="D529" s="5">
        <v>45000</v>
      </c>
      <c r="E529" s="7">
        <v>118</v>
      </c>
      <c r="F529" t="s">
        <v>8220</v>
      </c>
      <c r="G529" t="s">
        <v>8223</v>
      </c>
      <c r="H529" t="s">
        <v>8245</v>
      </c>
      <c r="I529" s="12">
        <v>42550.847384259265</v>
      </c>
      <c r="J529" s="12">
        <v>42520.847384259265</v>
      </c>
      <c r="K529" t="b">
        <v>0</v>
      </c>
      <c r="L529">
        <v>6</v>
      </c>
      <c r="M529" t="b">
        <v>0</v>
      </c>
      <c r="N529" t="s">
        <v>8274</v>
      </c>
      <c r="O529" t="s">
        <v>8292</v>
      </c>
      <c r="P529">
        <v>0</v>
      </c>
      <c r="Q529">
        <v>19.670000000000002</v>
      </c>
    </row>
    <row r="530" spans="1:17" ht="201.6" x14ac:dyDescent="0.3">
      <c r="A530">
        <v>3889</v>
      </c>
      <c r="B530" s="3" t="s">
        <v>3886</v>
      </c>
      <c r="C530" s="3" t="s">
        <v>7997</v>
      </c>
      <c r="D530" s="5">
        <v>8000</v>
      </c>
      <c r="E530" s="7">
        <v>118</v>
      </c>
      <c r="F530" t="s">
        <v>8220</v>
      </c>
      <c r="G530" t="s">
        <v>8223</v>
      </c>
      <c r="H530" t="s">
        <v>8245</v>
      </c>
      <c r="I530" s="12">
        <v>42008.976388888885</v>
      </c>
      <c r="J530" s="12">
        <v>41977.004976851851</v>
      </c>
      <c r="K530" t="b">
        <v>0</v>
      </c>
      <c r="L530">
        <v>9</v>
      </c>
      <c r="M530" t="b">
        <v>0</v>
      </c>
      <c r="N530" t="s">
        <v>8281</v>
      </c>
      <c r="O530" t="s">
        <v>8284</v>
      </c>
      <c r="P530">
        <v>1</v>
      </c>
      <c r="Q530">
        <v>13.11</v>
      </c>
    </row>
    <row r="531" spans="1:17" ht="273.60000000000002" x14ac:dyDescent="0.3">
      <c r="A531">
        <v>2124</v>
      </c>
      <c r="B531" s="3" t="s">
        <v>2125</v>
      </c>
      <c r="C531" s="3" t="s">
        <v>6234</v>
      </c>
      <c r="D531" s="5">
        <v>1100</v>
      </c>
      <c r="E531" s="7">
        <v>115</v>
      </c>
      <c r="F531" t="s">
        <v>8220</v>
      </c>
      <c r="G531" t="s">
        <v>8223</v>
      </c>
      <c r="H531" t="s">
        <v>8245</v>
      </c>
      <c r="I531" s="12">
        <v>40512.208333333336</v>
      </c>
      <c r="J531" s="12">
        <v>40464.028182870366</v>
      </c>
      <c r="K531" t="b">
        <v>0</v>
      </c>
      <c r="L531">
        <v>5</v>
      </c>
      <c r="M531" t="b">
        <v>0</v>
      </c>
      <c r="N531" t="s">
        <v>8274</v>
      </c>
      <c r="O531" t="s">
        <v>8292</v>
      </c>
      <c r="P531">
        <v>10</v>
      </c>
      <c r="Q531">
        <v>23</v>
      </c>
    </row>
    <row r="532" spans="1:17" ht="244.8" x14ac:dyDescent="0.3">
      <c r="A532">
        <v>880</v>
      </c>
      <c r="B532" s="3" t="s">
        <v>881</v>
      </c>
      <c r="C532" s="3" t="s">
        <v>4990</v>
      </c>
      <c r="D532" s="5">
        <v>3780</v>
      </c>
      <c r="E532" s="7">
        <v>113</v>
      </c>
      <c r="F532" t="s">
        <v>8220</v>
      </c>
      <c r="G532" t="s">
        <v>8223</v>
      </c>
      <c r="H532" t="s">
        <v>8245</v>
      </c>
      <c r="I532" s="12">
        <v>41212.32104166667</v>
      </c>
      <c r="J532" s="12">
        <v>41179.32104166667</v>
      </c>
      <c r="K532" t="b">
        <v>0</v>
      </c>
      <c r="L532">
        <v>8</v>
      </c>
      <c r="M532" t="b">
        <v>0</v>
      </c>
      <c r="N532" t="s">
        <v>8285</v>
      </c>
      <c r="O532" t="s">
        <v>8286</v>
      </c>
      <c r="P532">
        <v>3</v>
      </c>
      <c r="Q532">
        <v>14.13</v>
      </c>
    </row>
    <row r="533" spans="1:17" ht="201.6" x14ac:dyDescent="0.3">
      <c r="A533">
        <v>1735</v>
      </c>
      <c r="B533" s="3" t="s">
        <v>1736</v>
      </c>
      <c r="C533" s="3" t="s">
        <v>5845</v>
      </c>
      <c r="D533" s="5">
        <v>1000</v>
      </c>
      <c r="E533" s="7">
        <v>110</v>
      </c>
      <c r="F533" t="s">
        <v>8220</v>
      </c>
      <c r="G533" t="s">
        <v>8223</v>
      </c>
      <c r="H533" t="s">
        <v>8245</v>
      </c>
      <c r="I533" s="12">
        <v>42589.814178240747</v>
      </c>
      <c r="J533" s="12">
        <v>42559.814178240747</v>
      </c>
      <c r="K533" t="b">
        <v>0</v>
      </c>
      <c r="L533">
        <v>2</v>
      </c>
      <c r="M533" t="b">
        <v>0</v>
      </c>
      <c r="N533" t="s">
        <v>8285</v>
      </c>
      <c r="O533" t="s">
        <v>8288</v>
      </c>
      <c r="P533">
        <v>11</v>
      </c>
      <c r="Q533">
        <v>55</v>
      </c>
    </row>
    <row r="534" spans="1:17" ht="115.2" x14ac:dyDescent="0.3">
      <c r="A534">
        <v>2749</v>
      </c>
      <c r="B534" s="3" t="s">
        <v>2749</v>
      </c>
      <c r="C534" s="3" t="s">
        <v>6859</v>
      </c>
      <c r="D534" s="5">
        <v>10000</v>
      </c>
      <c r="E534" s="7">
        <v>110</v>
      </c>
      <c r="F534" t="s">
        <v>8220</v>
      </c>
      <c r="G534" t="s">
        <v>8223</v>
      </c>
      <c r="H534" t="s">
        <v>8245</v>
      </c>
      <c r="I534" s="12">
        <v>42098.757372685184</v>
      </c>
      <c r="J534" s="12">
        <v>42068.799039351856</v>
      </c>
      <c r="K534" t="b">
        <v>0</v>
      </c>
      <c r="L534">
        <v>2</v>
      </c>
      <c r="M534" t="b">
        <v>0</v>
      </c>
      <c r="N534" t="s">
        <v>8269</v>
      </c>
      <c r="O534" t="s">
        <v>8314</v>
      </c>
      <c r="P534">
        <v>1</v>
      </c>
      <c r="Q534">
        <v>55</v>
      </c>
    </row>
    <row r="535" spans="1:17" ht="259.2" x14ac:dyDescent="0.3">
      <c r="A535">
        <v>4047</v>
      </c>
      <c r="B535" s="3" t="s">
        <v>4043</v>
      </c>
      <c r="C535" s="3" t="s">
        <v>8151</v>
      </c>
      <c r="D535" s="5">
        <v>5000</v>
      </c>
      <c r="E535" s="7">
        <v>110</v>
      </c>
      <c r="F535" t="s">
        <v>8220</v>
      </c>
      <c r="G535" t="s">
        <v>8223</v>
      </c>
      <c r="H535" t="s">
        <v>8245</v>
      </c>
      <c r="I535" s="12">
        <v>42015.041666666672</v>
      </c>
      <c r="J535" s="12">
        <v>41991.022488425922</v>
      </c>
      <c r="K535" t="b">
        <v>0</v>
      </c>
      <c r="L535">
        <v>4</v>
      </c>
      <c r="M535" t="b">
        <v>0</v>
      </c>
      <c r="N535" t="s">
        <v>8281</v>
      </c>
      <c r="O535" t="s">
        <v>8284</v>
      </c>
      <c r="P535">
        <v>2</v>
      </c>
      <c r="Q535">
        <v>27.5</v>
      </c>
    </row>
    <row r="536" spans="1:17" ht="259.2" x14ac:dyDescent="0.3">
      <c r="A536">
        <v>571</v>
      </c>
      <c r="B536" s="3" t="s">
        <v>572</v>
      </c>
      <c r="C536" s="3" t="s">
        <v>4681</v>
      </c>
      <c r="D536" s="5">
        <v>25000</v>
      </c>
      <c r="E536" s="7">
        <v>106</v>
      </c>
      <c r="F536" t="s">
        <v>8220</v>
      </c>
      <c r="G536" t="s">
        <v>8223</v>
      </c>
      <c r="H536" t="s">
        <v>8245</v>
      </c>
      <c r="I536" s="12">
        <v>42212.165972222225</v>
      </c>
      <c r="J536" s="12">
        <v>42192.816238425927</v>
      </c>
      <c r="K536" t="b">
        <v>0</v>
      </c>
      <c r="L536">
        <v>2</v>
      </c>
      <c r="M536" t="b">
        <v>0</v>
      </c>
      <c r="N536" t="s">
        <v>8266</v>
      </c>
      <c r="O536" t="s">
        <v>8300</v>
      </c>
      <c r="P536">
        <v>0</v>
      </c>
      <c r="Q536">
        <v>53</v>
      </c>
    </row>
    <row r="537" spans="1:17" ht="259.2" x14ac:dyDescent="0.3">
      <c r="A537">
        <v>968</v>
      </c>
      <c r="B537" s="3" t="s">
        <v>969</v>
      </c>
      <c r="C537" s="3" t="s">
        <v>5078</v>
      </c>
      <c r="D537" s="5">
        <v>8000</v>
      </c>
      <c r="E537" s="7">
        <v>106</v>
      </c>
      <c r="F537" t="s">
        <v>8220</v>
      </c>
      <c r="G537" t="s">
        <v>8223</v>
      </c>
      <c r="H537" t="s">
        <v>8245</v>
      </c>
      <c r="I537" s="12">
        <v>41866.847615740742</v>
      </c>
      <c r="J537" s="12">
        <v>41836.847615740742</v>
      </c>
      <c r="K537" t="b">
        <v>0</v>
      </c>
      <c r="L537">
        <v>4</v>
      </c>
      <c r="M537" t="b">
        <v>0</v>
      </c>
      <c r="N537" t="s">
        <v>8266</v>
      </c>
      <c r="O537" t="s">
        <v>8268</v>
      </c>
      <c r="P537">
        <v>1</v>
      </c>
      <c r="Q537">
        <v>26.5</v>
      </c>
    </row>
    <row r="538" spans="1:17" ht="273.60000000000002" x14ac:dyDescent="0.3">
      <c r="A538">
        <v>984</v>
      </c>
      <c r="B538" s="3" t="s">
        <v>985</v>
      </c>
      <c r="C538" s="3" t="s">
        <v>5094</v>
      </c>
      <c r="D538" s="5">
        <v>10000</v>
      </c>
      <c r="E538" s="7">
        <v>106</v>
      </c>
      <c r="F538" t="s">
        <v>8220</v>
      </c>
      <c r="G538" t="s">
        <v>8223</v>
      </c>
      <c r="H538" t="s">
        <v>8245</v>
      </c>
      <c r="I538" s="12">
        <v>42091.074166666673</v>
      </c>
      <c r="J538" s="12">
        <v>42061.11583333333</v>
      </c>
      <c r="K538" t="b">
        <v>0</v>
      </c>
      <c r="L538">
        <v>3</v>
      </c>
      <c r="M538" t="b">
        <v>0</v>
      </c>
      <c r="N538" t="s">
        <v>8266</v>
      </c>
      <c r="O538" t="s">
        <v>8268</v>
      </c>
      <c r="P538">
        <v>1</v>
      </c>
      <c r="Q538">
        <v>35.33</v>
      </c>
    </row>
    <row r="539" spans="1:17" ht="230.4" x14ac:dyDescent="0.3">
      <c r="A539">
        <v>712</v>
      </c>
      <c r="B539" s="3" t="s">
        <v>713</v>
      </c>
      <c r="C539" s="3" t="s">
        <v>4822</v>
      </c>
      <c r="D539" s="5">
        <v>48500</v>
      </c>
      <c r="E539" s="7">
        <v>105</v>
      </c>
      <c r="F539" t="s">
        <v>8220</v>
      </c>
      <c r="G539" t="s">
        <v>8223</v>
      </c>
      <c r="H539" t="s">
        <v>8245</v>
      </c>
      <c r="I539" s="12">
        <v>42414.680925925932</v>
      </c>
      <c r="J539" s="12">
        <v>42384.680925925932</v>
      </c>
      <c r="K539" t="b">
        <v>0</v>
      </c>
      <c r="L539">
        <v>4</v>
      </c>
      <c r="M539" t="b">
        <v>0</v>
      </c>
      <c r="N539" t="s">
        <v>8266</v>
      </c>
      <c r="O539" t="s">
        <v>8268</v>
      </c>
      <c r="P539">
        <v>0</v>
      </c>
      <c r="Q539">
        <v>26.25</v>
      </c>
    </row>
    <row r="540" spans="1:17" ht="129.6" x14ac:dyDescent="0.3">
      <c r="A540">
        <v>1405</v>
      </c>
      <c r="B540" s="3" t="s">
        <v>1406</v>
      </c>
      <c r="C540" s="3" t="s">
        <v>5515</v>
      </c>
      <c r="D540" s="5">
        <v>25000</v>
      </c>
      <c r="E540" s="7">
        <v>105</v>
      </c>
      <c r="F540" t="s">
        <v>8220</v>
      </c>
      <c r="G540" t="s">
        <v>8223</v>
      </c>
      <c r="H540" t="s">
        <v>8245</v>
      </c>
      <c r="I540" s="12">
        <v>41971.722233796296</v>
      </c>
      <c r="J540" s="12">
        <v>41941.680567129632</v>
      </c>
      <c r="K540" t="b">
        <v>1</v>
      </c>
      <c r="L540">
        <v>17</v>
      </c>
      <c r="M540" t="b">
        <v>0</v>
      </c>
      <c r="N540" t="s">
        <v>8269</v>
      </c>
      <c r="O540" t="s">
        <v>8306</v>
      </c>
      <c r="P540">
        <v>0</v>
      </c>
      <c r="Q540">
        <v>6.18</v>
      </c>
    </row>
    <row r="541" spans="1:17" ht="244.8" x14ac:dyDescent="0.3">
      <c r="A541">
        <v>4017</v>
      </c>
      <c r="B541" s="3" t="s">
        <v>4013</v>
      </c>
      <c r="C541" s="3" t="s">
        <v>8122</v>
      </c>
      <c r="D541" s="5">
        <v>10000</v>
      </c>
      <c r="E541" s="7">
        <v>105</v>
      </c>
      <c r="F541" t="s">
        <v>8220</v>
      </c>
      <c r="G541" t="s">
        <v>8223</v>
      </c>
      <c r="H541" t="s">
        <v>8245</v>
      </c>
      <c r="I541" s="12">
        <v>41886.672152777777</v>
      </c>
      <c r="J541" s="12">
        <v>41856.672152777777</v>
      </c>
      <c r="K541" t="b">
        <v>0</v>
      </c>
      <c r="L541">
        <v>2</v>
      </c>
      <c r="M541" t="b">
        <v>0</v>
      </c>
      <c r="N541" t="s">
        <v>8281</v>
      </c>
      <c r="O541" t="s">
        <v>8284</v>
      </c>
      <c r="P541">
        <v>1</v>
      </c>
      <c r="Q541">
        <v>52.5</v>
      </c>
    </row>
    <row r="542" spans="1:17" ht="230.4" x14ac:dyDescent="0.3">
      <c r="A542">
        <v>2134</v>
      </c>
      <c r="B542" s="3" t="s">
        <v>2135</v>
      </c>
      <c r="C542" s="3" t="s">
        <v>6244</v>
      </c>
      <c r="D542" s="5">
        <v>6000</v>
      </c>
      <c r="E542" s="7">
        <v>104</v>
      </c>
      <c r="F542" t="s">
        <v>8220</v>
      </c>
      <c r="G542" t="s">
        <v>8223</v>
      </c>
      <c r="H542" t="s">
        <v>8245</v>
      </c>
      <c r="I542" s="12">
        <v>41391.886469907404</v>
      </c>
      <c r="J542" s="12">
        <v>41361.886469907404</v>
      </c>
      <c r="K542" t="b">
        <v>0</v>
      </c>
      <c r="L542">
        <v>3</v>
      </c>
      <c r="M542" t="b">
        <v>0</v>
      </c>
      <c r="N542" t="s">
        <v>8274</v>
      </c>
      <c r="O542" t="s">
        <v>8292</v>
      </c>
      <c r="P542">
        <v>2</v>
      </c>
      <c r="Q542">
        <v>34.67</v>
      </c>
    </row>
    <row r="543" spans="1:17" ht="144" x14ac:dyDescent="0.3">
      <c r="A543">
        <v>1916</v>
      </c>
      <c r="B543" s="3" t="s">
        <v>1917</v>
      </c>
      <c r="C543" s="3" t="s">
        <v>6026</v>
      </c>
      <c r="D543" s="5">
        <v>20000</v>
      </c>
      <c r="E543" s="7">
        <v>102</v>
      </c>
      <c r="F543" t="s">
        <v>8220</v>
      </c>
      <c r="G543" t="s">
        <v>8223</v>
      </c>
      <c r="H543" t="s">
        <v>8245</v>
      </c>
      <c r="I543" s="12">
        <v>42681.758969907409</v>
      </c>
      <c r="J543" s="12">
        <v>42656.717303240745</v>
      </c>
      <c r="K543" t="b">
        <v>0</v>
      </c>
      <c r="L543">
        <v>6</v>
      </c>
      <c r="M543" t="b">
        <v>0</v>
      </c>
      <c r="N543" t="s">
        <v>8266</v>
      </c>
      <c r="O543" t="s">
        <v>8276</v>
      </c>
      <c r="P543">
        <v>1</v>
      </c>
      <c r="Q543">
        <v>17</v>
      </c>
    </row>
    <row r="544" spans="1:17" ht="216" x14ac:dyDescent="0.3">
      <c r="A544">
        <v>861</v>
      </c>
      <c r="B544" s="3" t="s">
        <v>862</v>
      </c>
      <c r="C544" s="3" t="s">
        <v>4971</v>
      </c>
      <c r="D544" s="5">
        <v>4500</v>
      </c>
      <c r="E544" s="7">
        <v>101</v>
      </c>
      <c r="F544" t="s">
        <v>8220</v>
      </c>
      <c r="G544" t="s">
        <v>8223</v>
      </c>
      <c r="H544" t="s">
        <v>8245</v>
      </c>
      <c r="I544" s="12">
        <v>42629.965324074074</v>
      </c>
      <c r="J544" s="12">
        <v>42599.965324074074</v>
      </c>
      <c r="K544" t="b">
        <v>0</v>
      </c>
      <c r="L544">
        <v>2</v>
      </c>
      <c r="M544" t="b">
        <v>0</v>
      </c>
      <c r="N544" t="s">
        <v>8285</v>
      </c>
      <c r="O544" t="s">
        <v>8308</v>
      </c>
      <c r="P544">
        <v>2</v>
      </c>
      <c r="Q544">
        <v>50.5</v>
      </c>
    </row>
    <row r="545" spans="1:17" ht="230.4" x14ac:dyDescent="0.3">
      <c r="A545">
        <v>3947</v>
      </c>
      <c r="B545" s="3" t="s">
        <v>3944</v>
      </c>
      <c r="C545" s="3" t="s">
        <v>8055</v>
      </c>
      <c r="D545" s="5">
        <v>3000</v>
      </c>
      <c r="E545" s="7">
        <v>101</v>
      </c>
      <c r="F545" t="s">
        <v>8220</v>
      </c>
      <c r="G545" t="s">
        <v>8223</v>
      </c>
      <c r="H545" t="s">
        <v>8245</v>
      </c>
      <c r="I545" s="12">
        <v>42645.142870370371</v>
      </c>
      <c r="J545" s="12">
        <v>42615.142870370371</v>
      </c>
      <c r="K545" t="b">
        <v>0</v>
      </c>
      <c r="L545">
        <v>2</v>
      </c>
      <c r="M545" t="b">
        <v>0</v>
      </c>
      <c r="N545" t="s">
        <v>8281</v>
      </c>
      <c r="O545" t="s">
        <v>8284</v>
      </c>
      <c r="P545">
        <v>3</v>
      </c>
      <c r="Q545">
        <v>50.5</v>
      </c>
    </row>
    <row r="546" spans="1:17" ht="259.2" x14ac:dyDescent="0.3">
      <c r="A546">
        <v>218</v>
      </c>
      <c r="B546" s="3" t="s">
        <v>220</v>
      </c>
      <c r="C546" s="3" t="s">
        <v>4328</v>
      </c>
      <c r="D546" s="5">
        <v>5000</v>
      </c>
      <c r="E546" s="7">
        <v>100</v>
      </c>
      <c r="F546" t="s">
        <v>8220</v>
      </c>
      <c r="G546" t="s">
        <v>8223</v>
      </c>
      <c r="H546" t="s">
        <v>8245</v>
      </c>
      <c r="I546" s="12">
        <v>42139.628344907411</v>
      </c>
      <c r="J546" s="12">
        <v>42079.628344907411</v>
      </c>
      <c r="K546" t="b">
        <v>0</v>
      </c>
      <c r="L546">
        <v>1</v>
      </c>
      <c r="M546" t="b">
        <v>0</v>
      </c>
      <c r="N546" t="s">
        <v>8279</v>
      </c>
      <c r="O546" t="s">
        <v>8283</v>
      </c>
      <c r="P546">
        <v>2</v>
      </c>
      <c r="Q546">
        <v>100</v>
      </c>
    </row>
    <row r="547" spans="1:17" ht="72" x14ac:dyDescent="0.3">
      <c r="A547">
        <v>919</v>
      </c>
      <c r="B547" s="3" t="s">
        <v>920</v>
      </c>
      <c r="C547" s="3" t="s">
        <v>5029</v>
      </c>
      <c r="D547" s="5">
        <v>20000</v>
      </c>
      <c r="E547" s="7">
        <v>100</v>
      </c>
      <c r="F547" t="s">
        <v>8220</v>
      </c>
      <c r="G547" t="s">
        <v>8223</v>
      </c>
      <c r="H547" t="s">
        <v>8245</v>
      </c>
      <c r="I547" s="12">
        <v>41262.641724537039</v>
      </c>
      <c r="J547" s="12">
        <v>41227.641724537039</v>
      </c>
      <c r="K547" t="b">
        <v>0</v>
      </c>
      <c r="L547">
        <v>1</v>
      </c>
      <c r="M547" t="b">
        <v>0</v>
      </c>
      <c r="N547" t="s">
        <v>8285</v>
      </c>
      <c r="O547" t="s">
        <v>8308</v>
      </c>
      <c r="P547">
        <v>1</v>
      </c>
      <c r="Q547">
        <v>100</v>
      </c>
    </row>
    <row r="548" spans="1:17" ht="201.6" x14ac:dyDescent="0.3">
      <c r="A548">
        <v>1145</v>
      </c>
      <c r="B548" s="3" t="s">
        <v>1146</v>
      </c>
      <c r="C548" s="3" t="s">
        <v>5255</v>
      </c>
      <c r="D548" s="5">
        <v>80000</v>
      </c>
      <c r="E548" s="7">
        <v>100</v>
      </c>
      <c r="F548" t="s">
        <v>8220</v>
      </c>
      <c r="G548" t="s">
        <v>8223</v>
      </c>
      <c r="H548" t="s">
        <v>8245</v>
      </c>
      <c r="I548" s="12">
        <v>41914.747592592597</v>
      </c>
      <c r="J548" s="12">
        <v>41854.747592592597</v>
      </c>
      <c r="K548" t="b">
        <v>0</v>
      </c>
      <c r="L548">
        <v>1</v>
      </c>
      <c r="M548" t="b">
        <v>0</v>
      </c>
      <c r="N548" t="s">
        <v>8277</v>
      </c>
      <c r="O548" t="s">
        <v>8303</v>
      </c>
      <c r="P548">
        <v>0</v>
      </c>
      <c r="Q548">
        <v>100</v>
      </c>
    </row>
    <row r="549" spans="1:17" ht="259.2" x14ac:dyDescent="0.3">
      <c r="A549">
        <v>1183</v>
      </c>
      <c r="B549" s="3" t="s">
        <v>1184</v>
      </c>
      <c r="C549" s="3" t="s">
        <v>5293</v>
      </c>
      <c r="D549" s="5">
        <v>2500</v>
      </c>
      <c r="E549" s="7">
        <v>100</v>
      </c>
      <c r="F549" t="s">
        <v>8220</v>
      </c>
      <c r="G549" t="s">
        <v>8223</v>
      </c>
      <c r="H549" t="s">
        <v>8245</v>
      </c>
      <c r="I549" s="12">
        <v>42676.165972222225</v>
      </c>
      <c r="J549" s="12">
        <v>42656.86137731481</v>
      </c>
      <c r="K549" t="b">
        <v>0</v>
      </c>
      <c r="L549">
        <v>3</v>
      </c>
      <c r="M549" t="b">
        <v>0</v>
      </c>
      <c r="N549" t="s">
        <v>8277</v>
      </c>
      <c r="O549" t="s">
        <v>8303</v>
      </c>
      <c r="P549">
        <v>4</v>
      </c>
      <c r="Q549">
        <v>33.33</v>
      </c>
    </row>
    <row r="550" spans="1:17" ht="187.2" x14ac:dyDescent="0.3">
      <c r="A550">
        <v>1491</v>
      </c>
      <c r="B550" s="3" t="s">
        <v>1492</v>
      </c>
      <c r="C550" s="3" t="s">
        <v>5601</v>
      </c>
      <c r="D550" s="5">
        <v>1200</v>
      </c>
      <c r="E550" s="7">
        <v>100</v>
      </c>
      <c r="F550" t="s">
        <v>8220</v>
      </c>
      <c r="G550" t="s">
        <v>8223</v>
      </c>
      <c r="H550" t="s">
        <v>8245</v>
      </c>
      <c r="I550" s="12">
        <v>42050.651388888888</v>
      </c>
      <c r="J550" s="12">
        <v>41991.713460648149</v>
      </c>
      <c r="K550" t="b">
        <v>0</v>
      </c>
      <c r="L550">
        <v>1</v>
      </c>
      <c r="M550" t="b">
        <v>0</v>
      </c>
      <c r="N550" t="s">
        <v>8269</v>
      </c>
      <c r="O550" t="s">
        <v>8310</v>
      </c>
      <c r="P550">
        <v>8</v>
      </c>
      <c r="Q550">
        <v>100</v>
      </c>
    </row>
    <row r="551" spans="1:17" ht="230.4" x14ac:dyDescent="0.3">
      <c r="A551">
        <v>1557</v>
      </c>
      <c r="B551" s="3" t="s">
        <v>1558</v>
      </c>
      <c r="C551" s="3" t="s">
        <v>5667</v>
      </c>
      <c r="D551" s="5">
        <v>2500</v>
      </c>
      <c r="E551" s="7">
        <v>100</v>
      </c>
      <c r="F551" t="s">
        <v>8220</v>
      </c>
      <c r="G551" t="s">
        <v>8223</v>
      </c>
      <c r="H551" t="s">
        <v>8245</v>
      </c>
      <c r="I551" s="12">
        <v>41902.65315972222</v>
      </c>
      <c r="J551" s="12">
        <v>41871.65315972222</v>
      </c>
      <c r="K551" t="b">
        <v>0</v>
      </c>
      <c r="L551">
        <v>1</v>
      </c>
      <c r="M551" t="b">
        <v>0</v>
      </c>
      <c r="N551" t="s">
        <v>8271</v>
      </c>
      <c r="O551" t="s">
        <v>8313</v>
      </c>
      <c r="P551">
        <v>4</v>
      </c>
      <c r="Q551">
        <v>100</v>
      </c>
    </row>
    <row r="552" spans="1:17" ht="259.2" x14ac:dyDescent="0.3">
      <c r="A552">
        <v>2766</v>
      </c>
      <c r="B552" s="3" t="s">
        <v>2766</v>
      </c>
      <c r="C552" s="3" t="s">
        <v>6876</v>
      </c>
      <c r="D552" s="5">
        <v>5000</v>
      </c>
      <c r="E552" s="7">
        <v>100</v>
      </c>
      <c r="F552" t="s">
        <v>8220</v>
      </c>
      <c r="G552" t="s">
        <v>8223</v>
      </c>
      <c r="H552" t="s">
        <v>8245</v>
      </c>
      <c r="I552" s="12">
        <v>40766.668032407404</v>
      </c>
      <c r="J552" s="12">
        <v>40736.668032407404</v>
      </c>
      <c r="K552" t="b">
        <v>0</v>
      </c>
      <c r="L552">
        <v>4</v>
      </c>
      <c r="M552" t="b">
        <v>0</v>
      </c>
      <c r="N552" t="s">
        <v>8269</v>
      </c>
      <c r="O552" t="s">
        <v>8314</v>
      </c>
      <c r="P552">
        <v>2</v>
      </c>
      <c r="Q552">
        <v>25</v>
      </c>
    </row>
    <row r="553" spans="1:17" ht="201.6" x14ac:dyDescent="0.3">
      <c r="A553">
        <v>2944</v>
      </c>
      <c r="B553" s="3" t="s">
        <v>2944</v>
      </c>
      <c r="C553" s="3" t="s">
        <v>7054</v>
      </c>
      <c r="D553" s="5">
        <v>10000</v>
      </c>
      <c r="E553" s="7">
        <v>100</v>
      </c>
      <c r="F553" t="s">
        <v>8220</v>
      </c>
      <c r="G553" t="s">
        <v>8223</v>
      </c>
      <c r="H553" t="s">
        <v>8245</v>
      </c>
      <c r="I553" s="12">
        <v>42162.9143287037</v>
      </c>
      <c r="J553" s="12">
        <v>42132.9143287037</v>
      </c>
      <c r="K553" t="b">
        <v>0</v>
      </c>
      <c r="L553">
        <v>1</v>
      </c>
      <c r="M553" t="b">
        <v>0</v>
      </c>
      <c r="N553" t="s">
        <v>8281</v>
      </c>
      <c r="O553" t="s">
        <v>8282</v>
      </c>
      <c r="P553">
        <v>1</v>
      </c>
      <c r="Q553">
        <v>100</v>
      </c>
    </row>
    <row r="554" spans="1:17" ht="230.4" x14ac:dyDescent="0.3">
      <c r="A554">
        <v>3730</v>
      </c>
      <c r="B554" s="3" t="s">
        <v>3727</v>
      </c>
      <c r="C554" s="3" t="s">
        <v>7840</v>
      </c>
      <c r="D554" s="5">
        <v>1000</v>
      </c>
      <c r="E554" s="7">
        <v>100</v>
      </c>
      <c r="F554" t="s">
        <v>8220</v>
      </c>
      <c r="G554" t="s">
        <v>8223</v>
      </c>
      <c r="H554" t="s">
        <v>8245</v>
      </c>
      <c r="I554" s="12">
        <v>42233.677766203706</v>
      </c>
      <c r="J554" s="12">
        <v>42203.677766203706</v>
      </c>
      <c r="K554" t="b">
        <v>0</v>
      </c>
      <c r="L554">
        <v>1</v>
      </c>
      <c r="M554" t="b">
        <v>0</v>
      </c>
      <c r="N554" t="s">
        <v>8281</v>
      </c>
      <c r="O554" t="s">
        <v>8284</v>
      </c>
      <c r="P554">
        <v>10</v>
      </c>
      <c r="Q554">
        <v>100</v>
      </c>
    </row>
    <row r="555" spans="1:17" ht="259.2" x14ac:dyDescent="0.3">
      <c r="A555">
        <v>3742</v>
      </c>
      <c r="B555" s="3" t="s">
        <v>3739</v>
      </c>
      <c r="C555" s="3" t="s">
        <v>7852</v>
      </c>
      <c r="D555" s="5">
        <v>5000</v>
      </c>
      <c r="E555" s="7">
        <v>100</v>
      </c>
      <c r="F555" t="s">
        <v>8220</v>
      </c>
      <c r="G555" t="s">
        <v>8223</v>
      </c>
      <c r="H555" t="s">
        <v>8245</v>
      </c>
      <c r="I555" s="12">
        <v>41888.214629629627</v>
      </c>
      <c r="J555" s="12">
        <v>41858.214629629627</v>
      </c>
      <c r="K555" t="b">
        <v>0</v>
      </c>
      <c r="L555">
        <v>4</v>
      </c>
      <c r="M555" t="b">
        <v>0</v>
      </c>
      <c r="N555" t="s">
        <v>8281</v>
      </c>
      <c r="O555" t="s">
        <v>8284</v>
      </c>
      <c r="P555">
        <v>2</v>
      </c>
      <c r="Q555">
        <v>25</v>
      </c>
    </row>
    <row r="556" spans="1:17" ht="57.6" x14ac:dyDescent="0.3">
      <c r="A556">
        <v>3861</v>
      </c>
      <c r="B556" s="3" t="s">
        <v>3858</v>
      </c>
      <c r="C556" s="3" t="s">
        <v>7970</v>
      </c>
      <c r="D556" s="5">
        <v>2000</v>
      </c>
      <c r="E556" s="7">
        <v>100</v>
      </c>
      <c r="F556" t="s">
        <v>8220</v>
      </c>
      <c r="G556" t="s">
        <v>8223</v>
      </c>
      <c r="H556" t="s">
        <v>8245</v>
      </c>
      <c r="I556" s="12">
        <v>41955.907638888893</v>
      </c>
      <c r="J556" s="12">
        <v>41914.590011574073</v>
      </c>
      <c r="K556" t="b">
        <v>0</v>
      </c>
      <c r="L556">
        <v>1</v>
      </c>
      <c r="M556" t="b">
        <v>0</v>
      </c>
      <c r="N556" t="s">
        <v>8281</v>
      </c>
      <c r="O556" t="s">
        <v>8284</v>
      </c>
      <c r="P556">
        <v>5</v>
      </c>
      <c r="Q556">
        <v>100</v>
      </c>
    </row>
    <row r="557" spans="1:17" ht="129.6" x14ac:dyDescent="0.3">
      <c r="A557">
        <v>3991</v>
      </c>
      <c r="B557" s="3" t="s">
        <v>3987</v>
      </c>
      <c r="C557" s="3" t="s">
        <v>8097</v>
      </c>
      <c r="D557" s="5">
        <v>500</v>
      </c>
      <c r="E557" s="7">
        <v>100</v>
      </c>
      <c r="F557" t="s">
        <v>8220</v>
      </c>
      <c r="G557" t="s">
        <v>8223</v>
      </c>
      <c r="H557" t="s">
        <v>8245</v>
      </c>
      <c r="I557" s="12">
        <v>42155.644467592589</v>
      </c>
      <c r="J557" s="12">
        <v>42125.644467592589</v>
      </c>
      <c r="K557" t="b">
        <v>0</v>
      </c>
      <c r="L557">
        <v>1</v>
      </c>
      <c r="M557" t="b">
        <v>0</v>
      </c>
      <c r="N557" t="s">
        <v>8281</v>
      </c>
      <c r="O557" t="s">
        <v>8284</v>
      </c>
      <c r="P557">
        <v>20</v>
      </c>
      <c r="Q557">
        <v>100</v>
      </c>
    </row>
    <row r="558" spans="1:17" ht="230.4" x14ac:dyDescent="0.3">
      <c r="A558">
        <v>4020</v>
      </c>
      <c r="B558" s="3" t="s">
        <v>4016</v>
      </c>
      <c r="C558" s="3" t="s">
        <v>8125</v>
      </c>
      <c r="D558" s="5">
        <v>600</v>
      </c>
      <c r="E558" s="7">
        <v>100</v>
      </c>
      <c r="F558" t="s">
        <v>8220</v>
      </c>
      <c r="G558" t="s">
        <v>8223</v>
      </c>
      <c r="H558" t="s">
        <v>8245</v>
      </c>
      <c r="I558" s="12">
        <v>42087.149293981478</v>
      </c>
      <c r="J558" s="12">
        <v>42057.190960648149</v>
      </c>
      <c r="K558" t="b">
        <v>0</v>
      </c>
      <c r="L558">
        <v>3</v>
      </c>
      <c r="M558" t="b">
        <v>0</v>
      </c>
      <c r="N558" t="s">
        <v>8281</v>
      </c>
      <c r="O558" t="s">
        <v>8284</v>
      </c>
      <c r="P558">
        <v>17</v>
      </c>
      <c r="Q558">
        <v>33.33</v>
      </c>
    </row>
    <row r="559" spans="1:17" ht="259.2" x14ac:dyDescent="0.3">
      <c r="A559">
        <v>4103</v>
      </c>
      <c r="B559" s="3" t="s">
        <v>4099</v>
      </c>
      <c r="C559" s="3" t="s">
        <v>8206</v>
      </c>
      <c r="D559" s="5">
        <v>1000</v>
      </c>
      <c r="E559" s="7">
        <v>100</v>
      </c>
      <c r="F559" t="s">
        <v>8220</v>
      </c>
      <c r="G559" t="s">
        <v>8223</v>
      </c>
      <c r="H559" t="s">
        <v>8245</v>
      </c>
      <c r="I559" s="12">
        <v>42242.772222222222</v>
      </c>
      <c r="J559" s="12">
        <v>42188.83293981482</v>
      </c>
      <c r="K559" t="b">
        <v>0</v>
      </c>
      <c r="L559">
        <v>6</v>
      </c>
      <c r="M559" t="b">
        <v>0</v>
      </c>
      <c r="N559" t="s">
        <v>8281</v>
      </c>
      <c r="O559" t="s">
        <v>8284</v>
      </c>
      <c r="P559">
        <v>10</v>
      </c>
      <c r="Q559">
        <v>16.670000000000002</v>
      </c>
    </row>
    <row r="560" spans="1:17" ht="230.4" x14ac:dyDescent="0.3">
      <c r="A560">
        <v>661</v>
      </c>
      <c r="B560" s="3" t="s">
        <v>662</v>
      </c>
      <c r="C560" s="3" t="s">
        <v>4771</v>
      </c>
      <c r="D560" s="5">
        <v>10000</v>
      </c>
      <c r="E560" s="7">
        <v>95</v>
      </c>
      <c r="F560" t="s">
        <v>8220</v>
      </c>
      <c r="G560" t="s">
        <v>8223</v>
      </c>
      <c r="H560" t="s">
        <v>8245</v>
      </c>
      <c r="I560" s="12">
        <v>42666.645358796297</v>
      </c>
      <c r="J560" s="12">
        <v>42636.645358796297</v>
      </c>
      <c r="K560" t="b">
        <v>0</v>
      </c>
      <c r="L560">
        <v>9</v>
      </c>
      <c r="M560" t="b">
        <v>0</v>
      </c>
      <c r="N560" t="s">
        <v>8266</v>
      </c>
      <c r="O560" t="s">
        <v>8268</v>
      </c>
      <c r="P560">
        <v>1</v>
      </c>
      <c r="Q560">
        <v>10.56</v>
      </c>
    </row>
    <row r="561" spans="1:17" ht="216" x14ac:dyDescent="0.3">
      <c r="A561">
        <v>2852</v>
      </c>
      <c r="B561" s="3" t="s">
        <v>2852</v>
      </c>
      <c r="C561" s="3" t="s">
        <v>6962</v>
      </c>
      <c r="D561" s="5">
        <v>5000</v>
      </c>
      <c r="E561" s="7">
        <v>95</v>
      </c>
      <c r="F561" t="s">
        <v>8220</v>
      </c>
      <c r="G561" t="s">
        <v>8223</v>
      </c>
      <c r="H561" t="s">
        <v>8245</v>
      </c>
      <c r="I561" s="12">
        <v>41811.045173611114</v>
      </c>
      <c r="J561" s="12">
        <v>41781.045173611114</v>
      </c>
      <c r="K561" t="b">
        <v>0</v>
      </c>
      <c r="L561">
        <v>6</v>
      </c>
      <c r="M561" t="b">
        <v>0</v>
      </c>
      <c r="N561" t="s">
        <v>8281</v>
      </c>
      <c r="O561" t="s">
        <v>8284</v>
      </c>
      <c r="P561">
        <v>2</v>
      </c>
      <c r="Q561">
        <v>15.83</v>
      </c>
    </row>
    <row r="562" spans="1:17" ht="244.8" x14ac:dyDescent="0.3">
      <c r="A562">
        <v>4058</v>
      </c>
      <c r="B562" s="3" t="s">
        <v>4054</v>
      </c>
      <c r="C562" s="3" t="s">
        <v>8162</v>
      </c>
      <c r="D562" s="5">
        <v>3750</v>
      </c>
      <c r="E562" s="7">
        <v>95</v>
      </c>
      <c r="F562" t="s">
        <v>8220</v>
      </c>
      <c r="G562" t="s">
        <v>8223</v>
      </c>
      <c r="H562" t="s">
        <v>8245</v>
      </c>
      <c r="I562" s="12">
        <v>42461.165972222225</v>
      </c>
      <c r="J562" s="12">
        <v>42446.060694444444</v>
      </c>
      <c r="K562" t="b">
        <v>0</v>
      </c>
      <c r="L562">
        <v>4</v>
      </c>
      <c r="M562" t="b">
        <v>0</v>
      </c>
      <c r="N562" t="s">
        <v>8281</v>
      </c>
      <c r="O562" t="s">
        <v>8284</v>
      </c>
      <c r="P562">
        <v>3</v>
      </c>
      <c r="Q562">
        <v>23.75</v>
      </c>
    </row>
    <row r="563" spans="1:17" ht="259.2" x14ac:dyDescent="0.3">
      <c r="A563">
        <v>1560</v>
      </c>
      <c r="B563" s="3" t="s">
        <v>1561</v>
      </c>
      <c r="C563" s="3" t="s">
        <v>5670</v>
      </c>
      <c r="D563" s="5">
        <v>2500</v>
      </c>
      <c r="E563" s="7">
        <v>94</v>
      </c>
      <c r="F563" t="s">
        <v>8220</v>
      </c>
      <c r="G563" t="s">
        <v>8223</v>
      </c>
      <c r="H563" t="s">
        <v>8245</v>
      </c>
      <c r="I563" s="12">
        <v>41956.062418981484</v>
      </c>
      <c r="J563" s="12">
        <v>41936.020752314813</v>
      </c>
      <c r="K563" t="b">
        <v>0</v>
      </c>
      <c r="L563">
        <v>4</v>
      </c>
      <c r="M563" t="b">
        <v>0</v>
      </c>
      <c r="N563" t="s">
        <v>8271</v>
      </c>
      <c r="O563" t="s">
        <v>8313</v>
      </c>
      <c r="P563">
        <v>4</v>
      </c>
      <c r="Q563">
        <v>23.5</v>
      </c>
    </row>
    <row r="564" spans="1:17" ht="216" x14ac:dyDescent="0.3">
      <c r="A564">
        <v>4111</v>
      </c>
      <c r="B564" s="3" t="s">
        <v>4107</v>
      </c>
      <c r="C564" s="3" t="s">
        <v>8214</v>
      </c>
      <c r="D564" s="5">
        <v>3000</v>
      </c>
      <c r="E564" s="7">
        <v>94</v>
      </c>
      <c r="F564" t="s">
        <v>8220</v>
      </c>
      <c r="G564" t="s">
        <v>8223</v>
      </c>
      <c r="H564" t="s">
        <v>8245</v>
      </c>
      <c r="I564" s="12">
        <v>42059.135879629626</v>
      </c>
      <c r="J564" s="12">
        <v>42029.135879629626</v>
      </c>
      <c r="K564" t="b">
        <v>0</v>
      </c>
      <c r="L564">
        <v>6</v>
      </c>
      <c r="M564" t="b">
        <v>0</v>
      </c>
      <c r="N564" t="s">
        <v>8281</v>
      </c>
      <c r="O564" t="s">
        <v>8284</v>
      </c>
      <c r="P564">
        <v>3</v>
      </c>
      <c r="Q564">
        <v>15.67</v>
      </c>
    </row>
    <row r="565" spans="1:17" ht="129.6" x14ac:dyDescent="0.3">
      <c r="A565">
        <v>1582</v>
      </c>
      <c r="B565" s="3" t="s">
        <v>1583</v>
      </c>
      <c r="C565" s="3" t="s">
        <v>5692</v>
      </c>
      <c r="D565" s="5">
        <v>1000</v>
      </c>
      <c r="E565" s="7">
        <v>93</v>
      </c>
      <c r="F565" t="s">
        <v>8220</v>
      </c>
      <c r="G565" t="s">
        <v>8223</v>
      </c>
      <c r="H565" t="s">
        <v>8245</v>
      </c>
      <c r="I565" s="12">
        <v>42303.888888888891</v>
      </c>
      <c r="J565" s="12">
        <v>42246.789965277778</v>
      </c>
      <c r="K565" t="b">
        <v>0</v>
      </c>
      <c r="L565">
        <v>3</v>
      </c>
      <c r="M565" t="b">
        <v>0</v>
      </c>
      <c r="N565" t="s">
        <v>8271</v>
      </c>
      <c r="O565" t="s">
        <v>8309</v>
      </c>
      <c r="P565">
        <v>9</v>
      </c>
      <c r="Q565">
        <v>31</v>
      </c>
    </row>
    <row r="566" spans="1:17" ht="244.8" x14ac:dyDescent="0.3">
      <c r="A566">
        <v>718</v>
      </c>
      <c r="B566" s="3" t="s">
        <v>719</v>
      </c>
      <c r="C566" s="3" t="s">
        <v>4828</v>
      </c>
      <c r="D566" s="5">
        <v>12000</v>
      </c>
      <c r="E566" s="7">
        <v>90</v>
      </c>
      <c r="F566" t="s">
        <v>8220</v>
      </c>
      <c r="G566" t="s">
        <v>8223</v>
      </c>
      <c r="H566" t="s">
        <v>8245</v>
      </c>
      <c r="I566" s="12">
        <v>42784.249305555553</v>
      </c>
      <c r="J566" s="12">
        <v>42752.845451388886</v>
      </c>
      <c r="K566" t="b">
        <v>0</v>
      </c>
      <c r="L566">
        <v>4</v>
      </c>
      <c r="M566" t="b">
        <v>0</v>
      </c>
      <c r="N566" t="s">
        <v>8266</v>
      </c>
      <c r="O566" t="s">
        <v>8268</v>
      </c>
      <c r="P566">
        <v>1</v>
      </c>
      <c r="Q566">
        <v>22.5</v>
      </c>
    </row>
    <row r="567" spans="1:17" ht="187.2" x14ac:dyDescent="0.3">
      <c r="A567">
        <v>863</v>
      </c>
      <c r="B567" s="3" t="s">
        <v>864</v>
      </c>
      <c r="C567" s="3" t="s">
        <v>4973</v>
      </c>
      <c r="D567" s="5">
        <v>2000</v>
      </c>
      <c r="E567" s="7">
        <v>90</v>
      </c>
      <c r="F567" t="s">
        <v>8220</v>
      </c>
      <c r="G567" t="s">
        <v>8223</v>
      </c>
      <c r="H567" t="s">
        <v>8245</v>
      </c>
      <c r="I567" s="12">
        <v>40951.117662037039</v>
      </c>
      <c r="J567" s="12">
        <v>40921.117662037039</v>
      </c>
      <c r="K567" t="b">
        <v>0</v>
      </c>
      <c r="L567">
        <v>5</v>
      </c>
      <c r="M567" t="b">
        <v>0</v>
      </c>
      <c r="N567" t="s">
        <v>8285</v>
      </c>
      <c r="O567" t="s">
        <v>8308</v>
      </c>
      <c r="P567">
        <v>5</v>
      </c>
      <c r="Q567">
        <v>18</v>
      </c>
    </row>
    <row r="568" spans="1:17" ht="316.8" x14ac:dyDescent="0.3">
      <c r="A568">
        <v>902</v>
      </c>
      <c r="B568" s="3" t="s">
        <v>903</v>
      </c>
      <c r="C568" s="3" t="s">
        <v>5012</v>
      </c>
      <c r="D568" s="5">
        <v>30000</v>
      </c>
      <c r="E568" s="7">
        <v>90</v>
      </c>
      <c r="F568" t="s">
        <v>8220</v>
      </c>
      <c r="G568" t="s">
        <v>8223</v>
      </c>
      <c r="H568" t="s">
        <v>8245</v>
      </c>
      <c r="I568" s="12">
        <v>41881.645833333336</v>
      </c>
      <c r="J568" s="12">
        <v>41829.965532407405</v>
      </c>
      <c r="K568" t="b">
        <v>0</v>
      </c>
      <c r="L568">
        <v>3</v>
      </c>
      <c r="M568" t="b">
        <v>0</v>
      </c>
      <c r="N568" t="s">
        <v>8285</v>
      </c>
      <c r="O568" t="s">
        <v>8308</v>
      </c>
      <c r="P568">
        <v>0</v>
      </c>
      <c r="Q568">
        <v>30</v>
      </c>
    </row>
    <row r="569" spans="1:17" ht="172.8" x14ac:dyDescent="0.3">
      <c r="A569">
        <v>2599</v>
      </c>
      <c r="B569" s="3" t="s">
        <v>2599</v>
      </c>
      <c r="C569" s="3" t="s">
        <v>6709</v>
      </c>
      <c r="D569" s="5">
        <v>9041</v>
      </c>
      <c r="E569" s="7">
        <v>90</v>
      </c>
      <c r="F569" t="s">
        <v>8220</v>
      </c>
      <c r="G569" t="s">
        <v>8223</v>
      </c>
      <c r="H569" t="s">
        <v>8245</v>
      </c>
      <c r="I569" s="12">
        <v>41854.754016203704</v>
      </c>
      <c r="J569" s="12">
        <v>41809.754016203704</v>
      </c>
      <c r="K569" t="b">
        <v>0</v>
      </c>
      <c r="L569">
        <v>5</v>
      </c>
      <c r="M569" t="b">
        <v>0</v>
      </c>
      <c r="N569" t="s">
        <v>8277</v>
      </c>
      <c r="O569" t="s">
        <v>8303</v>
      </c>
      <c r="P569">
        <v>1</v>
      </c>
      <c r="Q569">
        <v>18</v>
      </c>
    </row>
    <row r="570" spans="1:17" ht="158.4" x14ac:dyDescent="0.3">
      <c r="A570">
        <v>2763</v>
      </c>
      <c r="B570" s="3" t="s">
        <v>2763</v>
      </c>
      <c r="C570" s="3" t="s">
        <v>6873</v>
      </c>
      <c r="D570" s="5">
        <v>39400</v>
      </c>
      <c r="E570" s="7">
        <v>90</v>
      </c>
      <c r="F570" t="s">
        <v>8220</v>
      </c>
      <c r="G570" t="s">
        <v>8223</v>
      </c>
      <c r="H570" t="s">
        <v>8245</v>
      </c>
      <c r="I570" s="12">
        <v>41418.579675925925</v>
      </c>
      <c r="J570" s="12">
        <v>41373.579675925925</v>
      </c>
      <c r="K570" t="b">
        <v>0</v>
      </c>
      <c r="L570">
        <v>3</v>
      </c>
      <c r="M570" t="b">
        <v>0</v>
      </c>
      <c r="N570" t="s">
        <v>8269</v>
      </c>
      <c r="O570" t="s">
        <v>8314</v>
      </c>
      <c r="P570">
        <v>0</v>
      </c>
      <c r="Q570">
        <v>30</v>
      </c>
    </row>
    <row r="571" spans="1:17" ht="302.39999999999998" x14ac:dyDescent="0.3">
      <c r="A571">
        <v>2502</v>
      </c>
      <c r="B571" s="3" t="s">
        <v>2502</v>
      </c>
      <c r="C571" s="3" t="s">
        <v>6612</v>
      </c>
      <c r="D571" s="5">
        <v>110000</v>
      </c>
      <c r="E571" s="7">
        <v>86</v>
      </c>
      <c r="F571" t="s">
        <v>8220</v>
      </c>
      <c r="G571" t="s">
        <v>8223</v>
      </c>
      <c r="H571" t="s">
        <v>8245</v>
      </c>
      <c r="I571" s="12">
        <v>41903.825439814813</v>
      </c>
      <c r="J571" s="12">
        <v>41858.825439814813</v>
      </c>
      <c r="K571" t="b">
        <v>0</v>
      </c>
      <c r="L571">
        <v>5</v>
      </c>
      <c r="M571" t="b">
        <v>0</v>
      </c>
      <c r="N571" t="s">
        <v>8277</v>
      </c>
      <c r="O571" t="s">
        <v>8315</v>
      </c>
      <c r="P571">
        <v>0</v>
      </c>
      <c r="Q571">
        <v>17.2</v>
      </c>
    </row>
    <row r="572" spans="1:17" ht="187.2" x14ac:dyDescent="0.3">
      <c r="A572">
        <v>1709</v>
      </c>
      <c r="B572" s="3" t="s">
        <v>1710</v>
      </c>
      <c r="C572" s="3" t="s">
        <v>5819</v>
      </c>
      <c r="D572" s="5">
        <v>1750</v>
      </c>
      <c r="E572" s="7">
        <v>85</v>
      </c>
      <c r="F572" t="s">
        <v>8220</v>
      </c>
      <c r="G572" t="s">
        <v>8223</v>
      </c>
      <c r="H572" t="s">
        <v>8245</v>
      </c>
      <c r="I572" s="12">
        <v>41882.818749999999</v>
      </c>
      <c r="J572" s="12">
        <v>41841.56381944444</v>
      </c>
      <c r="K572" t="b">
        <v>0</v>
      </c>
      <c r="L572">
        <v>4</v>
      </c>
      <c r="M572" t="b">
        <v>0</v>
      </c>
      <c r="N572" t="s">
        <v>8285</v>
      </c>
      <c r="O572" t="s">
        <v>8288</v>
      </c>
      <c r="P572">
        <v>5</v>
      </c>
      <c r="Q572">
        <v>21.25</v>
      </c>
    </row>
    <row r="573" spans="1:17" ht="244.8" x14ac:dyDescent="0.3">
      <c r="A573">
        <v>1907</v>
      </c>
      <c r="B573" s="3" t="s">
        <v>1908</v>
      </c>
      <c r="C573" s="3" t="s">
        <v>6017</v>
      </c>
      <c r="D573" s="5">
        <v>30000</v>
      </c>
      <c r="E573" s="7">
        <v>85</v>
      </c>
      <c r="F573" t="s">
        <v>8220</v>
      </c>
      <c r="G573" t="s">
        <v>8223</v>
      </c>
      <c r="H573" t="s">
        <v>8245</v>
      </c>
      <c r="I573" s="12">
        <v>41782.587094907409</v>
      </c>
      <c r="J573" s="12">
        <v>41767.587094907409</v>
      </c>
      <c r="K573" t="b">
        <v>0</v>
      </c>
      <c r="L573">
        <v>4</v>
      </c>
      <c r="M573" t="b">
        <v>0</v>
      </c>
      <c r="N573" t="s">
        <v>8266</v>
      </c>
      <c r="O573" t="s">
        <v>8276</v>
      </c>
      <c r="P573">
        <v>0</v>
      </c>
      <c r="Q573">
        <v>21.25</v>
      </c>
    </row>
    <row r="574" spans="1:17" ht="115.2" x14ac:dyDescent="0.3">
      <c r="A574">
        <v>2130</v>
      </c>
      <c r="B574" s="3" t="s">
        <v>2131</v>
      </c>
      <c r="C574" s="3" t="s">
        <v>6240</v>
      </c>
      <c r="D574" s="5">
        <v>42000</v>
      </c>
      <c r="E574" s="7">
        <v>85</v>
      </c>
      <c r="F574" t="s">
        <v>8220</v>
      </c>
      <c r="G574" t="s">
        <v>8223</v>
      </c>
      <c r="H574" t="s">
        <v>8245</v>
      </c>
      <c r="I574" s="12">
        <v>41867.086377314816</v>
      </c>
      <c r="J574" s="12">
        <v>41832.086377314816</v>
      </c>
      <c r="K574" t="b">
        <v>0</v>
      </c>
      <c r="L574">
        <v>4</v>
      </c>
      <c r="M574" t="b">
        <v>0</v>
      </c>
      <c r="N574" t="s">
        <v>8274</v>
      </c>
      <c r="O574" t="s">
        <v>8292</v>
      </c>
      <c r="P574">
        <v>0</v>
      </c>
      <c r="Q574">
        <v>21.25</v>
      </c>
    </row>
    <row r="575" spans="1:17" ht="201.6" x14ac:dyDescent="0.3">
      <c r="A575">
        <v>2160</v>
      </c>
      <c r="B575" s="3" t="s">
        <v>2161</v>
      </c>
      <c r="C575" s="3" t="s">
        <v>6270</v>
      </c>
      <c r="D575" s="5">
        <v>10000</v>
      </c>
      <c r="E575" s="7">
        <v>85</v>
      </c>
      <c r="F575" t="s">
        <v>8220</v>
      </c>
      <c r="G575" t="s">
        <v>8223</v>
      </c>
      <c r="H575" t="s">
        <v>8245</v>
      </c>
      <c r="I575" s="12">
        <v>41048.711863425924</v>
      </c>
      <c r="J575" s="12">
        <v>41018.711863425924</v>
      </c>
      <c r="K575" t="b">
        <v>0</v>
      </c>
      <c r="L575">
        <v>16</v>
      </c>
      <c r="M575" t="b">
        <v>0</v>
      </c>
      <c r="N575" t="s">
        <v>8274</v>
      </c>
      <c r="O575" t="s">
        <v>8292</v>
      </c>
      <c r="P575">
        <v>1</v>
      </c>
      <c r="Q575">
        <v>5.31</v>
      </c>
    </row>
    <row r="576" spans="1:17" ht="244.8" x14ac:dyDescent="0.3">
      <c r="A576">
        <v>448</v>
      </c>
      <c r="B576" s="3" t="s">
        <v>449</v>
      </c>
      <c r="C576" s="3" t="s">
        <v>4558</v>
      </c>
      <c r="D576" s="5">
        <v>2500</v>
      </c>
      <c r="E576" s="7">
        <v>82.01</v>
      </c>
      <c r="F576" t="s">
        <v>8220</v>
      </c>
      <c r="G576" t="s">
        <v>8223</v>
      </c>
      <c r="H576" t="s">
        <v>8245</v>
      </c>
      <c r="I576" s="12">
        <v>41773.758043981477</v>
      </c>
      <c r="J576" s="12">
        <v>41753.758043981477</v>
      </c>
      <c r="K576" t="b">
        <v>0</v>
      </c>
      <c r="L576">
        <v>4</v>
      </c>
      <c r="M576" t="b">
        <v>0</v>
      </c>
      <c r="N576" t="s">
        <v>8279</v>
      </c>
      <c r="O576" t="s">
        <v>8297</v>
      </c>
      <c r="P576">
        <v>3</v>
      </c>
      <c r="Q576">
        <v>20.5</v>
      </c>
    </row>
    <row r="577" spans="1:17" ht="201.6" x14ac:dyDescent="0.3">
      <c r="A577">
        <v>454</v>
      </c>
      <c r="B577" s="3" t="s">
        <v>455</v>
      </c>
      <c r="C577" s="3" t="s">
        <v>4564</v>
      </c>
      <c r="D577" s="5">
        <v>10000</v>
      </c>
      <c r="E577" s="7">
        <v>82</v>
      </c>
      <c r="F577" t="s">
        <v>8220</v>
      </c>
      <c r="G577" t="s">
        <v>8223</v>
      </c>
      <c r="H577" t="s">
        <v>8245</v>
      </c>
      <c r="I577" s="12">
        <v>41969.551388888889</v>
      </c>
      <c r="J577" s="12">
        <v>41938.717256944445</v>
      </c>
      <c r="K577" t="b">
        <v>0</v>
      </c>
      <c r="L577">
        <v>5</v>
      </c>
      <c r="M577" t="b">
        <v>0</v>
      </c>
      <c r="N577" t="s">
        <v>8279</v>
      </c>
      <c r="O577" t="s">
        <v>8297</v>
      </c>
      <c r="P577">
        <v>1</v>
      </c>
      <c r="Q577">
        <v>16.399999999999999</v>
      </c>
    </row>
    <row r="578" spans="1:17" ht="259.2" x14ac:dyDescent="0.3">
      <c r="A578">
        <v>4037</v>
      </c>
      <c r="B578" s="3" t="s">
        <v>4033</v>
      </c>
      <c r="C578" s="3" t="s">
        <v>8141</v>
      </c>
      <c r="D578" s="5">
        <v>700</v>
      </c>
      <c r="E578" s="7">
        <v>80</v>
      </c>
      <c r="F578" t="s">
        <v>8220</v>
      </c>
      <c r="G578" t="s">
        <v>8223</v>
      </c>
      <c r="H578" t="s">
        <v>8245</v>
      </c>
      <c r="I578" s="12">
        <v>42514.600694444445</v>
      </c>
      <c r="J578" s="12">
        <v>42497.070775462969</v>
      </c>
      <c r="K578" t="b">
        <v>0</v>
      </c>
      <c r="L578">
        <v>2</v>
      </c>
      <c r="M578" t="b">
        <v>0</v>
      </c>
      <c r="N578" t="s">
        <v>8281</v>
      </c>
      <c r="O578" t="s">
        <v>8284</v>
      </c>
      <c r="P578">
        <v>11</v>
      </c>
      <c r="Q578">
        <v>40</v>
      </c>
    </row>
    <row r="579" spans="1:17" ht="230.4" x14ac:dyDescent="0.3">
      <c r="A579">
        <v>466</v>
      </c>
      <c r="B579" s="3" t="s">
        <v>467</v>
      </c>
      <c r="C579" s="3" t="s">
        <v>4576</v>
      </c>
      <c r="D579" s="5">
        <v>10000</v>
      </c>
      <c r="E579" s="7">
        <v>76</v>
      </c>
      <c r="F579" t="s">
        <v>8220</v>
      </c>
      <c r="G579" t="s">
        <v>8223</v>
      </c>
      <c r="H579" t="s">
        <v>8245</v>
      </c>
      <c r="I579" s="12">
        <v>41159.942870370374</v>
      </c>
      <c r="J579" s="12">
        <v>41129.942870370374</v>
      </c>
      <c r="K579" t="b">
        <v>0</v>
      </c>
      <c r="L579">
        <v>5</v>
      </c>
      <c r="M579" t="b">
        <v>0</v>
      </c>
      <c r="N579" t="s">
        <v>8279</v>
      </c>
      <c r="O579" t="s">
        <v>8297</v>
      </c>
      <c r="P579">
        <v>1</v>
      </c>
      <c r="Q579">
        <v>15.2</v>
      </c>
    </row>
    <row r="580" spans="1:17" ht="100.8" x14ac:dyDescent="0.3">
      <c r="A580">
        <v>1149</v>
      </c>
      <c r="B580" s="3" t="s">
        <v>1150</v>
      </c>
      <c r="C580" s="3" t="s">
        <v>5259</v>
      </c>
      <c r="D580" s="5">
        <v>50000</v>
      </c>
      <c r="E580" s="7">
        <v>75</v>
      </c>
      <c r="F580" t="s">
        <v>8220</v>
      </c>
      <c r="G580" t="s">
        <v>8223</v>
      </c>
      <c r="H580" t="s">
        <v>8245</v>
      </c>
      <c r="I580" s="12">
        <v>42537.71025462963</v>
      </c>
      <c r="J580" s="12">
        <v>42507.71025462963</v>
      </c>
      <c r="K580" t="b">
        <v>0</v>
      </c>
      <c r="L580">
        <v>2</v>
      </c>
      <c r="M580" t="b">
        <v>0</v>
      </c>
      <c r="N580" t="s">
        <v>8277</v>
      </c>
      <c r="O580" t="s">
        <v>8303</v>
      </c>
      <c r="P580">
        <v>0</v>
      </c>
      <c r="Q580">
        <v>37.5</v>
      </c>
    </row>
    <row r="581" spans="1:17" ht="129.6" x14ac:dyDescent="0.3">
      <c r="A581">
        <v>1447</v>
      </c>
      <c r="B581" s="3" t="s">
        <v>1448</v>
      </c>
      <c r="C581" s="3" t="s">
        <v>5557</v>
      </c>
      <c r="D581" s="5">
        <v>500000</v>
      </c>
      <c r="E581" s="7">
        <v>75</v>
      </c>
      <c r="F581" t="s">
        <v>8220</v>
      </c>
      <c r="G581" t="s">
        <v>8223</v>
      </c>
      <c r="H581" t="s">
        <v>8245</v>
      </c>
      <c r="I581" s="12">
        <v>42559.730717592596</v>
      </c>
      <c r="J581" s="12">
        <v>42529.730717592596</v>
      </c>
      <c r="K581" t="b">
        <v>0</v>
      </c>
      <c r="L581">
        <v>3</v>
      </c>
      <c r="M581" t="b">
        <v>0</v>
      </c>
      <c r="N581" t="s">
        <v>8269</v>
      </c>
      <c r="O581" t="s">
        <v>8306</v>
      </c>
      <c r="P581">
        <v>0</v>
      </c>
      <c r="Q581">
        <v>25</v>
      </c>
    </row>
    <row r="582" spans="1:17" ht="43.2" x14ac:dyDescent="0.3">
      <c r="A582">
        <v>1718</v>
      </c>
      <c r="B582" s="3" t="s">
        <v>1719</v>
      </c>
      <c r="C582" s="3" t="s">
        <v>5828</v>
      </c>
      <c r="D582" s="5">
        <v>35000</v>
      </c>
      <c r="E582" s="7">
        <v>75</v>
      </c>
      <c r="F582" t="s">
        <v>8220</v>
      </c>
      <c r="G582" t="s">
        <v>8223</v>
      </c>
      <c r="H582" t="s">
        <v>8245</v>
      </c>
      <c r="I582" s="12">
        <v>42504.207638888889</v>
      </c>
      <c r="J582" s="12">
        <v>42460.610520833332</v>
      </c>
      <c r="K582" t="b">
        <v>0</v>
      </c>
      <c r="L582">
        <v>2</v>
      </c>
      <c r="M582" t="b">
        <v>0</v>
      </c>
      <c r="N582" t="s">
        <v>8285</v>
      </c>
      <c r="O582" t="s">
        <v>8288</v>
      </c>
      <c r="P582">
        <v>0</v>
      </c>
      <c r="Q582">
        <v>37.5</v>
      </c>
    </row>
    <row r="583" spans="1:17" ht="244.8" x14ac:dyDescent="0.3">
      <c r="A583">
        <v>2510</v>
      </c>
      <c r="B583" s="3" t="s">
        <v>2510</v>
      </c>
      <c r="C583" s="3" t="s">
        <v>6620</v>
      </c>
      <c r="D583" s="5">
        <v>50000</v>
      </c>
      <c r="E583" s="7">
        <v>75</v>
      </c>
      <c r="F583" t="s">
        <v>8220</v>
      </c>
      <c r="G583" t="s">
        <v>8223</v>
      </c>
      <c r="H583" t="s">
        <v>8245</v>
      </c>
      <c r="I583" s="12">
        <v>42138.997361111105</v>
      </c>
      <c r="J583" s="12">
        <v>42078.997361111105</v>
      </c>
      <c r="K583" t="b">
        <v>0</v>
      </c>
      <c r="L583">
        <v>2</v>
      </c>
      <c r="M583" t="b">
        <v>0</v>
      </c>
      <c r="N583" t="s">
        <v>8277</v>
      </c>
      <c r="O583" t="s">
        <v>8315</v>
      </c>
      <c r="P583">
        <v>0</v>
      </c>
      <c r="Q583">
        <v>37.5</v>
      </c>
    </row>
    <row r="584" spans="1:17" ht="172.8" x14ac:dyDescent="0.3">
      <c r="A584">
        <v>3052</v>
      </c>
      <c r="B584" s="3" t="s">
        <v>3052</v>
      </c>
      <c r="C584" s="3" t="s">
        <v>7162</v>
      </c>
      <c r="D584" s="5">
        <v>50000</v>
      </c>
      <c r="E584" s="7">
        <v>75</v>
      </c>
      <c r="F584" t="s">
        <v>8220</v>
      </c>
      <c r="G584" t="s">
        <v>8223</v>
      </c>
      <c r="H584" t="s">
        <v>8245</v>
      </c>
      <c r="I584" s="12">
        <v>42152.665972222225</v>
      </c>
      <c r="J584" s="12">
        <v>42122.670069444444</v>
      </c>
      <c r="K584" t="b">
        <v>0</v>
      </c>
      <c r="L584">
        <v>2</v>
      </c>
      <c r="M584" t="b">
        <v>0</v>
      </c>
      <c r="N584" t="s">
        <v>8281</v>
      </c>
      <c r="O584" t="s">
        <v>8282</v>
      </c>
      <c r="P584">
        <v>0</v>
      </c>
      <c r="Q584">
        <v>37.5</v>
      </c>
    </row>
    <row r="585" spans="1:17" ht="129.6" x14ac:dyDescent="0.3">
      <c r="A585">
        <v>2688</v>
      </c>
      <c r="B585" s="3" t="s">
        <v>2688</v>
      </c>
      <c r="C585" s="3" t="s">
        <v>6798</v>
      </c>
      <c r="D585" s="5">
        <v>50000</v>
      </c>
      <c r="E585" s="7">
        <v>74</v>
      </c>
      <c r="F585" t="s">
        <v>8220</v>
      </c>
      <c r="G585" t="s">
        <v>8223</v>
      </c>
      <c r="H585" t="s">
        <v>8245</v>
      </c>
      <c r="I585" s="12">
        <v>42059.125</v>
      </c>
      <c r="J585" s="12">
        <v>42028.118865740747</v>
      </c>
      <c r="K585" t="b">
        <v>0</v>
      </c>
      <c r="L585">
        <v>14</v>
      </c>
      <c r="M585" t="b">
        <v>0</v>
      </c>
      <c r="N585" t="s">
        <v>8277</v>
      </c>
      <c r="O585" t="s">
        <v>8303</v>
      </c>
      <c r="P585">
        <v>0</v>
      </c>
      <c r="Q585">
        <v>5.29</v>
      </c>
    </row>
    <row r="586" spans="1:17" ht="158.4" x14ac:dyDescent="0.3">
      <c r="A586">
        <v>1148</v>
      </c>
      <c r="B586" s="3" t="s">
        <v>1149</v>
      </c>
      <c r="C586" s="3" t="s">
        <v>5258</v>
      </c>
      <c r="D586" s="5">
        <v>15000</v>
      </c>
      <c r="E586" s="7">
        <v>73</v>
      </c>
      <c r="F586" t="s">
        <v>8220</v>
      </c>
      <c r="G586" t="s">
        <v>8223</v>
      </c>
      <c r="H586" t="s">
        <v>8245</v>
      </c>
      <c r="I586" s="12">
        <v>42705.212743055556</v>
      </c>
      <c r="J586" s="12">
        <v>42675.171076388884</v>
      </c>
      <c r="K586" t="b">
        <v>0</v>
      </c>
      <c r="L586">
        <v>3</v>
      </c>
      <c r="M586" t="b">
        <v>0</v>
      </c>
      <c r="N586" t="s">
        <v>8277</v>
      </c>
      <c r="O586" t="s">
        <v>8303</v>
      </c>
      <c r="P586">
        <v>0</v>
      </c>
      <c r="Q586">
        <v>24.33</v>
      </c>
    </row>
    <row r="587" spans="1:17" ht="259.2" x14ac:dyDescent="0.3">
      <c r="A587">
        <v>888</v>
      </c>
      <c r="B587" s="3" t="s">
        <v>889</v>
      </c>
      <c r="C587" s="3" t="s">
        <v>4998</v>
      </c>
      <c r="D587" s="5">
        <v>1000</v>
      </c>
      <c r="E587" s="7">
        <v>72</v>
      </c>
      <c r="F587" t="s">
        <v>8220</v>
      </c>
      <c r="G587" t="s">
        <v>8223</v>
      </c>
      <c r="H587" t="s">
        <v>8245</v>
      </c>
      <c r="I587" s="12">
        <v>40787.25</v>
      </c>
      <c r="J587" s="12">
        <v>40751.753298611111</v>
      </c>
      <c r="K587" t="b">
        <v>0</v>
      </c>
      <c r="L587">
        <v>4</v>
      </c>
      <c r="M587" t="b">
        <v>0</v>
      </c>
      <c r="N587" t="s">
        <v>8285</v>
      </c>
      <c r="O587" t="s">
        <v>8286</v>
      </c>
      <c r="P587">
        <v>7</v>
      </c>
      <c r="Q587">
        <v>18</v>
      </c>
    </row>
    <row r="588" spans="1:17" ht="172.8" x14ac:dyDescent="0.3">
      <c r="A588">
        <v>2695</v>
      </c>
      <c r="B588" s="3" t="s">
        <v>2695</v>
      </c>
      <c r="C588" s="3" t="s">
        <v>6805</v>
      </c>
      <c r="D588" s="5">
        <v>15000</v>
      </c>
      <c r="E588" s="7">
        <v>71</v>
      </c>
      <c r="F588" t="s">
        <v>8220</v>
      </c>
      <c r="G588" t="s">
        <v>8223</v>
      </c>
      <c r="H588" t="s">
        <v>8245</v>
      </c>
      <c r="I588" s="12">
        <v>42108.14025462963</v>
      </c>
      <c r="J588" s="12">
        <v>42048.181921296295</v>
      </c>
      <c r="K588" t="b">
        <v>0</v>
      </c>
      <c r="L588">
        <v>3</v>
      </c>
      <c r="M588" t="b">
        <v>0</v>
      </c>
      <c r="N588" t="s">
        <v>8277</v>
      </c>
      <c r="O588" t="s">
        <v>8303</v>
      </c>
      <c r="P588">
        <v>0</v>
      </c>
      <c r="Q588">
        <v>23.67</v>
      </c>
    </row>
    <row r="589" spans="1:17" ht="259.2" x14ac:dyDescent="0.3">
      <c r="A589">
        <v>3078</v>
      </c>
      <c r="B589" s="3" t="s">
        <v>3078</v>
      </c>
      <c r="C589" s="3" t="s">
        <v>7188</v>
      </c>
      <c r="D589" s="5">
        <v>60000</v>
      </c>
      <c r="E589" s="7">
        <v>71</v>
      </c>
      <c r="F589" t="s">
        <v>8220</v>
      </c>
      <c r="G589" t="s">
        <v>8223</v>
      </c>
      <c r="H589" t="s">
        <v>8245</v>
      </c>
      <c r="I589" s="12">
        <v>42061.138831018514</v>
      </c>
      <c r="J589" s="12">
        <v>42031.138831018514</v>
      </c>
      <c r="K589" t="b">
        <v>0</v>
      </c>
      <c r="L589">
        <v>3</v>
      </c>
      <c r="M589" t="b">
        <v>0</v>
      </c>
      <c r="N589" t="s">
        <v>8281</v>
      </c>
      <c r="O589" t="s">
        <v>8282</v>
      </c>
      <c r="P589">
        <v>0</v>
      </c>
      <c r="Q589">
        <v>23.67</v>
      </c>
    </row>
    <row r="590" spans="1:17" ht="216" x14ac:dyDescent="0.3">
      <c r="A590">
        <v>898</v>
      </c>
      <c r="B590" s="3" t="s">
        <v>899</v>
      </c>
      <c r="C590" s="3" t="s">
        <v>5008</v>
      </c>
      <c r="D590" s="5">
        <v>2500</v>
      </c>
      <c r="E590" s="7">
        <v>70</v>
      </c>
      <c r="F590" t="s">
        <v>8220</v>
      </c>
      <c r="G590" t="s">
        <v>8223</v>
      </c>
      <c r="H590" t="s">
        <v>8245</v>
      </c>
      <c r="I590" s="12">
        <v>40923.758217592593</v>
      </c>
      <c r="J590" s="12">
        <v>40878.758217592593</v>
      </c>
      <c r="K590" t="b">
        <v>0</v>
      </c>
      <c r="L590">
        <v>2</v>
      </c>
      <c r="M590" t="b">
        <v>0</v>
      </c>
      <c r="N590" t="s">
        <v>8285</v>
      </c>
      <c r="O590" t="s">
        <v>8286</v>
      </c>
      <c r="P590">
        <v>3</v>
      </c>
      <c r="Q590">
        <v>35</v>
      </c>
    </row>
    <row r="591" spans="1:17" ht="230.4" x14ac:dyDescent="0.3">
      <c r="A591">
        <v>1070</v>
      </c>
      <c r="B591" s="3" t="s">
        <v>1071</v>
      </c>
      <c r="C591" s="3" t="s">
        <v>5180</v>
      </c>
      <c r="D591" s="5">
        <v>10000</v>
      </c>
      <c r="E591" s="7">
        <v>70</v>
      </c>
      <c r="F591" t="s">
        <v>8220</v>
      </c>
      <c r="G591" t="s">
        <v>8223</v>
      </c>
      <c r="H591" t="s">
        <v>8245</v>
      </c>
      <c r="I591" s="12">
        <v>41183.011828703704</v>
      </c>
      <c r="J591" s="12">
        <v>41163.011828703704</v>
      </c>
      <c r="K591" t="b">
        <v>0</v>
      </c>
      <c r="L591">
        <v>2</v>
      </c>
      <c r="M591" t="b">
        <v>0</v>
      </c>
      <c r="N591" t="s">
        <v>8274</v>
      </c>
      <c r="O591" t="s">
        <v>8292</v>
      </c>
      <c r="P591">
        <v>1</v>
      </c>
      <c r="Q591">
        <v>35</v>
      </c>
    </row>
    <row r="592" spans="1:17" ht="216" x14ac:dyDescent="0.3">
      <c r="A592">
        <v>2700</v>
      </c>
      <c r="B592" s="3" t="s">
        <v>2700</v>
      </c>
      <c r="C592" s="3" t="s">
        <v>6810</v>
      </c>
      <c r="D592" s="5">
        <v>9999</v>
      </c>
      <c r="E592" s="7">
        <v>70</v>
      </c>
      <c r="F592" t="s">
        <v>8220</v>
      </c>
      <c r="G592" t="s">
        <v>8223</v>
      </c>
      <c r="H592" t="s">
        <v>8245</v>
      </c>
      <c r="I592" s="12">
        <v>41900.87467592593</v>
      </c>
      <c r="J592" s="12">
        <v>41870.87467592593</v>
      </c>
      <c r="K592" t="b">
        <v>0</v>
      </c>
      <c r="L592">
        <v>4</v>
      </c>
      <c r="M592" t="b">
        <v>0</v>
      </c>
      <c r="N592" t="s">
        <v>8277</v>
      </c>
      <c r="O592" t="s">
        <v>8303</v>
      </c>
      <c r="P592">
        <v>1</v>
      </c>
      <c r="Q592">
        <v>17.5</v>
      </c>
    </row>
    <row r="593" spans="1:17" ht="230.4" x14ac:dyDescent="0.3">
      <c r="A593">
        <v>2848</v>
      </c>
      <c r="B593" s="3" t="s">
        <v>2848</v>
      </c>
      <c r="C593" s="3" t="s">
        <v>6958</v>
      </c>
      <c r="D593" s="5">
        <v>35000</v>
      </c>
      <c r="E593" s="7">
        <v>70</v>
      </c>
      <c r="F593" t="s">
        <v>8220</v>
      </c>
      <c r="G593" t="s">
        <v>8223</v>
      </c>
      <c r="H593" t="s">
        <v>8245</v>
      </c>
      <c r="I593" s="12">
        <v>42153.648831018523</v>
      </c>
      <c r="J593" s="12">
        <v>42123.648831018523</v>
      </c>
      <c r="K593" t="b">
        <v>0</v>
      </c>
      <c r="L593">
        <v>3</v>
      </c>
      <c r="M593" t="b">
        <v>0</v>
      </c>
      <c r="N593" t="s">
        <v>8281</v>
      </c>
      <c r="O593" t="s">
        <v>8284</v>
      </c>
      <c r="P593">
        <v>0</v>
      </c>
      <c r="Q593">
        <v>23.33</v>
      </c>
    </row>
    <row r="594" spans="1:17" ht="216" x14ac:dyDescent="0.3">
      <c r="A594">
        <v>872</v>
      </c>
      <c r="B594" s="3" t="s">
        <v>873</v>
      </c>
      <c r="C594" s="3" t="s">
        <v>4982</v>
      </c>
      <c r="D594" s="5">
        <v>8000</v>
      </c>
      <c r="E594" s="7">
        <v>65</v>
      </c>
      <c r="F594" t="s">
        <v>8220</v>
      </c>
      <c r="G594" t="s">
        <v>8223</v>
      </c>
      <c r="H594" t="s">
        <v>8245</v>
      </c>
      <c r="I594" s="12">
        <v>40612.825543981482</v>
      </c>
      <c r="J594" s="12">
        <v>40567.825543981482</v>
      </c>
      <c r="K594" t="b">
        <v>0</v>
      </c>
      <c r="L594">
        <v>2</v>
      </c>
      <c r="M594" t="b">
        <v>0</v>
      </c>
      <c r="N594" t="s">
        <v>8285</v>
      </c>
      <c r="O594" t="s">
        <v>8308</v>
      </c>
      <c r="P594">
        <v>1</v>
      </c>
      <c r="Q594">
        <v>32.5</v>
      </c>
    </row>
    <row r="595" spans="1:17" ht="244.8" x14ac:dyDescent="0.3">
      <c r="A595">
        <v>878</v>
      </c>
      <c r="B595" s="3" t="s">
        <v>879</v>
      </c>
      <c r="C595" s="3" t="s">
        <v>4988</v>
      </c>
      <c r="D595" s="5">
        <v>5000</v>
      </c>
      <c r="E595" s="7">
        <v>65</v>
      </c>
      <c r="F595" t="s">
        <v>8220</v>
      </c>
      <c r="G595" t="s">
        <v>8223</v>
      </c>
      <c r="H595" t="s">
        <v>8245</v>
      </c>
      <c r="I595" s="12">
        <v>40535.232916666668</v>
      </c>
      <c r="J595" s="12">
        <v>40505.232916666668</v>
      </c>
      <c r="K595" t="b">
        <v>0</v>
      </c>
      <c r="L595">
        <v>2</v>
      </c>
      <c r="M595" t="b">
        <v>0</v>
      </c>
      <c r="N595" t="s">
        <v>8285</v>
      </c>
      <c r="O595" t="s">
        <v>8308</v>
      </c>
      <c r="P595">
        <v>1</v>
      </c>
      <c r="Q595">
        <v>32.5</v>
      </c>
    </row>
    <row r="596" spans="1:17" ht="187.2" x14ac:dyDescent="0.3">
      <c r="A596">
        <v>996</v>
      </c>
      <c r="B596" s="3" t="s">
        <v>997</v>
      </c>
      <c r="C596" s="3" t="s">
        <v>5106</v>
      </c>
      <c r="D596" s="5">
        <v>4000</v>
      </c>
      <c r="E596" s="7">
        <v>65</v>
      </c>
      <c r="F596" t="s">
        <v>8220</v>
      </c>
      <c r="G596" t="s">
        <v>8223</v>
      </c>
      <c r="H596" t="s">
        <v>8245</v>
      </c>
      <c r="I596" s="12">
        <v>41847.643750000003</v>
      </c>
      <c r="J596" s="12">
        <v>41817.866435185184</v>
      </c>
      <c r="K596" t="b">
        <v>0</v>
      </c>
      <c r="L596">
        <v>5</v>
      </c>
      <c r="M596" t="b">
        <v>0</v>
      </c>
      <c r="N596" t="s">
        <v>8266</v>
      </c>
      <c r="O596" t="s">
        <v>8268</v>
      </c>
      <c r="P596">
        <v>2</v>
      </c>
      <c r="Q596">
        <v>13</v>
      </c>
    </row>
    <row r="597" spans="1:17" ht="158.4" x14ac:dyDescent="0.3">
      <c r="A597">
        <v>997</v>
      </c>
      <c r="B597" s="3" t="s">
        <v>998</v>
      </c>
      <c r="C597" s="3" t="s">
        <v>5107</v>
      </c>
      <c r="D597" s="5">
        <v>5000</v>
      </c>
      <c r="E597" s="7">
        <v>65</v>
      </c>
      <c r="F597" t="s">
        <v>8220</v>
      </c>
      <c r="G597" t="s">
        <v>8223</v>
      </c>
      <c r="H597" t="s">
        <v>8245</v>
      </c>
      <c r="I597" s="12">
        <v>41971.144641203704</v>
      </c>
      <c r="J597" s="12">
        <v>41941.10297453704</v>
      </c>
      <c r="K597" t="b">
        <v>0</v>
      </c>
      <c r="L597">
        <v>8</v>
      </c>
      <c r="M597" t="b">
        <v>0</v>
      </c>
      <c r="N597" t="s">
        <v>8266</v>
      </c>
      <c r="O597" t="s">
        <v>8268</v>
      </c>
      <c r="P597">
        <v>1</v>
      </c>
      <c r="Q597">
        <v>8.1300000000000008</v>
      </c>
    </row>
    <row r="598" spans="1:17" ht="172.8" x14ac:dyDescent="0.3">
      <c r="A598">
        <v>2519</v>
      </c>
      <c r="B598" s="3" t="s">
        <v>2519</v>
      </c>
      <c r="C598" s="3" t="s">
        <v>6629</v>
      </c>
      <c r="D598" s="5">
        <v>150000</v>
      </c>
      <c r="E598" s="7">
        <v>65</v>
      </c>
      <c r="F598" t="s">
        <v>8220</v>
      </c>
      <c r="G598" t="s">
        <v>8223</v>
      </c>
      <c r="H598" t="s">
        <v>8245</v>
      </c>
      <c r="I598" s="12">
        <v>41839.155138888891</v>
      </c>
      <c r="J598" s="12">
        <v>41809.155138888891</v>
      </c>
      <c r="K598" t="b">
        <v>0</v>
      </c>
      <c r="L598">
        <v>4</v>
      </c>
      <c r="M598" t="b">
        <v>0</v>
      </c>
      <c r="N598" t="s">
        <v>8277</v>
      </c>
      <c r="O598" t="s">
        <v>8315</v>
      </c>
      <c r="P598">
        <v>0</v>
      </c>
      <c r="Q598">
        <v>16.25</v>
      </c>
    </row>
    <row r="599" spans="1:17" ht="288" x14ac:dyDescent="0.3">
      <c r="A599">
        <v>3908</v>
      </c>
      <c r="B599" s="3" t="s">
        <v>3905</v>
      </c>
      <c r="C599" s="3" t="s">
        <v>8016</v>
      </c>
      <c r="D599" s="5">
        <v>750</v>
      </c>
      <c r="E599" s="7">
        <v>65</v>
      </c>
      <c r="F599" t="s">
        <v>8220</v>
      </c>
      <c r="G599" t="s">
        <v>8223</v>
      </c>
      <c r="H599" t="s">
        <v>8245</v>
      </c>
      <c r="I599" s="12">
        <v>41849.135370370372</v>
      </c>
      <c r="J599" s="12">
        <v>41834.135370370372</v>
      </c>
      <c r="K599" t="b">
        <v>0</v>
      </c>
      <c r="L599">
        <v>4</v>
      </c>
      <c r="M599" t="b">
        <v>0</v>
      </c>
      <c r="N599" t="s">
        <v>8281</v>
      </c>
      <c r="O599" t="s">
        <v>8284</v>
      </c>
      <c r="P599">
        <v>9</v>
      </c>
      <c r="Q599">
        <v>16.25</v>
      </c>
    </row>
    <row r="600" spans="1:17" ht="273.60000000000002" x14ac:dyDescent="0.3">
      <c r="A600">
        <v>456</v>
      </c>
      <c r="B600" s="3" t="s">
        <v>457</v>
      </c>
      <c r="C600" s="3" t="s">
        <v>4566</v>
      </c>
      <c r="D600" s="5">
        <v>8888</v>
      </c>
      <c r="E600" s="7">
        <v>61</v>
      </c>
      <c r="F600" t="s">
        <v>8220</v>
      </c>
      <c r="G600" t="s">
        <v>8223</v>
      </c>
      <c r="H600" t="s">
        <v>8245</v>
      </c>
      <c r="I600" s="12">
        <v>41569.165972222225</v>
      </c>
      <c r="J600" s="12">
        <v>41547.694456018515</v>
      </c>
      <c r="K600" t="b">
        <v>0</v>
      </c>
      <c r="L600">
        <v>3</v>
      </c>
      <c r="M600" t="b">
        <v>0</v>
      </c>
      <c r="N600" t="s">
        <v>8279</v>
      </c>
      <c r="O600" t="s">
        <v>8297</v>
      </c>
      <c r="P600">
        <v>1</v>
      </c>
      <c r="Q600">
        <v>20.329999999999998</v>
      </c>
    </row>
    <row r="601" spans="1:17" ht="259.2" x14ac:dyDescent="0.3">
      <c r="A601">
        <v>591</v>
      </c>
      <c r="B601" s="3" t="s">
        <v>592</v>
      </c>
      <c r="C601" s="3" t="s">
        <v>4701</v>
      </c>
      <c r="D601" s="5">
        <v>100000</v>
      </c>
      <c r="E601" s="7">
        <v>61</v>
      </c>
      <c r="F601" t="s">
        <v>8220</v>
      </c>
      <c r="G601" t="s">
        <v>8223</v>
      </c>
      <c r="H601" t="s">
        <v>8245</v>
      </c>
      <c r="I601" s="12">
        <v>42207.543171296296</v>
      </c>
      <c r="J601" s="12">
        <v>42177.543171296296</v>
      </c>
      <c r="K601" t="b">
        <v>0</v>
      </c>
      <c r="L601">
        <v>2</v>
      </c>
      <c r="M601" t="b">
        <v>0</v>
      </c>
      <c r="N601" t="s">
        <v>8266</v>
      </c>
      <c r="O601" t="s">
        <v>8300</v>
      </c>
      <c r="P601">
        <v>0</v>
      </c>
      <c r="Q601">
        <v>30.5</v>
      </c>
    </row>
    <row r="602" spans="1:17" ht="144" x14ac:dyDescent="0.3">
      <c r="A602">
        <v>709</v>
      </c>
      <c r="B602" s="3" t="s">
        <v>710</v>
      </c>
      <c r="C602" s="3" t="s">
        <v>4819</v>
      </c>
      <c r="D602" s="5">
        <v>15000</v>
      </c>
      <c r="E602" s="7">
        <v>61</v>
      </c>
      <c r="F602" t="s">
        <v>8220</v>
      </c>
      <c r="G602" t="s">
        <v>8223</v>
      </c>
      <c r="H602" t="s">
        <v>8245</v>
      </c>
      <c r="I602" s="12">
        <v>41978.041192129633</v>
      </c>
      <c r="J602" s="12">
        <v>41948.041192129633</v>
      </c>
      <c r="K602" t="b">
        <v>0</v>
      </c>
      <c r="L602">
        <v>2</v>
      </c>
      <c r="M602" t="b">
        <v>0</v>
      </c>
      <c r="N602" t="s">
        <v>8266</v>
      </c>
      <c r="O602" t="s">
        <v>8268</v>
      </c>
      <c r="P602">
        <v>0</v>
      </c>
      <c r="Q602">
        <v>30.5</v>
      </c>
    </row>
    <row r="603" spans="1:17" ht="259.2" x14ac:dyDescent="0.3">
      <c r="A603">
        <v>3922</v>
      </c>
      <c r="B603" s="3" t="s">
        <v>3919</v>
      </c>
      <c r="C603" s="3" t="s">
        <v>8030</v>
      </c>
      <c r="D603" s="5">
        <v>750</v>
      </c>
      <c r="E603" s="7">
        <v>61</v>
      </c>
      <c r="F603" t="s">
        <v>8220</v>
      </c>
      <c r="G603" t="s">
        <v>8223</v>
      </c>
      <c r="H603" t="s">
        <v>8245</v>
      </c>
      <c r="I603" s="12">
        <v>42065.958333333328</v>
      </c>
      <c r="J603" s="12">
        <v>42020.768634259264</v>
      </c>
      <c r="K603" t="b">
        <v>0</v>
      </c>
      <c r="L603">
        <v>6</v>
      </c>
      <c r="M603" t="b">
        <v>0</v>
      </c>
      <c r="N603" t="s">
        <v>8281</v>
      </c>
      <c r="O603" t="s">
        <v>8284</v>
      </c>
      <c r="P603">
        <v>8</v>
      </c>
      <c r="Q603">
        <v>10.17</v>
      </c>
    </row>
    <row r="604" spans="1:17" ht="244.8" x14ac:dyDescent="0.3">
      <c r="A604">
        <v>230</v>
      </c>
      <c r="B604" s="3" t="s">
        <v>232</v>
      </c>
      <c r="C604" s="3" t="s">
        <v>4340</v>
      </c>
      <c r="D604" s="5">
        <v>15000</v>
      </c>
      <c r="E604" s="7">
        <v>60</v>
      </c>
      <c r="F604" t="s">
        <v>8220</v>
      </c>
      <c r="G604" t="s">
        <v>8223</v>
      </c>
      <c r="H604" t="s">
        <v>8245</v>
      </c>
      <c r="I604" s="12">
        <v>42159.777210648142</v>
      </c>
      <c r="J604" s="12">
        <v>42129.777210648142</v>
      </c>
      <c r="K604" t="b">
        <v>0</v>
      </c>
      <c r="L604">
        <v>2</v>
      </c>
      <c r="M604" t="b">
        <v>0</v>
      </c>
      <c r="N604" t="s">
        <v>8279</v>
      </c>
      <c r="O604" t="s">
        <v>8283</v>
      </c>
      <c r="P604">
        <v>0</v>
      </c>
      <c r="Q604">
        <v>30</v>
      </c>
    </row>
    <row r="605" spans="1:17" ht="158.4" x14ac:dyDescent="0.3">
      <c r="A605">
        <v>1548</v>
      </c>
      <c r="B605" s="3" t="s">
        <v>1549</v>
      </c>
      <c r="C605" s="3" t="s">
        <v>5658</v>
      </c>
      <c r="D605" s="5">
        <v>700</v>
      </c>
      <c r="E605" s="7">
        <v>60</v>
      </c>
      <c r="F605" t="s">
        <v>8220</v>
      </c>
      <c r="G605" t="s">
        <v>8223</v>
      </c>
      <c r="H605" t="s">
        <v>8245</v>
      </c>
      <c r="I605" s="12">
        <v>42316.923842592587</v>
      </c>
      <c r="J605" s="12">
        <v>42286.88217592593</v>
      </c>
      <c r="K605" t="b">
        <v>0</v>
      </c>
      <c r="L605">
        <v>1</v>
      </c>
      <c r="M605" t="b">
        <v>0</v>
      </c>
      <c r="N605" t="s">
        <v>8271</v>
      </c>
      <c r="O605" t="s">
        <v>8313</v>
      </c>
      <c r="P605">
        <v>9</v>
      </c>
      <c r="Q605">
        <v>60</v>
      </c>
    </row>
    <row r="606" spans="1:17" ht="259.2" x14ac:dyDescent="0.3">
      <c r="A606">
        <v>1914</v>
      </c>
      <c r="B606" s="3" t="s">
        <v>1915</v>
      </c>
      <c r="C606" s="3" t="s">
        <v>6024</v>
      </c>
      <c r="D606" s="5">
        <v>666</v>
      </c>
      <c r="E606" s="7">
        <v>60</v>
      </c>
      <c r="F606" t="s">
        <v>8220</v>
      </c>
      <c r="G606" t="s">
        <v>8223</v>
      </c>
      <c r="H606" t="s">
        <v>8245</v>
      </c>
      <c r="I606" s="12">
        <v>41944.165972222225</v>
      </c>
      <c r="J606" s="12">
        <v>41929.174456018518</v>
      </c>
      <c r="K606" t="b">
        <v>0</v>
      </c>
      <c r="L606">
        <v>2</v>
      </c>
      <c r="M606" t="b">
        <v>0</v>
      </c>
      <c r="N606" t="s">
        <v>8266</v>
      </c>
      <c r="O606" t="s">
        <v>8276</v>
      </c>
      <c r="P606">
        <v>9</v>
      </c>
      <c r="Q606">
        <v>30</v>
      </c>
    </row>
    <row r="607" spans="1:17" ht="230.4" x14ac:dyDescent="0.3">
      <c r="A607">
        <v>3864</v>
      </c>
      <c r="B607" s="3" t="s">
        <v>3861</v>
      </c>
      <c r="C607" s="3" t="s">
        <v>7973</v>
      </c>
      <c r="D607" s="5">
        <v>5000</v>
      </c>
      <c r="E607" s="7">
        <v>60</v>
      </c>
      <c r="F607" t="s">
        <v>8220</v>
      </c>
      <c r="G607" t="s">
        <v>8223</v>
      </c>
      <c r="H607" t="s">
        <v>8245</v>
      </c>
      <c r="I607" s="12">
        <v>42325.933495370366</v>
      </c>
      <c r="J607" s="12">
        <v>42295.891828703709</v>
      </c>
      <c r="K607" t="b">
        <v>0</v>
      </c>
      <c r="L607">
        <v>3</v>
      </c>
      <c r="M607" t="b">
        <v>0</v>
      </c>
      <c r="N607" t="s">
        <v>8281</v>
      </c>
      <c r="O607" t="s">
        <v>8284</v>
      </c>
      <c r="P607">
        <v>1</v>
      </c>
      <c r="Q607">
        <v>20</v>
      </c>
    </row>
    <row r="608" spans="1:17" ht="230.4" x14ac:dyDescent="0.3">
      <c r="A608">
        <v>4108</v>
      </c>
      <c r="B608" s="3" t="s">
        <v>4104</v>
      </c>
      <c r="C608" s="3" t="s">
        <v>8211</v>
      </c>
      <c r="D608" s="5">
        <v>3000</v>
      </c>
      <c r="E608" s="7">
        <v>59</v>
      </c>
      <c r="F608" t="s">
        <v>8220</v>
      </c>
      <c r="G608" t="s">
        <v>8223</v>
      </c>
      <c r="H608" t="s">
        <v>8245</v>
      </c>
      <c r="I608" s="12">
        <v>42797.208333333328</v>
      </c>
      <c r="J608" s="12">
        <v>42767.031678240746</v>
      </c>
      <c r="K608" t="b">
        <v>0</v>
      </c>
      <c r="L608">
        <v>1</v>
      </c>
      <c r="M608" t="b">
        <v>0</v>
      </c>
      <c r="N608" t="s">
        <v>8281</v>
      </c>
      <c r="O608" t="s">
        <v>8284</v>
      </c>
      <c r="P608">
        <v>2</v>
      </c>
      <c r="Q608">
        <v>59</v>
      </c>
    </row>
    <row r="609" spans="1:17" ht="244.8" x14ac:dyDescent="0.3">
      <c r="A609">
        <v>1498</v>
      </c>
      <c r="B609" s="3" t="s">
        <v>1499</v>
      </c>
      <c r="C609" s="3" t="s">
        <v>5608</v>
      </c>
      <c r="D609" s="5">
        <v>3000</v>
      </c>
      <c r="E609" s="7">
        <v>57</v>
      </c>
      <c r="F609" t="s">
        <v>8220</v>
      </c>
      <c r="G609" t="s">
        <v>8223</v>
      </c>
      <c r="H609" t="s">
        <v>8245</v>
      </c>
      <c r="I609" s="12">
        <v>41885.983541666668</v>
      </c>
      <c r="J609" s="12">
        <v>41840.983541666668</v>
      </c>
      <c r="K609" t="b">
        <v>0</v>
      </c>
      <c r="L609">
        <v>3</v>
      </c>
      <c r="M609" t="b">
        <v>0</v>
      </c>
      <c r="N609" t="s">
        <v>8269</v>
      </c>
      <c r="O609" t="s">
        <v>8310</v>
      </c>
      <c r="P609">
        <v>2</v>
      </c>
      <c r="Q609">
        <v>19</v>
      </c>
    </row>
    <row r="610" spans="1:17" ht="216" x14ac:dyDescent="0.3">
      <c r="A610">
        <v>586</v>
      </c>
      <c r="B610" s="3" t="s">
        <v>587</v>
      </c>
      <c r="C610" s="3" t="s">
        <v>4696</v>
      </c>
      <c r="D610" s="5">
        <v>10000</v>
      </c>
      <c r="E610" s="7">
        <v>56</v>
      </c>
      <c r="F610" t="s">
        <v>8220</v>
      </c>
      <c r="G610" t="s">
        <v>8223</v>
      </c>
      <c r="H610" t="s">
        <v>8245</v>
      </c>
      <c r="I610" s="12">
        <v>42050.854247685187</v>
      </c>
      <c r="J610" s="12">
        <v>42020.854247685187</v>
      </c>
      <c r="K610" t="b">
        <v>0</v>
      </c>
      <c r="L610">
        <v>4</v>
      </c>
      <c r="M610" t="b">
        <v>0</v>
      </c>
      <c r="N610" t="s">
        <v>8266</v>
      </c>
      <c r="O610" t="s">
        <v>8300</v>
      </c>
      <c r="P610">
        <v>1</v>
      </c>
      <c r="Q610">
        <v>14</v>
      </c>
    </row>
    <row r="611" spans="1:17" ht="187.2" x14ac:dyDescent="0.3">
      <c r="A611">
        <v>1082</v>
      </c>
      <c r="B611" s="3" t="s">
        <v>1083</v>
      </c>
      <c r="C611" s="3" t="s">
        <v>5192</v>
      </c>
      <c r="D611" s="5">
        <v>10000</v>
      </c>
      <c r="E611" s="7">
        <v>56</v>
      </c>
      <c r="F611" t="s">
        <v>8220</v>
      </c>
      <c r="G611" t="s">
        <v>8223</v>
      </c>
      <c r="H611" t="s">
        <v>8245</v>
      </c>
      <c r="I611" s="12">
        <v>41131.906111111115</v>
      </c>
      <c r="J611" s="12">
        <v>41101.906111111115</v>
      </c>
      <c r="K611" t="b">
        <v>0</v>
      </c>
      <c r="L611">
        <v>3</v>
      </c>
      <c r="M611" t="b">
        <v>0</v>
      </c>
      <c r="N611" t="s">
        <v>8274</v>
      </c>
      <c r="O611" t="s">
        <v>8292</v>
      </c>
      <c r="P611">
        <v>1</v>
      </c>
      <c r="Q611">
        <v>18.670000000000002</v>
      </c>
    </row>
    <row r="612" spans="1:17" ht="259.2" x14ac:dyDescent="0.3">
      <c r="A612">
        <v>3083</v>
      </c>
      <c r="B612" s="3" t="s">
        <v>3083</v>
      </c>
      <c r="C612" s="3" t="s">
        <v>7193</v>
      </c>
      <c r="D612" s="5">
        <v>20000</v>
      </c>
      <c r="E612" s="7">
        <v>56</v>
      </c>
      <c r="F612" t="s">
        <v>8220</v>
      </c>
      <c r="G612" t="s">
        <v>8223</v>
      </c>
      <c r="H612" t="s">
        <v>8245</v>
      </c>
      <c r="I612" s="12">
        <v>41883.208333333336</v>
      </c>
      <c r="J612" s="12">
        <v>41853.563402777778</v>
      </c>
      <c r="K612" t="b">
        <v>0</v>
      </c>
      <c r="L612">
        <v>3</v>
      </c>
      <c r="M612" t="b">
        <v>0</v>
      </c>
      <c r="N612" t="s">
        <v>8281</v>
      </c>
      <c r="O612" t="s">
        <v>8282</v>
      </c>
      <c r="P612">
        <v>0</v>
      </c>
      <c r="Q612">
        <v>18.670000000000002</v>
      </c>
    </row>
    <row r="613" spans="1:17" ht="273.60000000000002" x14ac:dyDescent="0.3">
      <c r="A613">
        <v>561</v>
      </c>
      <c r="B613" s="3" t="s">
        <v>562</v>
      </c>
      <c r="C613" s="3" t="s">
        <v>4671</v>
      </c>
      <c r="D613" s="5">
        <v>15000</v>
      </c>
      <c r="E613" s="7">
        <v>55</v>
      </c>
      <c r="F613" t="s">
        <v>8220</v>
      </c>
      <c r="G613" t="s">
        <v>8223</v>
      </c>
      <c r="H613" t="s">
        <v>8245</v>
      </c>
      <c r="I613" s="12">
        <v>42303.658715277779</v>
      </c>
      <c r="J613" s="12">
        <v>42268.658715277779</v>
      </c>
      <c r="K613" t="b">
        <v>0</v>
      </c>
      <c r="L613">
        <v>2</v>
      </c>
      <c r="M613" t="b">
        <v>0</v>
      </c>
      <c r="N613" t="s">
        <v>8266</v>
      </c>
      <c r="O613" t="s">
        <v>8300</v>
      </c>
      <c r="P613">
        <v>0</v>
      </c>
      <c r="Q613">
        <v>27.5</v>
      </c>
    </row>
    <row r="614" spans="1:17" ht="259.2" x14ac:dyDescent="0.3">
      <c r="A614">
        <v>1417</v>
      </c>
      <c r="B614" s="3" t="s">
        <v>1418</v>
      </c>
      <c r="C614" s="3" t="s">
        <v>5527</v>
      </c>
      <c r="D614" s="5">
        <v>4500</v>
      </c>
      <c r="E614" s="7">
        <v>55</v>
      </c>
      <c r="F614" t="s">
        <v>8220</v>
      </c>
      <c r="G614" t="s">
        <v>8223</v>
      </c>
      <c r="H614" t="s">
        <v>8245</v>
      </c>
      <c r="I614" s="12">
        <v>42262.465972222228</v>
      </c>
      <c r="J614" s="12">
        <v>42232.15016203704</v>
      </c>
      <c r="K614" t="b">
        <v>0</v>
      </c>
      <c r="L614">
        <v>2</v>
      </c>
      <c r="M614" t="b">
        <v>0</v>
      </c>
      <c r="N614" t="s">
        <v>8269</v>
      </c>
      <c r="O614" t="s">
        <v>8306</v>
      </c>
      <c r="P614">
        <v>1</v>
      </c>
      <c r="Q614">
        <v>27.5</v>
      </c>
    </row>
    <row r="615" spans="1:17" ht="230.4" x14ac:dyDescent="0.3">
      <c r="A615">
        <v>2681</v>
      </c>
      <c r="B615" s="3" t="s">
        <v>2681</v>
      </c>
      <c r="C615" s="3" t="s">
        <v>6791</v>
      </c>
      <c r="D615" s="5">
        <v>8000</v>
      </c>
      <c r="E615" s="7">
        <v>55</v>
      </c>
      <c r="F615" t="s">
        <v>8220</v>
      </c>
      <c r="G615" t="s">
        <v>8223</v>
      </c>
      <c r="H615" t="s">
        <v>8245</v>
      </c>
      <c r="I615" s="12">
        <v>41830.895254629628</v>
      </c>
      <c r="J615" s="12">
        <v>41805.895254629628</v>
      </c>
      <c r="K615" t="b">
        <v>0</v>
      </c>
      <c r="L615">
        <v>2</v>
      </c>
      <c r="M615" t="b">
        <v>0</v>
      </c>
      <c r="N615" t="s">
        <v>8277</v>
      </c>
      <c r="O615" t="s">
        <v>8303</v>
      </c>
      <c r="P615">
        <v>1</v>
      </c>
      <c r="Q615">
        <v>27.5</v>
      </c>
    </row>
    <row r="616" spans="1:17" ht="216" x14ac:dyDescent="0.3">
      <c r="A616">
        <v>2862</v>
      </c>
      <c r="B616" s="3" t="s">
        <v>2862</v>
      </c>
      <c r="C616" s="3" t="s">
        <v>6972</v>
      </c>
      <c r="D616" s="5">
        <v>12700</v>
      </c>
      <c r="E616" s="7">
        <v>55</v>
      </c>
      <c r="F616" t="s">
        <v>8220</v>
      </c>
      <c r="G616" t="s">
        <v>8223</v>
      </c>
      <c r="H616" t="s">
        <v>8245</v>
      </c>
      <c r="I616" s="12">
        <v>41814.789687500001</v>
      </c>
      <c r="J616" s="12">
        <v>41784.789687500001</v>
      </c>
      <c r="K616" t="b">
        <v>0</v>
      </c>
      <c r="L616">
        <v>3</v>
      </c>
      <c r="M616" t="b">
        <v>0</v>
      </c>
      <c r="N616" t="s">
        <v>8281</v>
      </c>
      <c r="O616" t="s">
        <v>8284</v>
      </c>
      <c r="P616">
        <v>0</v>
      </c>
      <c r="Q616">
        <v>18.329999999999998</v>
      </c>
    </row>
    <row r="617" spans="1:17" ht="244.8" x14ac:dyDescent="0.3">
      <c r="A617">
        <v>3640</v>
      </c>
      <c r="B617" s="3" t="s">
        <v>3638</v>
      </c>
      <c r="C617" s="3" t="s">
        <v>7750</v>
      </c>
      <c r="D617" s="5">
        <v>1000</v>
      </c>
      <c r="E617" s="7">
        <v>55</v>
      </c>
      <c r="F617" t="s">
        <v>8220</v>
      </c>
      <c r="G617" t="s">
        <v>8223</v>
      </c>
      <c r="H617" t="s">
        <v>8245</v>
      </c>
      <c r="I617" s="12">
        <v>42134.781597222223</v>
      </c>
      <c r="J617" s="12">
        <v>42104.781597222223</v>
      </c>
      <c r="K617" t="b">
        <v>0</v>
      </c>
      <c r="L617">
        <v>3</v>
      </c>
      <c r="M617" t="b">
        <v>0</v>
      </c>
      <c r="N617" t="s">
        <v>8281</v>
      </c>
      <c r="O617" t="s">
        <v>8293</v>
      </c>
      <c r="P617">
        <v>6</v>
      </c>
      <c r="Q617">
        <v>18.329999999999998</v>
      </c>
    </row>
    <row r="618" spans="1:17" ht="230.4" x14ac:dyDescent="0.3">
      <c r="A618">
        <v>682</v>
      </c>
      <c r="B618" s="3" t="s">
        <v>683</v>
      </c>
      <c r="C618" s="3" t="s">
        <v>4792</v>
      </c>
      <c r="D618" s="5">
        <v>50000</v>
      </c>
      <c r="E618" s="7">
        <v>53</v>
      </c>
      <c r="F618" t="s">
        <v>8220</v>
      </c>
      <c r="G618" t="s">
        <v>8223</v>
      </c>
      <c r="H618" t="s">
        <v>8245</v>
      </c>
      <c r="I618" s="12">
        <v>42808.723634259266</v>
      </c>
      <c r="J618" s="12">
        <v>42778.765300925923</v>
      </c>
      <c r="K618" t="b">
        <v>0</v>
      </c>
      <c r="L618">
        <v>4</v>
      </c>
      <c r="M618" t="b">
        <v>0</v>
      </c>
      <c r="N618" t="s">
        <v>8266</v>
      </c>
      <c r="O618" t="s">
        <v>8268</v>
      </c>
      <c r="P618">
        <v>0</v>
      </c>
      <c r="Q618">
        <v>13.25</v>
      </c>
    </row>
    <row r="619" spans="1:17" ht="244.8" x14ac:dyDescent="0.3">
      <c r="A619">
        <v>1115</v>
      </c>
      <c r="B619" s="3" t="s">
        <v>1116</v>
      </c>
      <c r="C619" s="3" t="s">
        <v>5225</v>
      </c>
      <c r="D619" s="5">
        <v>40000</v>
      </c>
      <c r="E619" s="7">
        <v>53</v>
      </c>
      <c r="F619" t="s">
        <v>8220</v>
      </c>
      <c r="G619" t="s">
        <v>8223</v>
      </c>
      <c r="H619" t="s">
        <v>8245</v>
      </c>
      <c r="I619" s="12">
        <v>42459.653877314813</v>
      </c>
      <c r="J619" s="12">
        <v>42429.695543981477</v>
      </c>
      <c r="K619" t="b">
        <v>0</v>
      </c>
      <c r="L619">
        <v>4</v>
      </c>
      <c r="M619" t="b">
        <v>0</v>
      </c>
      <c r="N619" t="s">
        <v>8274</v>
      </c>
      <c r="O619" t="s">
        <v>8292</v>
      </c>
      <c r="P619">
        <v>0</v>
      </c>
      <c r="Q619">
        <v>13.25</v>
      </c>
    </row>
    <row r="620" spans="1:17" ht="187.2" x14ac:dyDescent="0.3">
      <c r="A620">
        <v>2748</v>
      </c>
      <c r="B620" s="3" t="s">
        <v>2748</v>
      </c>
      <c r="C620" s="3" t="s">
        <v>6858</v>
      </c>
      <c r="D620" s="5">
        <v>5000</v>
      </c>
      <c r="E620" s="7">
        <v>53</v>
      </c>
      <c r="F620" t="s">
        <v>8220</v>
      </c>
      <c r="G620" t="s">
        <v>8223</v>
      </c>
      <c r="H620" t="s">
        <v>8245</v>
      </c>
      <c r="I620" s="12">
        <v>42615.7106712963</v>
      </c>
      <c r="J620" s="12">
        <v>42585.7106712963</v>
      </c>
      <c r="K620" t="b">
        <v>0</v>
      </c>
      <c r="L620">
        <v>4</v>
      </c>
      <c r="M620" t="b">
        <v>0</v>
      </c>
      <c r="N620" t="s">
        <v>8269</v>
      </c>
      <c r="O620" t="s">
        <v>8314</v>
      </c>
      <c r="P620">
        <v>1</v>
      </c>
      <c r="Q620">
        <v>13.25</v>
      </c>
    </row>
    <row r="621" spans="1:17" ht="244.8" x14ac:dyDescent="0.3">
      <c r="A621">
        <v>2779</v>
      </c>
      <c r="B621" s="3" t="s">
        <v>2779</v>
      </c>
      <c r="C621" s="3" t="s">
        <v>6889</v>
      </c>
      <c r="D621" s="5">
        <v>2500</v>
      </c>
      <c r="E621" s="7">
        <v>53</v>
      </c>
      <c r="F621" t="s">
        <v>8220</v>
      </c>
      <c r="G621" t="s">
        <v>8223</v>
      </c>
      <c r="H621" t="s">
        <v>8245</v>
      </c>
      <c r="I621" s="12">
        <v>42330.627557870372</v>
      </c>
      <c r="J621" s="12">
        <v>42300.585891203707</v>
      </c>
      <c r="K621" t="b">
        <v>0</v>
      </c>
      <c r="L621">
        <v>1</v>
      </c>
      <c r="M621" t="b">
        <v>0</v>
      </c>
      <c r="N621" t="s">
        <v>8269</v>
      </c>
      <c r="O621" t="s">
        <v>8314</v>
      </c>
      <c r="P621">
        <v>2</v>
      </c>
      <c r="Q621">
        <v>53</v>
      </c>
    </row>
    <row r="622" spans="1:17" ht="259.2" x14ac:dyDescent="0.3">
      <c r="A622">
        <v>505</v>
      </c>
      <c r="B622" s="3" t="s">
        <v>506</v>
      </c>
      <c r="C622" s="3" t="s">
        <v>4615</v>
      </c>
      <c r="D622" s="5">
        <v>12000</v>
      </c>
      <c r="E622" s="7">
        <v>52</v>
      </c>
      <c r="F622" t="s">
        <v>8220</v>
      </c>
      <c r="G622" t="s">
        <v>8223</v>
      </c>
      <c r="H622" t="s">
        <v>8245</v>
      </c>
      <c r="I622" s="12">
        <v>42363.098217592589</v>
      </c>
      <c r="J622" s="12">
        <v>42318.098217592589</v>
      </c>
      <c r="K622" t="b">
        <v>0</v>
      </c>
      <c r="L622">
        <v>14</v>
      </c>
      <c r="M622" t="b">
        <v>0</v>
      </c>
      <c r="N622" t="s">
        <v>8279</v>
      </c>
      <c r="O622" t="s">
        <v>8297</v>
      </c>
      <c r="P622">
        <v>0</v>
      </c>
      <c r="Q622">
        <v>3.71</v>
      </c>
    </row>
    <row r="623" spans="1:17" ht="244.8" x14ac:dyDescent="0.3">
      <c r="A623">
        <v>546</v>
      </c>
      <c r="B623" s="3" t="s">
        <v>547</v>
      </c>
      <c r="C623" s="3" t="s">
        <v>4656</v>
      </c>
      <c r="D623" s="5">
        <v>60000</v>
      </c>
      <c r="E623" s="7">
        <v>52</v>
      </c>
      <c r="F623" t="s">
        <v>8220</v>
      </c>
      <c r="G623" t="s">
        <v>8223</v>
      </c>
      <c r="H623" t="s">
        <v>8245</v>
      </c>
      <c r="I623" s="12">
        <v>42294.667997685188</v>
      </c>
      <c r="J623" s="12">
        <v>42249.667997685188</v>
      </c>
      <c r="K623" t="b">
        <v>0</v>
      </c>
      <c r="L623">
        <v>2</v>
      </c>
      <c r="M623" t="b">
        <v>0</v>
      </c>
      <c r="N623" t="s">
        <v>8266</v>
      </c>
      <c r="O623" t="s">
        <v>8300</v>
      </c>
      <c r="P623">
        <v>0</v>
      </c>
      <c r="Q623">
        <v>26</v>
      </c>
    </row>
    <row r="624" spans="1:17" ht="100.8" x14ac:dyDescent="0.3">
      <c r="A624">
        <v>2402</v>
      </c>
      <c r="B624" s="3" t="s">
        <v>2403</v>
      </c>
      <c r="C624" s="3" t="s">
        <v>6512</v>
      </c>
      <c r="D624" s="5">
        <v>12000</v>
      </c>
      <c r="E624" s="7">
        <v>52</v>
      </c>
      <c r="F624" t="s">
        <v>8220</v>
      </c>
      <c r="G624" t="s">
        <v>8223</v>
      </c>
      <c r="H624" t="s">
        <v>8245</v>
      </c>
      <c r="I624" s="12">
        <v>42137.679756944446</v>
      </c>
      <c r="J624" s="12">
        <v>42107.679756944446</v>
      </c>
      <c r="K624" t="b">
        <v>0</v>
      </c>
      <c r="L624">
        <v>1</v>
      </c>
      <c r="M624" t="b">
        <v>0</v>
      </c>
      <c r="N624" t="s">
        <v>8277</v>
      </c>
      <c r="O624" t="s">
        <v>8303</v>
      </c>
      <c r="P624">
        <v>0</v>
      </c>
      <c r="Q624">
        <v>52</v>
      </c>
    </row>
    <row r="625" spans="1:17" ht="244.8" x14ac:dyDescent="0.3">
      <c r="A625">
        <v>470</v>
      </c>
      <c r="B625" s="3" t="s">
        <v>471</v>
      </c>
      <c r="C625" s="3" t="s">
        <v>4580</v>
      </c>
      <c r="D625" s="5">
        <v>5000</v>
      </c>
      <c r="E625" s="7">
        <v>51</v>
      </c>
      <c r="F625" t="s">
        <v>8220</v>
      </c>
      <c r="G625" t="s">
        <v>8223</v>
      </c>
      <c r="H625" t="s">
        <v>8245</v>
      </c>
      <c r="I625" s="12">
        <v>41655.166666666664</v>
      </c>
      <c r="J625" s="12">
        <v>41605.167696759258</v>
      </c>
      <c r="K625" t="b">
        <v>0</v>
      </c>
      <c r="L625">
        <v>2</v>
      </c>
      <c r="M625" t="b">
        <v>0</v>
      </c>
      <c r="N625" t="s">
        <v>8279</v>
      </c>
      <c r="O625" t="s">
        <v>8297</v>
      </c>
      <c r="P625">
        <v>1</v>
      </c>
      <c r="Q625">
        <v>25.5</v>
      </c>
    </row>
    <row r="626" spans="1:17" ht="259.2" x14ac:dyDescent="0.3">
      <c r="A626">
        <v>1072</v>
      </c>
      <c r="B626" s="3" t="s">
        <v>1073</v>
      </c>
      <c r="C626" s="3" t="s">
        <v>5182</v>
      </c>
      <c r="D626" s="5">
        <v>75000</v>
      </c>
      <c r="E626" s="7">
        <v>51</v>
      </c>
      <c r="F626" t="s">
        <v>8220</v>
      </c>
      <c r="G626" t="s">
        <v>8223</v>
      </c>
      <c r="H626" t="s">
        <v>8245</v>
      </c>
      <c r="I626" s="12">
        <v>41675.832141203704</v>
      </c>
      <c r="J626" s="12">
        <v>41645.832141203704</v>
      </c>
      <c r="K626" t="b">
        <v>0</v>
      </c>
      <c r="L626">
        <v>4</v>
      </c>
      <c r="M626" t="b">
        <v>0</v>
      </c>
      <c r="N626" t="s">
        <v>8274</v>
      </c>
      <c r="O626" t="s">
        <v>8292</v>
      </c>
      <c r="P626">
        <v>0</v>
      </c>
      <c r="Q626">
        <v>12.75</v>
      </c>
    </row>
    <row r="627" spans="1:17" ht="216" x14ac:dyDescent="0.3">
      <c r="A627">
        <v>1703</v>
      </c>
      <c r="B627" s="3" t="s">
        <v>1704</v>
      </c>
      <c r="C627" s="3" t="s">
        <v>5813</v>
      </c>
      <c r="D627" s="5">
        <v>5000</v>
      </c>
      <c r="E627" s="7">
        <v>51</v>
      </c>
      <c r="F627" t="s">
        <v>8220</v>
      </c>
      <c r="G627" t="s">
        <v>8223</v>
      </c>
      <c r="H627" t="s">
        <v>8245</v>
      </c>
      <c r="I627" s="12">
        <v>42247.281678240746</v>
      </c>
      <c r="J627" s="12">
        <v>42187.281678240746</v>
      </c>
      <c r="K627" t="b">
        <v>0</v>
      </c>
      <c r="L627">
        <v>2</v>
      </c>
      <c r="M627" t="b">
        <v>0</v>
      </c>
      <c r="N627" t="s">
        <v>8285</v>
      </c>
      <c r="O627" t="s">
        <v>8288</v>
      </c>
      <c r="P627">
        <v>1</v>
      </c>
      <c r="Q627">
        <v>25.5</v>
      </c>
    </row>
    <row r="628" spans="1:17" ht="187.2" x14ac:dyDescent="0.3">
      <c r="A628">
        <v>1875</v>
      </c>
      <c r="B628" s="3" t="s">
        <v>1876</v>
      </c>
      <c r="C628" s="3" t="s">
        <v>5985</v>
      </c>
      <c r="D628" s="5">
        <v>10000</v>
      </c>
      <c r="E628" s="7">
        <v>51</v>
      </c>
      <c r="F628" t="s">
        <v>8220</v>
      </c>
      <c r="G628" t="s">
        <v>8223</v>
      </c>
      <c r="H628" t="s">
        <v>8245</v>
      </c>
      <c r="I628" s="12">
        <v>42588.899398148147</v>
      </c>
      <c r="J628" s="12">
        <v>42528.899398148147</v>
      </c>
      <c r="K628" t="b">
        <v>0</v>
      </c>
      <c r="L628">
        <v>3</v>
      </c>
      <c r="M628" t="b">
        <v>0</v>
      </c>
      <c r="N628" t="s">
        <v>8274</v>
      </c>
      <c r="O628" t="s">
        <v>8302</v>
      </c>
      <c r="P628">
        <v>1</v>
      </c>
      <c r="Q628">
        <v>17</v>
      </c>
    </row>
    <row r="629" spans="1:17" ht="216" x14ac:dyDescent="0.3">
      <c r="A629">
        <v>2919</v>
      </c>
      <c r="B629" s="3" t="s">
        <v>2919</v>
      </c>
      <c r="C629" s="3" t="s">
        <v>7029</v>
      </c>
      <c r="D629" s="5">
        <v>600</v>
      </c>
      <c r="E629" s="7">
        <v>51</v>
      </c>
      <c r="F629" t="s">
        <v>8220</v>
      </c>
      <c r="G629" t="s">
        <v>8223</v>
      </c>
      <c r="H629" t="s">
        <v>8245</v>
      </c>
      <c r="I629" s="12">
        <v>41856.61954861111</v>
      </c>
      <c r="J629" s="12">
        <v>41826.61954861111</v>
      </c>
      <c r="K629" t="b">
        <v>0</v>
      </c>
      <c r="L629">
        <v>6</v>
      </c>
      <c r="M629" t="b">
        <v>0</v>
      </c>
      <c r="N629" t="s">
        <v>8281</v>
      </c>
      <c r="O629" t="s">
        <v>8284</v>
      </c>
      <c r="P629">
        <v>9</v>
      </c>
      <c r="Q629">
        <v>8.5</v>
      </c>
    </row>
    <row r="630" spans="1:17" ht="72" x14ac:dyDescent="0.3">
      <c r="A630">
        <v>190</v>
      </c>
      <c r="B630" s="3" t="s">
        <v>192</v>
      </c>
      <c r="C630" s="3" t="s">
        <v>4300</v>
      </c>
      <c r="D630" s="5">
        <v>12000</v>
      </c>
      <c r="E630" s="7">
        <v>50</v>
      </c>
      <c r="F630" t="s">
        <v>8220</v>
      </c>
      <c r="G630" t="s">
        <v>8223</v>
      </c>
      <c r="H630" t="s">
        <v>8245</v>
      </c>
      <c r="I630" s="12">
        <v>42537.650995370372</v>
      </c>
      <c r="J630" s="12">
        <v>42527.650995370372</v>
      </c>
      <c r="K630" t="b">
        <v>0</v>
      </c>
      <c r="L630">
        <v>1</v>
      </c>
      <c r="M630" t="b">
        <v>0</v>
      </c>
      <c r="N630" t="s">
        <v>8279</v>
      </c>
      <c r="O630" t="s">
        <v>8283</v>
      </c>
      <c r="P630">
        <v>0</v>
      </c>
      <c r="Q630">
        <v>50</v>
      </c>
    </row>
    <row r="631" spans="1:17" ht="100.8" x14ac:dyDescent="0.3">
      <c r="A631">
        <v>237</v>
      </c>
      <c r="B631" s="3" t="s">
        <v>239</v>
      </c>
      <c r="C631" s="3" t="s">
        <v>4347</v>
      </c>
      <c r="D631" s="5">
        <v>15000</v>
      </c>
      <c r="E631" s="7">
        <v>50</v>
      </c>
      <c r="F631" t="s">
        <v>8220</v>
      </c>
      <c r="G631" t="s">
        <v>8223</v>
      </c>
      <c r="H631" t="s">
        <v>8245</v>
      </c>
      <c r="I631" s="12">
        <v>42437.577187499999</v>
      </c>
      <c r="J631" s="12">
        <v>42377.577187499999</v>
      </c>
      <c r="K631" t="b">
        <v>0</v>
      </c>
      <c r="L631">
        <v>1</v>
      </c>
      <c r="M631" t="b">
        <v>0</v>
      </c>
      <c r="N631" t="s">
        <v>8279</v>
      </c>
      <c r="O631" t="s">
        <v>8283</v>
      </c>
      <c r="P631">
        <v>0</v>
      </c>
      <c r="Q631">
        <v>50</v>
      </c>
    </row>
    <row r="632" spans="1:17" ht="187.2" x14ac:dyDescent="0.3">
      <c r="A632">
        <v>444</v>
      </c>
      <c r="B632" s="3" t="s">
        <v>445</v>
      </c>
      <c r="C632" s="3" t="s">
        <v>4554</v>
      </c>
      <c r="D632" s="5">
        <v>1000</v>
      </c>
      <c r="E632" s="7">
        <v>50</v>
      </c>
      <c r="F632" t="s">
        <v>8220</v>
      </c>
      <c r="G632" t="s">
        <v>8223</v>
      </c>
      <c r="H632" t="s">
        <v>8245</v>
      </c>
      <c r="I632" s="12">
        <v>40954.906956018516</v>
      </c>
      <c r="J632" s="12">
        <v>40894.906956018516</v>
      </c>
      <c r="K632" t="b">
        <v>0</v>
      </c>
      <c r="L632">
        <v>1</v>
      </c>
      <c r="M632" t="b">
        <v>0</v>
      </c>
      <c r="N632" t="s">
        <v>8279</v>
      </c>
      <c r="O632" t="s">
        <v>8297</v>
      </c>
      <c r="P632">
        <v>5</v>
      </c>
      <c r="Q632">
        <v>50</v>
      </c>
    </row>
    <row r="633" spans="1:17" ht="273.60000000000002" x14ac:dyDescent="0.3">
      <c r="A633">
        <v>559</v>
      </c>
      <c r="B633" s="3" t="s">
        <v>560</v>
      </c>
      <c r="C633" s="3" t="s">
        <v>4669</v>
      </c>
      <c r="D633" s="5">
        <v>240000</v>
      </c>
      <c r="E633" s="7">
        <v>50</v>
      </c>
      <c r="F633" t="s">
        <v>8220</v>
      </c>
      <c r="G633" t="s">
        <v>8223</v>
      </c>
      <c r="H633" t="s">
        <v>8245</v>
      </c>
      <c r="I633" s="12">
        <v>42351.283101851848</v>
      </c>
      <c r="J633" s="12">
        <v>42321.283101851848</v>
      </c>
      <c r="K633" t="b">
        <v>0</v>
      </c>
      <c r="L633">
        <v>1</v>
      </c>
      <c r="M633" t="b">
        <v>0</v>
      </c>
      <c r="N633" t="s">
        <v>8266</v>
      </c>
      <c r="O633" t="s">
        <v>8300</v>
      </c>
      <c r="P633">
        <v>0</v>
      </c>
      <c r="Q633">
        <v>50</v>
      </c>
    </row>
    <row r="634" spans="1:17" ht="273.60000000000002" x14ac:dyDescent="0.3">
      <c r="A634">
        <v>772</v>
      </c>
      <c r="B634" s="3" t="s">
        <v>773</v>
      </c>
      <c r="C634" s="3" t="s">
        <v>4882</v>
      </c>
      <c r="D634" s="5">
        <v>1500</v>
      </c>
      <c r="E634" s="7">
        <v>50</v>
      </c>
      <c r="F634" t="s">
        <v>8220</v>
      </c>
      <c r="G634" t="s">
        <v>8223</v>
      </c>
      <c r="H634" t="s">
        <v>8245</v>
      </c>
      <c r="I634" s="12">
        <v>40118.165972222225</v>
      </c>
      <c r="J634" s="12">
        <v>40068.056932870371</v>
      </c>
      <c r="K634" t="b">
        <v>0</v>
      </c>
      <c r="L634">
        <v>1</v>
      </c>
      <c r="M634" t="b">
        <v>0</v>
      </c>
      <c r="N634" t="s">
        <v>8269</v>
      </c>
      <c r="O634" t="s">
        <v>8310</v>
      </c>
      <c r="P634">
        <v>3</v>
      </c>
      <c r="Q634">
        <v>50</v>
      </c>
    </row>
    <row r="635" spans="1:17" ht="302.39999999999998" x14ac:dyDescent="0.3">
      <c r="A635">
        <v>868</v>
      </c>
      <c r="B635" s="3" t="s">
        <v>869</v>
      </c>
      <c r="C635" s="3" t="s">
        <v>4978</v>
      </c>
      <c r="D635" s="5">
        <v>45000</v>
      </c>
      <c r="E635" s="7">
        <v>50</v>
      </c>
      <c r="F635" t="s">
        <v>8220</v>
      </c>
      <c r="G635" t="s">
        <v>8223</v>
      </c>
      <c r="H635" t="s">
        <v>8245</v>
      </c>
      <c r="I635" s="12">
        <v>41646.027754629627</v>
      </c>
      <c r="J635" s="12">
        <v>41616.027754629627</v>
      </c>
      <c r="K635" t="b">
        <v>0</v>
      </c>
      <c r="L635">
        <v>1</v>
      </c>
      <c r="M635" t="b">
        <v>0</v>
      </c>
      <c r="N635" t="s">
        <v>8285</v>
      </c>
      <c r="O635" t="s">
        <v>8308</v>
      </c>
      <c r="P635">
        <v>0</v>
      </c>
      <c r="Q635">
        <v>50</v>
      </c>
    </row>
    <row r="636" spans="1:17" ht="273.60000000000002" x14ac:dyDescent="0.3">
      <c r="A636">
        <v>935</v>
      </c>
      <c r="B636" s="3" t="s">
        <v>936</v>
      </c>
      <c r="C636" s="3" t="s">
        <v>5045</v>
      </c>
      <c r="D636" s="5">
        <v>3500</v>
      </c>
      <c r="E636" s="7">
        <v>50</v>
      </c>
      <c r="F636" t="s">
        <v>8220</v>
      </c>
      <c r="G636" t="s">
        <v>8223</v>
      </c>
      <c r="H636" t="s">
        <v>8245</v>
      </c>
      <c r="I636" s="12">
        <v>42398.333668981482</v>
      </c>
      <c r="J636" s="12">
        <v>42368.333668981482</v>
      </c>
      <c r="K636" t="b">
        <v>0</v>
      </c>
      <c r="L636">
        <v>2</v>
      </c>
      <c r="M636" t="b">
        <v>0</v>
      </c>
      <c r="N636" t="s">
        <v>8285</v>
      </c>
      <c r="O636" t="s">
        <v>8308</v>
      </c>
      <c r="P636">
        <v>1</v>
      </c>
      <c r="Q636">
        <v>25</v>
      </c>
    </row>
    <row r="637" spans="1:17" ht="144" x14ac:dyDescent="0.3">
      <c r="A637">
        <v>1153</v>
      </c>
      <c r="B637" s="3" t="s">
        <v>1154</v>
      </c>
      <c r="C637" s="3" t="s">
        <v>5263</v>
      </c>
      <c r="D637" s="5">
        <v>8000</v>
      </c>
      <c r="E637" s="7">
        <v>50</v>
      </c>
      <c r="F637" t="s">
        <v>8220</v>
      </c>
      <c r="G637" t="s">
        <v>8223</v>
      </c>
      <c r="H637" t="s">
        <v>8245</v>
      </c>
      <c r="I637" s="12">
        <v>42173.714178240742</v>
      </c>
      <c r="J637" s="12">
        <v>42143.714178240742</v>
      </c>
      <c r="K637" t="b">
        <v>0</v>
      </c>
      <c r="L637">
        <v>1</v>
      </c>
      <c r="M637" t="b">
        <v>0</v>
      </c>
      <c r="N637" t="s">
        <v>8277</v>
      </c>
      <c r="O637" t="s">
        <v>8303</v>
      </c>
      <c r="P637">
        <v>1</v>
      </c>
      <c r="Q637">
        <v>50</v>
      </c>
    </row>
    <row r="638" spans="1:17" ht="273.60000000000002" x14ac:dyDescent="0.3">
      <c r="A638">
        <v>1483</v>
      </c>
      <c r="B638" s="3" t="s">
        <v>1484</v>
      </c>
      <c r="C638" s="3" t="s">
        <v>5593</v>
      </c>
      <c r="D638" s="5">
        <v>7000</v>
      </c>
      <c r="E638" s="7">
        <v>50</v>
      </c>
      <c r="F638" t="s">
        <v>8220</v>
      </c>
      <c r="G638" t="s">
        <v>8223</v>
      </c>
      <c r="H638" t="s">
        <v>8245</v>
      </c>
      <c r="I638" s="12">
        <v>42573.192997685182</v>
      </c>
      <c r="J638" s="12">
        <v>42548.192997685182</v>
      </c>
      <c r="K638" t="b">
        <v>0</v>
      </c>
      <c r="L638">
        <v>2</v>
      </c>
      <c r="M638" t="b">
        <v>0</v>
      </c>
      <c r="N638" t="s">
        <v>8269</v>
      </c>
      <c r="O638" t="s">
        <v>8310</v>
      </c>
      <c r="P638">
        <v>1</v>
      </c>
      <c r="Q638">
        <v>25</v>
      </c>
    </row>
    <row r="639" spans="1:17" ht="172.8" x14ac:dyDescent="0.3">
      <c r="A639">
        <v>1559</v>
      </c>
      <c r="B639" s="3" t="s">
        <v>1560</v>
      </c>
      <c r="C639" s="3" t="s">
        <v>5669</v>
      </c>
      <c r="D639" s="5">
        <v>15000</v>
      </c>
      <c r="E639" s="7">
        <v>50</v>
      </c>
      <c r="F639" t="s">
        <v>8220</v>
      </c>
      <c r="G639" t="s">
        <v>8223</v>
      </c>
      <c r="H639" t="s">
        <v>8245</v>
      </c>
      <c r="I639" s="12">
        <v>42123.05322916666</v>
      </c>
      <c r="J639" s="12">
        <v>42108.05322916666</v>
      </c>
      <c r="K639" t="b">
        <v>0</v>
      </c>
      <c r="L639">
        <v>1</v>
      </c>
      <c r="M639" t="b">
        <v>0</v>
      </c>
      <c r="N639" t="s">
        <v>8271</v>
      </c>
      <c r="O639" t="s">
        <v>8313</v>
      </c>
      <c r="P639">
        <v>0</v>
      </c>
      <c r="Q639">
        <v>50</v>
      </c>
    </row>
    <row r="640" spans="1:17" ht="288" x14ac:dyDescent="0.3">
      <c r="A640">
        <v>1713</v>
      </c>
      <c r="B640" s="3" t="s">
        <v>1714</v>
      </c>
      <c r="C640" s="3" t="s">
        <v>5823</v>
      </c>
      <c r="D640" s="5">
        <v>3000</v>
      </c>
      <c r="E640" s="7">
        <v>50</v>
      </c>
      <c r="F640" t="s">
        <v>8220</v>
      </c>
      <c r="G640" t="s">
        <v>8223</v>
      </c>
      <c r="H640" t="s">
        <v>8245</v>
      </c>
      <c r="I640" s="12">
        <v>41917.801064814819</v>
      </c>
      <c r="J640" s="12">
        <v>41887.801064814819</v>
      </c>
      <c r="K640" t="b">
        <v>0</v>
      </c>
      <c r="L640">
        <v>1</v>
      </c>
      <c r="M640" t="b">
        <v>0</v>
      </c>
      <c r="N640" t="s">
        <v>8285</v>
      </c>
      <c r="O640" t="s">
        <v>8288</v>
      </c>
      <c r="P640">
        <v>2</v>
      </c>
      <c r="Q640">
        <v>50</v>
      </c>
    </row>
    <row r="641" spans="1:17" ht="216" x14ac:dyDescent="0.3">
      <c r="A641">
        <v>1904</v>
      </c>
      <c r="B641" s="3" t="s">
        <v>1905</v>
      </c>
      <c r="C641" s="3" t="s">
        <v>6014</v>
      </c>
      <c r="D641" s="5">
        <v>50000</v>
      </c>
      <c r="E641" s="7">
        <v>50</v>
      </c>
      <c r="F641" t="s">
        <v>8220</v>
      </c>
      <c r="G641" t="s">
        <v>8223</v>
      </c>
      <c r="H641" t="s">
        <v>8245</v>
      </c>
      <c r="I641" s="12">
        <v>42371.685428240744</v>
      </c>
      <c r="J641" s="12">
        <v>42326.685428240744</v>
      </c>
      <c r="K641" t="b">
        <v>0</v>
      </c>
      <c r="L641">
        <v>2</v>
      </c>
      <c r="M641" t="b">
        <v>0</v>
      </c>
      <c r="N641" t="s">
        <v>8266</v>
      </c>
      <c r="O641" t="s">
        <v>8276</v>
      </c>
      <c r="P641">
        <v>0</v>
      </c>
      <c r="Q641">
        <v>25</v>
      </c>
    </row>
    <row r="642" spans="1:17" ht="216" x14ac:dyDescent="0.3">
      <c r="A642">
        <v>1989</v>
      </c>
      <c r="B642" s="3" t="s">
        <v>1990</v>
      </c>
      <c r="C642" s="3" t="s">
        <v>6099</v>
      </c>
      <c r="D642" s="5">
        <v>5000</v>
      </c>
      <c r="E642" s="7">
        <v>50</v>
      </c>
      <c r="F642" t="s">
        <v>8220</v>
      </c>
      <c r="G642" t="s">
        <v>8223</v>
      </c>
      <c r="H642" t="s">
        <v>8245</v>
      </c>
      <c r="I642" s="12">
        <v>42715.680648148147</v>
      </c>
      <c r="J642" s="12">
        <v>42685.680648148147</v>
      </c>
      <c r="K642" t="b">
        <v>0</v>
      </c>
      <c r="L642">
        <v>1</v>
      </c>
      <c r="M642" t="b">
        <v>0</v>
      </c>
      <c r="N642" t="s">
        <v>8271</v>
      </c>
      <c r="O642" t="s">
        <v>8311</v>
      </c>
      <c r="P642">
        <v>1</v>
      </c>
      <c r="Q642">
        <v>50</v>
      </c>
    </row>
    <row r="643" spans="1:17" ht="331.2" x14ac:dyDescent="0.3">
      <c r="A643">
        <v>2123</v>
      </c>
      <c r="B643" s="3" t="s">
        <v>2124</v>
      </c>
      <c r="C643" s="3" t="s">
        <v>6233</v>
      </c>
      <c r="D643" s="5">
        <v>500</v>
      </c>
      <c r="E643" s="7">
        <v>50</v>
      </c>
      <c r="F643" t="s">
        <v>8220</v>
      </c>
      <c r="G643" t="s">
        <v>8223</v>
      </c>
      <c r="H643" t="s">
        <v>8245</v>
      </c>
      <c r="I643" s="12">
        <v>40252.290972222225</v>
      </c>
      <c r="J643" s="12">
        <v>40198.424849537041</v>
      </c>
      <c r="K643" t="b">
        <v>0</v>
      </c>
      <c r="L643">
        <v>5</v>
      </c>
      <c r="M643" t="b">
        <v>0</v>
      </c>
      <c r="N643" t="s">
        <v>8274</v>
      </c>
      <c r="O643" t="s">
        <v>8292</v>
      </c>
      <c r="P643">
        <v>10</v>
      </c>
      <c r="Q643">
        <v>10</v>
      </c>
    </row>
    <row r="644" spans="1:17" ht="244.8" x14ac:dyDescent="0.3">
      <c r="A644">
        <v>2152</v>
      </c>
      <c r="B644" s="3" t="s">
        <v>2153</v>
      </c>
      <c r="C644" s="3" t="s">
        <v>6262</v>
      </c>
      <c r="D644" s="5">
        <v>30000</v>
      </c>
      <c r="E644" s="7">
        <v>50</v>
      </c>
      <c r="F644" t="s">
        <v>8220</v>
      </c>
      <c r="G644" t="s">
        <v>8223</v>
      </c>
      <c r="H644" t="s">
        <v>8245</v>
      </c>
      <c r="I644" s="12">
        <v>41713.790613425925</v>
      </c>
      <c r="J644" s="12">
        <v>41683.832280092596</v>
      </c>
      <c r="K644" t="b">
        <v>0</v>
      </c>
      <c r="L644">
        <v>4</v>
      </c>
      <c r="M644" t="b">
        <v>0</v>
      </c>
      <c r="N644" t="s">
        <v>8274</v>
      </c>
      <c r="O644" t="s">
        <v>8292</v>
      </c>
      <c r="P644">
        <v>0</v>
      </c>
      <c r="Q644">
        <v>12.5</v>
      </c>
    </row>
    <row r="645" spans="1:17" ht="216" x14ac:dyDescent="0.3">
      <c r="A645">
        <v>2438</v>
      </c>
      <c r="B645" s="3" t="s">
        <v>2439</v>
      </c>
      <c r="C645" s="3" t="s">
        <v>6548</v>
      </c>
      <c r="D645" s="5">
        <v>15000</v>
      </c>
      <c r="E645" s="7">
        <v>50</v>
      </c>
      <c r="F645" t="s">
        <v>8220</v>
      </c>
      <c r="G645" t="s">
        <v>8223</v>
      </c>
      <c r="H645" t="s">
        <v>8245</v>
      </c>
      <c r="I645" s="12">
        <v>42345.956736111111</v>
      </c>
      <c r="J645" s="12">
        <v>42285.91506944444</v>
      </c>
      <c r="K645" t="b">
        <v>0</v>
      </c>
      <c r="L645">
        <v>1</v>
      </c>
      <c r="M645" t="b">
        <v>0</v>
      </c>
      <c r="N645" t="s">
        <v>8277</v>
      </c>
      <c r="O645" t="s">
        <v>8303</v>
      </c>
      <c r="P645">
        <v>0</v>
      </c>
      <c r="Q645">
        <v>50</v>
      </c>
    </row>
    <row r="646" spans="1:17" ht="244.8" x14ac:dyDescent="0.3">
      <c r="A646">
        <v>2585</v>
      </c>
      <c r="B646" s="3" t="s">
        <v>2585</v>
      </c>
      <c r="C646" s="3" t="s">
        <v>6695</v>
      </c>
      <c r="D646" s="5">
        <v>30000</v>
      </c>
      <c r="E646" s="7">
        <v>50</v>
      </c>
      <c r="F646" t="s">
        <v>8220</v>
      </c>
      <c r="G646" t="s">
        <v>8223</v>
      </c>
      <c r="H646" t="s">
        <v>8245</v>
      </c>
      <c r="I646" s="12">
        <v>41825.963333333333</v>
      </c>
      <c r="J646" s="12">
        <v>41795.963333333333</v>
      </c>
      <c r="K646" t="b">
        <v>0</v>
      </c>
      <c r="L646">
        <v>1</v>
      </c>
      <c r="M646" t="b">
        <v>0</v>
      </c>
      <c r="N646" t="s">
        <v>8277</v>
      </c>
      <c r="O646" t="s">
        <v>8303</v>
      </c>
      <c r="P646">
        <v>0</v>
      </c>
      <c r="Q646">
        <v>50</v>
      </c>
    </row>
    <row r="647" spans="1:17" ht="259.2" x14ac:dyDescent="0.3">
      <c r="A647">
        <v>2592</v>
      </c>
      <c r="B647" s="3" t="s">
        <v>2592</v>
      </c>
      <c r="C647" s="3" t="s">
        <v>6702</v>
      </c>
      <c r="D647" s="5">
        <v>30000</v>
      </c>
      <c r="E647" s="7">
        <v>50</v>
      </c>
      <c r="F647" t="s">
        <v>8220</v>
      </c>
      <c r="G647" t="s">
        <v>8223</v>
      </c>
      <c r="H647" t="s">
        <v>8245</v>
      </c>
      <c r="I647" s="12">
        <v>41917.801168981481</v>
      </c>
      <c r="J647" s="12">
        <v>41887.801168981481</v>
      </c>
      <c r="K647" t="b">
        <v>0</v>
      </c>
      <c r="L647">
        <v>1</v>
      </c>
      <c r="M647" t="b">
        <v>0</v>
      </c>
      <c r="N647" t="s">
        <v>8277</v>
      </c>
      <c r="O647" t="s">
        <v>8303</v>
      </c>
      <c r="P647">
        <v>0</v>
      </c>
      <c r="Q647">
        <v>50</v>
      </c>
    </row>
    <row r="648" spans="1:17" ht="244.8" x14ac:dyDescent="0.3">
      <c r="A648">
        <v>3095</v>
      </c>
      <c r="B648" s="3" t="s">
        <v>3095</v>
      </c>
      <c r="C648" s="3" t="s">
        <v>7205</v>
      </c>
      <c r="D648" s="5">
        <v>14920</v>
      </c>
      <c r="E648" s="7">
        <v>50</v>
      </c>
      <c r="F648" t="s">
        <v>8220</v>
      </c>
      <c r="G648" t="s">
        <v>8223</v>
      </c>
      <c r="H648" t="s">
        <v>8245</v>
      </c>
      <c r="I648" s="12">
        <v>42583.025231481486</v>
      </c>
      <c r="J648" s="12">
        <v>42523.025231481486</v>
      </c>
      <c r="K648" t="b">
        <v>0</v>
      </c>
      <c r="L648">
        <v>1</v>
      </c>
      <c r="M648" t="b">
        <v>0</v>
      </c>
      <c r="N648" t="s">
        <v>8281</v>
      </c>
      <c r="O648" t="s">
        <v>8282</v>
      </c>
      <c r="P648">
        <v>0</v>
      </c>
      <c r="Q648">
        <v>50</v>
      </c>
    </row>
    <row r="649" spans="1:17" ht="259.2" x14ac:dyDescent="0.3">
      <c r="A649">
        <v>3895</v>
      </c>
      <c r="B649" s="3" t="s">
        <v>3892</v>
      </c>
      <c r="C649" s="3" t="s">
        <v>8003</v>
      </c>
      <c r="D649" s="5">
        <v>1000</v>
      </c>
      <c r="E649" s="7">
        <v>50</v>
      </c>
      <c r="F649" t="s">
        <v>8220</v>
      </c>
      <c r="G649" t="s">
        <v>8223</v>
      </c>
      <c r="H649" t="s">
        <v>8245</v>
      </c>
      <c r="I649" s="12">
        <v>42063.250208333338</v>
      </c>
      <c r="J649" s="12">
        <v>42032.250208333338</v>
      </c>
      <c r="K649" t="b">
        <v>0</v>
      </c>
      <c r="L649">
        <v>1</v>
      </c>
      <c r="M649" t="b">
        <v>0</v>
      </c>
      <c r="N649" t="s">
        <v>8281</v>
      </c>
      <c r="O649" t="s">
        <v>8284</v>
      </c>
      <c r="P649">
        <v>5</v>
      </c>
      <c r="Q649">
        <v>50</v>
      </c>
    </row>
    <row r="650" spans="1:17" ht="273.60000000000002" x14ac:dyDescent="0.3">
      <c r="A650">
        <v>3941</v>
      </c>
      <c r="B650" s="3" t="s">
        <v>3938</v>
      </c>
      <c r="C650" s="3" t="s">
        <v>8049</v>
      </c>
      <c r="D650" s="5">
        <v>5500</v>
      </c>
      <c r="E650" s="7">
        <v>50</v>
      </c>
      <c r="F650" t="s">
        <v>8220</v>
      </c>
      <c r="G650" t="s">
        <v>8223</v>
      </c>
      <c r="H650" t="s">
        <v>8245</v>
      </c>
      <c r="I650" s="12">
        <v>41968.041666666672</v>
      </c>
      <c r="J650" s="12">
        <v>41940.587233796294</v>
      </c>
      <c r="K650" t="b">
        <v>0</v>
      </c>
      <c r="L650">
        <v>2</v>
      </c>
      <c r="M650" t="b">
        <v>0</v>
      </c>
      <c r="N650" t="s">
        <v>8281</v>
      </c>
      <c r="O650" t="s">
        <v>8284</v>
      </c>
      <c r="P650">
        <v>1</v>
      </c>
      <c r="Q650">
        <v>25</v>
      </c>
    </row>
    <row r="651" spans="1:17" ht="273.60000000000002" x14ac:dyDescent="0.3">
      <c r="A651">
        <v>4099</v>
      </c>
      <c r="B651" s="3" t="s">
        <v>4095</v>
      </c>
      <c r="C651" s="3" t="s">
        <v>8202</v>
      </c>
      <c r="D651" s="5">
        <v>4500</v>
      </c>
      <c r="E651" s="7">
        <v>50</v>
      </c>
      <c r="F651" t="s">
        <v>8220</v>
      </c>
      <c r="G651" t="s">
        <v>8223</v>
      </c>
      <c r="H651" t="s">
        <v>8245</v>
      </c>
      <c r="I651" s="12">
        <v>42615.850381944445</v>
      </c>
      <c r="J651" s="12">
        <v>42570.850381944445</v>
      </c>
      <c r="K651" t="b">
        <v>0</v>
      </c>
      <c r="L651">
        <v>1</v>
      </c>
      <c r="M651" t="b">
        <v>0</v>
      </c>
      <c r="N651" t="s">
        <v>8281</v>
      </c>
      <c r="O651" t="s">
        <v>8284</v>
      </c>
      <c r="P651">
        <v>1</v>
      </c>
      <c r="Q651">
        <v>50</v>
      </c>
    </row>
    <row r="652" spans="1:17" ht="288" x14ac:dyDescent="0.3">
      <c r="A652">
        <v>1486</v>
      </c>
      <c r="B652" s="3" t="s">
        <v>1487</v>
      </c>
      <c r="C652" s="3" t="s">
        <v>5596</v>
      </c>
      <c r="D652" s="5">
        <v>20000</v>
      </c>
      <c r="E652" s="7">
        <v>48</v>
      </c>
      <c r="F652" t="s">
        <v>8220</v>
      </c>
      <c r="G652" t="s">
        <v>8223</v>
      </c>
      <c r="H652" t="s">
        <v>8245</v>
      </c>
      <c r="I652" s="12">
        <v>42062.168530092589</v>
      </c>
      <c r="J652" s="12">
        <v>42032.168530092589</v>
      </c>
      <c r="K652" t="b">
        <v>0</v>
      </c>
      <c r="L652">
        <v>3</v>
      </c>
      <c r="M652" t="b">
        <v>0</v>
      </c>
      <c r="N652" t="s">
        <v>8269</v>
      </c>
      <c r="O652" t="s">
        <v>8310</v>
      </c>
      <c r="P652">
        <v>0</v>
      </c>
      <c r="Q652">
        <v>16</v>
      </c>
    </row>
    <row r="653" spans="1:17" ht="244.8" x14ac:dyDescent="0.3">
      <c r="A653">
        <v>2136</v>
      </c>
      <c r="B653" s="3" t="s">
        <v>2137</v>
      </c>
      <c r="C653" s="3" t="s">
        <v>6246</v>
      </c>
      <c r="D653" s="5">
        <v>80000</v>
      </c>
      <c r="E653" s="7">
        <v>47.69</v>
      </c>
      <c r="F653" t="s">
        <v>8220</v>
      </c>
      <c r="G653" t="s">
        <v>8223</v>
      </c>
      <c r="H653" t="s">
        <v>8245</v>
      </c>
      <c r="I653" s="12">
        <v>41566.509097222224</v>
      </c>
      <c r="J653" s="12">
        <v>41536.509097222224</v>
      </c>
      <c r="K653" t="b">
        <v>0</v>
      </c>
      <c r="L653">
        <v>4</v>
      </c>
      <c r="M653" t="b">
        <v>0</v>
      </c>
      <c r="N653" t="s">
        <v>8274</v>
      </c>
      <c r="O653" t="s">
        <v>8292</v>
      </c>
      <c r="P653">
        <v>0</v>
      </c>
      <c r="Q653">
        <v>11.92</v>
      </c>
    </row>
    <row r="654" spans="1:17" ht="230.4" x14ac:dyDescent="0.3">
      <c r="A654">
        <v>1097</v>
      </c>
      <c r="B654" s="3" t="s">
        <v>1098</v>
      </c>
      <c r="C654" s="3" t="s">
        <v>5207</v>
      </c>
      <c r="D654" s="5">
        <v>100000</v>
      </c>
      <c r="E654" s="7">
        <v>47</v>
      </c>
      <c r="F654" t="s">
        <v>8220</v>
      </c>
      <c r="G654" t="s">
        <v>8223</v>
      </c>
      <c r="H654" t="s">
        <v>8245</v>
      </c>
      <c r="I654" s="12">
        <v>41700.792557870373</v>
      </c>
      <c r="J654" s="12">
        <v>41660.792557870373</v>
      </c>
      <c r="K654" t="b">
        <v>0</v>
      </c>
      <c r="L654">
        <v>7</v>
      </c>
      <c r="M654" t="b">
        <v>0</v>
      </c>
      <c r="N654" t="s">
        <v>8274</v>
      </c>
      <c r="O654" t="s">
        <v>8292</v>
      </c>
      <c r="P654">
        <v>0</v>
      </c>
      <c r="Q654">
        <v>6.71</v>
      </c>
    </row>
    <row r="655" spans="1:17" ht="259.2" x14ac:dyDescent="0.3">
      <c r="A655">
        <v>4086</v>
      </c>
      <c r="B655" s="3" t="s">
        <v>4082</v>
      </c>
      <c r="C655" s="3" t="s">
        <v>8189</v>
      </c>
      <c r="D655" s="5">
        <v>1000</v>
      </c>
      <c r="E655" s="7">
        <v>47</v>
      </c>
      <c r="F655" t="s">
        <v>8220</v>
      </c>
      <c r="G655" t="s">
        <v>8223</v>
      </c>
      <c r="H655" t="s">
        <v>8245</v>
      </c>
      <c r="I655" s="12">
        <v>42329.166666666672</v>
      </c>
      <c r="J655" s="12">
        <v>42304.940960648149</v>
      </c>
      <c r="K655" t="b">
        <v>0</v>
      </c>
      <c r="L655">
        <v>5</v>
      </c>
      <c r="M655" t="b">
        <v>0</v>
      </c>
      <c r="N655" t="s">
        <v>8281</v>
      </c>
      <c r="O655" t="s">
        <v>8284</v>
      </c>
      <c r="P655">
        <v>5</v>
      </c>
      <c r="Q655">
        <v>9.4</v>
      </c>
    </row>
    <row r="656" spans="1:17" ht="230.4" x14ac:dyDescent="0.3">
      <c r="A656">
        <v>455</v>
      </c>
      <c r="B656" s="3" t="s">
        <v>456</v>
      </c>
      <c r="C656" s="3" t="s">
        <v>4565</v>
      </c>
      <c r="D656" s="5">
        <v>65000</v>
      </c>
      <c r="E656" s="7">
        <v>45</v>
      </c>
      <c r="F656" t="s">
        <v>8220</v>
      </c>
      <c r="G656" t="s">
        <v>8223</v>
      </c>
      <c r="H656" t="s">
        <v>8245</v>
      </c>
      <c r="I656" s="12">
        <v>41016.021527777775</v>
      </c>
      <c r="J656" s="12">
        <v>40971.002569444441</v>
      </c>
      <c r="K656" t="b">
        <v>0</v>
      </c>
      <c r="L656">
        <v>2</v>
      </c>
      <c r="M656" t="b">
        <v>0</v>
      </c>
      <c r="N656" t="s">
        <v>8279</v>
      </c>
      <c r="O656" t="s">
        <v>8297</v>
      </c>
      <c r="P656">
        <v>0</v>
      </c>
      <c r="Q656">
        <v>22.5</v>
      </c>
    </row>
    <row r="657" spans="1:17" ht="244.8" x14ac:dyDescent="0.3">
      <c r="A657">
        <v>865</v>
      </c>
      <c r="B657" s="3" t="s">
        <v>866</v>
      </c>
      <c r="C657" s="3" t="s">
        <v>4975</v>
      </c>
      <c r="D657" s="5">
        <v>2200</v>
      </c>
      <c r="E657" s="7">
        <v>45</v>
      </c>
      <c r="F657" t="s">
        <v>8220</v>
      </c>
      <c r="G657" t="s">
        <v>8223</v>
      </c>
      <c r="H657" t="s">
        <v>8245</v>
      </c>
      <c r="I657" s="12">
        <v>41290.77311342593</v>
      </c>
      <c r="J657" s="12">
        <v>41230.77311342593</v>
      </c>
      <c r="K657" t="b">
        <v>0</v>
      </c>
      <c r="L657">
        <v>2</v>
      </c>
      <c r="M657" t="b">
        <v>0</v>
      </c>
      <c r="N657" t="s">
        <v>8285</v>
      </c>
      <c r="O657" t="s">
        <v>8308</v>
      </c>
      <c r="P657">
        <v>2</v>
      </c>
      <c r="Q657">
        <v>22.5</v>
      </c>
    </row>
    <row r="658" spans="1:17" ht="158.4" x14ac:dyDescent="0.3">
      <c r="A658">
        <v>873</v>
      </c>
      <c r="B658" s="3" t="s">
        <v>874</v>
      </c>
      <c r="C658" s="3" t="s">
        <v>4983</v>
      </c>
      <c r="D658" s="5">
        <v>3500</v>
      </c>
      <c r="E658" s="7">
        <v>45</v>
      </c>
      <c r="F658" t="s">
        <v>8220</v>
      </c>
      <c r="G658" t="s">
        <v>8223</v>
      </c>
      <c r="H658" t="s">
        <v>8245</v>
      </c>
      <c r="I658" s="12">
        <v>41224.208796296298</v>
      </c>
      <c r="J658" s="12">
        <v>41184.167129629634</v>
      </c>
      <c r="K658" t="b">
        <v>0</v>
      </c>
      <c r="L658">
        <v>5</v>
      </c>
      <c r="M658" t="b">
        <v>0</v>
      </c>
      <c r="N658" t="s">
        <v>8285</v>
      </c>
      <c r="O658" t="s">
        <v>8308</v>
      </c>
      <c r="P658">
        <v>1</v>
      </c>
      <c r="Q658">
        <v>9</v>
      </c>
    </row>
    <row r="659" spans="1:17" ht="273.60000000000002" x14ac:dyDescent="0.3">
      <c r="A659">
        <v>1068</v>
      </c>
      <c r="B659" s="3" t="s">
        <v>1069</v>
      </c>
      <c r="C659" s="3" t="s">
        <v>5178</v>
      </c>
      <c r="D659" s="5">
        <v>30000</v>
      </c>
      <c r="E659" s="7">
        <v>45</v>
      </c>
      <c r="F659" t="s">
        <v>8220</v>
      </c>
      <c r="G659" t="s">
        <v>8223</v>
      </c>
      <c r="H659" t="s">
        <v>8245</v>
      </c>
      <c r="I659" s="12">
        <v>42470.329444444447</v>
      </c>
      <c r="J659" s="12">
        <v>42440.371111111104</v>
      </c>
      <c r="K659" t="b">
        <v>0</v>
      </c>
      <c r="L659">
        <v>4</v>
      </c>
      <c r="M659" t="b">
        <v>0</v>
      </c>
      <c r="N659" t="s">
        <v>8274</v>
      </c>
      <c r="O659" t="s">
        <v>8292</v>
      </c>
      <c r="P659">
        <v>0</v>
      </c>
      <c r="Q659">
        <v>11.25</v>
      </c>
    </row>
    <row r="660" spans="1:17" ht="172.8" x14ac:dyDescent="0.3">
      <c r="A660">
        <v>1075</v>
      </c>
      <c r="B660" s="3" t="s">
        <v>1076</v>
      </c>
      <c r="C660" s="3" t="s">
        <v>5185</v>
      </c>
      <c r="D660" s="5">
        <v>1000</v>
      </c>
      <c r="E660" s="7">
        <v>45</v>
      </c>
      <c r="F660" t="s">
        <v>8220</v>
      </c>
      <c r="G660" t="s">
        <v>8223</v>
      </c>
      <c r="H660" t="s">
        <v>8245</v>
      </c>
      <c r="I660" s="12">
        <v>41035.904120370367</v>
      </c>
      <c r="J660" s="12">
        <v>41005.904120370367</v>
      </c>
      <c r="K660" t="b">
        <v>0</v>
      </c>
      <c r="L660">
        <v>3</v>
      </c>
      <c r="M660" t="b">
        <v>0</v>
      </c>
      <c r="N660" t="s">
        <v>8274</v>
      </c>
      <c r="O660" t="s">
        <v>8292</v>
      </c>
      <c r="P660">
        <v>5</v>
      </c>
      <c r="Q660">
        <v>15</v>
      </c>
    </row>
    <row r="661" spans="1:17" ht="273.60000000000002" x14ac:dyDescent="0.3">
      <c r="A661">
        <v>1078</v>
      </c>
      <c r="B661" s="3" t="s">
        <v>1079</v>
      </c>
      <c r="C661" s="3" t="s">
        <v>5188</v>
      </c>
      <c r="D661" s="5">
        <v>600</v>
      </c>
      <c r="E661" s="7">
        <v>45</v>
      </c>
      <c r="F661" t="s">
        <v>8220</v>
      </c>
      <c r="G661" t="s">
        <v>8223</v>
      </c>
      <c r="H661" t="s">
        <v>8245</v>
      </c>
      <c r="I661" s="12">
        <v>40746.195844907408</v>
      </c>
      <c r="J661" s="12">
        <v>40701.195844907408</v>
      </c>
      <c r="K661" t="b">
        <v>0</v>
      </c>
      <c r="L661">
        <v>5</v>
      </c>
      <c r="M661" t="b">
        <v>0</v>
      </c>
      <c r="N661" t="s">
        <v>8274</v>
      </c>
      <c r="O661" t="s">
        <v>8292</v>
      </c>
      <c r="P661">
        <v>8</v>
      </c>
      <c r="Q661">
        <v>9</v>
      </c>
    </row>
    <row r="662" spans="1:17" ht="288" x14ac:dyDescent="0.3">
      <c r="A662">
        <v>1109</v>
      </c>
      <c r="B662" s="3" t="s">
        <v>1110</v>
      </c>
      <c r="C662" s="3" t="s">
        <v>5219</v>
      </c>
      <c r="D662" s="5">
        <v>10000</v>
      </c>
      <c r="E662" s="7">
        <v>45</v>
      </c>
      <c r="F662" t="s">
        <v>8220</v>
      </c>
      <c r="G662" t="s">
        <v>8223</v>
      </c>
      <c r="H662" t="s">
        <v>8245</v>
      </c>
      <c r="I662" s="12">
        <v>42692.793865740736</v>
      </c>
      <c r="J662" s="12">
        <v>42662.752199074079</v>
      </c>
      <c r="K662" t="b">
        <v>0</v>
      </c>
      <c r="L662">
        <v>3</v>
      </c>
      <c r="M662" t="b">
        <v>0</v>
      </c>
      <c r="N662" t="s">
        <v>8274</v>
      </c>
      <c r="O662" t="s">
        <v>8292</v>
      </c>
      <c r="P662">
        <v>0</v>
      </c>
      <c r="Q662">
        <v>15</v>
      </c>
    </row>
    <row r="663" spans="1:17" ht="259.2" x14ac:dyDescent="0.3">
      <c r="A663">
        <v>2764</v>
      </c>
      <c r="B663" s="3" t="s">
        <v>2764</v>
      </c>
      <c r="C663" s="3" t="s">
        <v>6874</v>
      </c>
      <c r="D663" s="5">
        <v>4000</v>
      </c>
      <c r="E663" s="7">
        <v>45</v>
      </c>
      <c r="F663" t="s">
        <v>8220</v>
      </c>
      <c r="G663" t="s">
        <v>8223</v>
      </c>
      <c r="H663" t="s">
        <v>8245</v>
      </c>
      <c r="I663" s="12">
        <v>41059.791666666664</v>
      </c>
      <c r="J663" s="12">
        <v>41030.292025462964</v>
      </c>
      <c r="K663" t="b">
        <v>0</v>
      </c>
      <c r="L663">
        <v>4</v>
      </c>
      <c r="M663" t="b">
        <v>0</v>
      </c>
      <c r="N663" t="s">
        <v>8269</v>
      </c>
      <c r="O663" t="s">
        <v>8314</v>
      </c>
      <c r="P663">
        <v>1</v>
      </c>
      <c r="Q663">
        <v>11.25</v>
      </c>
    </row>
    <row r="664" spans="1:17" ht="259.2" x14ac:dyDescent="0.3">
      <c r="A664">
        <v>2866</v>
      </c>
      <c r="B664" s="3" t="s">
        <v>2866</v>
      </c>
      <c r="C664" s="3" t="s">
        <v>6976</v>
      </c>
      <c r="D664" s="5">
        <v>5000</v>
      </c>
      <c r="E664" s="7">
        <v>45</v>
      </c>
      <c r="F664" t="s">
        <v>8220</v>
      </c>
      <c r="G664" t="s">
        <v>8223</v>
      </c>
      <c r="H664" t="s">
        <v>8245</v>
      </c>
      <c r="I664" s="12">
        <v>42657.916666666672</v>
      </c>
      <c r="J664" s="12">
        <v>42627.955104166671</v>
      </c>
      <c r="K664" t="b">
        <v>0</v>
      </c>
      <c r="L664">
        <v>2</v>
      </c>
      <c r="M664" t="b">
        <v>0</v>
      </c>
      <c r="N664" t="s">
        <v>8281</v>
      </c>
      <c r="O664" t="s">
        <v>8284</v>
      </c>
      <c r="P664">
        <v>1</v>
      </c>
      <c r="Q664">
        <v>22.5</v>
      </c>
    </row>
    <row r="665" spans="1:17" ht="273.60000000000002" x14ac:dyDescent="0.3">
      <c r="A665">
        <v>3960</v>
      </c>
      <c r="B665" s="3" t="s">
        <v>3957</v>
      </c>
      <c r="C665" s="3" t="s">
        <v>8067</v>
      </c>
      <c r="D665" s="5">
        <v>3000</v>
      </c>
      <c r="E665" s="7">
        <v>45</v>
      </c>
      <c r="F665" t="s">
        <v>8220</v>
      </c>
      <c r="G665" t="s">
        <v>8223</v>
      </c>
      <c r="H665" t="s">
        <v>8245</v>
      </c>
      <c r="I665" s="12">
        <v>42372.845555555556</v>
      </c>
      <c r="J665" s="12">
        <v>42342.845555555556</v>
      </c>
      <c r="K665" t="b">
        <v>0</v>
      </c>
      <c r="L665">
        <v>4</v>
      </c>
      <c r="M665" t="b">
        <v>0</v>
      </c>
      <c r="N665" t="s">
        <v>8281</v>
      </c>
      <c r="O665" t="s">
        <v>8284</v>
      </c>
      <c r="P665">
        <v>2</v>
      </c>
      <c r="Q665">
        <v>11.25</v>
      </c>
    </row>
    <row r="666" spans="1:17" ht="259.2" x14ac:dyDescent="0.3">
      <c r="A666">
        <v>3966</v>
      </c>
      <c r="B666" s="3" t="s">
        <v>3963</v>
      </c>
      <c r="C666" s="3" t="s">
        <v>8073</v>
      </c>
      <c r="D666" s="5">
        <v>7500</v>
      </c>
      <c r="E666" s="7">
        <v>45</v>
      </c>
      <c r="F666" t="s">
        <v>8220</v>
      </c>
      <c r="G666" t="s">
        <v>8223</v>
      </c>
      <c r="H666" t="s">
        <v>8245</v>
      </c>
      <c r="I666" s="12">
        <v>41844.124305555553</v>
      </c>
      <c r="J666" s="12">
        <v>41801.711550925924</v>
      </c>
      <c r="K666" t="b">
        <v>0</v>
      </c>
      <c r="L666">
        <v>2</v>
      </c>
      <c r="M666" t="b">
        <v>0</v>
      </c>
      <c r="N666" t="s">
        <v>8281</v>
      </c>
      <c r="O666" t="s">
        <v>8284</v>
      </c>
      <c r="P666">
        <v>1</v>
      </c>
      <c r="Q666">
        <v>22.5</v>
      </c>
    </row>
    <row r="667" spans="1:17" ht="259.2" x14ac:dyDescent="0.3">
      <c r="A667">
        <v>1182</v>
      </c>
      <c r="B667" s="3" t="s">
        <v>1183</v>
      </c>
      <c r="C667" s="3" t="s">
        <v>5292</v>
      </c>
      <c r="D667" s="5">
        <v>1000</v>
      </c>
      <c r="E667" s="7">
        <v>42</v>
      </c>
      <c r="F667" t="s">
        <v>8220</v>
      </c>
      <c r="G667" t="s">
        <v>8223</v>
      </c>
      <c r="H667" t="s">
        <v>8245</v>
      </c>
      <c r="I667" s="12">
        <v>42747.695833333331</v>
      </c>
      <c r="J667" s="12">
        <v>42728.827407407407</v>
      </c>
      <c r="K667" t="b">
        <v>0</v>
      </c>
      <c r="L667">
        <v>4</v>
      </c>
      <c r="M667" t="b">
        <v>0</v>
      </c>
      <c r="N667" t="s">
        <v>8277</v>
      </c>
      <c r="O667" t="s">
        <v>8303</v>
      </c>
      <c r="P667">
        <v>4</v>
      </c>
      <c r="Q667">
        <v>10.5</v>
      </c>
    </row>
    <row r="668" spans="1:17" ht="259.2" x14ac:dyDescent="0.3">
      <c r="A668">
        <v>1905</v>
      </c>
      <c r="B668" s="3" t="s">
        <v>1906</v>
      </c>
      <c r="C668" s="3" t="s">
        <v>6015</v>
      </c>
      <c r="D668" s="5">
        <v>25000</v>
      </c>
      <c r="E668" s="7">
        <v>42</v>
      </c>
      <c r="F668" t="s">
        <v>8220</v>
      </c>
      <c r="G668" t="s">
        <v>8223</v>
      </c>
      <c r="H668" t="s">
        <v>8245</v>
      </c>
      <c r="I668" s="12">
        <v>41889.925856481481</v>
      </c>
      <c r="J668" s="12">
        <v>41859.925856481481</v>
      </c>
      <c r="K668" t="b">
        <v>0</v>
      </c>
      <c r="L668">
        <v>4</v>
      </c>
      <c r="M668" t="b">
        <v>0</v>
      </c>
      <c r="N668" t="s">
        <v>8266</v>
      </c>
      <c r="O668" t="s">
        <v>8276</v>
      </c>
      <c r="P668">
        <v>0</v>
      </c>
      <c r="Q668">
        <v>10.5</v>
      </c>
    </row>
    <row r="669" spans="1:17" ht="172.8" x14ac:dyDescent="0.3">
      <c r="A669">
        <v>1101</v>
      </c>
      <c r="B669" s="3" t="s">
        <v>1102</v>
      </c>
      <c r="C669" s="3" t="s">
        <v>5211</v>
      </c>
      <c r="D669" s="5">
        <v>100000</v>
      </c>
      <c r="E669" s="7">
        <v>41</v>
      </c>
      <c r="F669" t="s">
        <v>8220</v>
      </c>
      <c r="G669" t="s">
        <v>8223</v>
      </c>
      <c r="H669" t="s">
        <v>8245</v>
      </c>
      <c r="I669" s="12">
        <v>42565.758333333331</v>
      </c>
      <c r="J669" s="12">
        <v>42538.77243055556</v>
      </c>
      <c r="K669" t="b">
        <v>0</v>
      </c>
      <c r="L669">
        <v>6</v>
      </c>
      <c r="M669" t="b">
        <v>0</v>
      </c>
      <c r="N669" t="s">
        <v>8274</v>
      </c>
      <c r="O669" t="s">
        <v>8292</v>
      </c>
      <c r="P669">
        <v>0</v>
      </c>
      <c r="Q669">
        <v>6.83</v>
      </c>
    </row>
    <row r="670" spans="1:17" ht="244.8" x14ac:dyDescent="0.3">
      <c r="A670">
        <v>4107</v>
      </c>
      <c r="B670" s="3" t="s">
        <v>4103</v>
      </c>
      <c r="C670" s="3" t="s">
        <v>8210</v>
      </c>
      <c r="D670" s="5">
        <v>2000</v>
      </c>
      <c r="E670" s="7">
        <v>41</v>
      </c>
      <c r="F670" t="s">
        <v>8220</v>
      </c>
      <c r="G670" t="s">
        <v>8223</v>
      </c>
      <c r="H670" t="s">
        <v>8245</v>
      </c>
      <c r="I670" s="12">
        <v>41906.916678240741</v>
      </c>
      <c r="J670" s="12">
        <v>41883.916678240741</v>
      </c>
      <c r="K670" t="b">
        <v>0</v>
      </c>
      <c r="L670">
        <v>4</v>
      </c>
      <c r="M670" t="b">
        <v>0</v>
      </c>
      <c r="N670" t="s">
        <v>8281</v>
      </c>
      <c r="O670" t="s">
        <v>8284</v>
      </c>
      <c r="P670">
        <v>2</v>
      </c>
      <c r="Q670">
        <v>10.25</v>
      </c>
    </row>
    <row r="671" spans="1:17" ht="244.8" x14ac:dyDescent="0.3">
      <c r="A671">
        <v>937</v>
      </c>
      <c r="B671" s="3" t="s">
        <v>938</v>
      </c>
      <c r="C671" s="3" t="s">
        <v>5047</v>
      </c>
      <c r="D671" s="5">
        <v>3500</v>
      </c>
      <c r="E671" s="7">
        <v>40</v>
      </c>
      <c r="F671" t="s">
        <v>8220</v>
      </c>
      <c r="G671" t="s">
        <v>8223</v>
      </c>
      <c r="H671" t="s">
        <v>8245</v>
      </c>
      <c r="I671" s="12">
        <v>41581.839780092596</v>
      </c>
      <c r="J671" s="12">
        <v>41551.798113425924</v>
      </c>
      <c r="K671" t="b">
        <v>0</v>
      </c>
      <c r="L671">
        <v>2</v>
      </c>
      <c r="M671" t="b">
        <v>0</v>
      </c>
      <c r="N671" t="s">
        <v>8285</v>
      </c>
      <c r="O671" t="s">
        <v>8308</v>
      </c>
      <c r="P671">
        <v>1</v>
      </c>
      <c r="Q671">
        <v>20</v>
      </c>
    </row>
    <row r="672" spans="1:17" ht="230.4" x14ac:dyDescent="0.3">
      <c r="A672">
        <v>939</v>
      </c>
      <c r="B672" s="3" t="s">
        <v>940</v>
      </c>
      <c r="C672" s="3" t="s">
        <v>5049</v>
      </c>
      <c r="D672" s="5">
        <v>2750</v>
      </c>
      <c r="E672" s="7">
        <v>40</v>
      </c>
      <c r="F672" t="s">
        <v>8220</v>
      </c>
      <c r="G672" t="s">
        <v>8223</v>
      </c>
      <c r="H672" t="s">
        <v>8245</v>
      </c>
      <c r="I672" s="12">
        <v>41455.831944444442</v>
      </c>
      <c r="J672" s="12">
        <v>41416.763171296298</v>
      </c>
      <c r="K672" t="b">
        <v>0</v>
      </c>
      <c r="L672">
        <v>2</v>
      </c>
      <c r="M672" t="b">
        <v>0</v>
      </c>
      <c r="N672" t="s">
        <v>8285</v>
      </c>
      <c r="O672" t="s">
        <v>8308</v>
      </c>
      <c r="P672">
        <v>1</v>
      </c>
      <c r="Q672">
        <v>20</v>
      </c>
    </row>
    <row r="673" spans="1:17" ht="230.4" x14ac:dyDescent="0.3">
      <c r="A673">
        <v>1789</v>
      </c>
      <c r="B673" s="3" t="s">
        <v>1790</v>
      </c>
      <c r="C673" s="3" t="s">
        <v>5899</v>
      </c>
      <c r="D673" s="5">
        <v>8000</v>
      </c>
      <c r="E673" s="7">
        <v>40</v>
      </c>
      <c r="F673" t="s">
        <v>8220</v>
      </c>
      <c r="G673" t="s">
        <v>8223</v>
      </c>
      <c r="H673" t="s">
        <v>8245</v>
      </c>
      <c r="I673" s="12">
        <v>42016.250034722223</v>
      </c>
      <c r="J673" s="12">
        <v>41956.250034722223</v>
      </c>
      <c r="K673" t="b">
        <v>1</v>
      </c>
      <c r="L673">
        <v>4</v>
      </c>
      <c r="M673" t="b">
        <v>0</v>
      </c>
      <c r="N673" t="s">
        <v>8271</v>
      </c>
      <c r="O673" t="s">
        <v>8272</v>
      </c>
      <c r="P673">
        <v>1</v>
      </c>
      <c r="Q673">
        <v>10</v>
      </c>
    </row>
    <row r="674" spans="1:17" ht="201.6" x14ac:dyDescent="0.3">
      <c r="A674">
        <v>1811</v>
      </c>
      <c r="B674" s="3" t="s">
        <v>1812</v>
      </c>
      <c r="C674" s="3" t="s">
        <v>5921</v>
      </c>
      <c r="D674" s="5">
        <v>54000</v>
      </c>
      <c r="E674" s="7">
        <v>40</v>
      </c>
      <c r="F674" t="s">
        <v>8220</v>
      </c>
      <c r="G674" t="s">
        <v>8223</v>
      </c>
      <c r="H674" t="s">
        <v>8245</v>
      </c>
      <c r="I674" s="12">
        <v>41936.166666666664</v>
      </c>
      <c r="J674" s="12">
        <v>41876.433680555558</v>
      </c>
      <c r="K674" t="b">
        <v>0</v>
      </c>
      <c r="L674">
        <v>26</v>
      </c>
      <c r="M674" t="b">
        <v>0</v>
      </c>
      <c r="N674" t="s">
        <v>8271</v>
      </c>
      <c r="O674" t="s">
        <v>8272</v>
      </c>
      <c r="P674">
        <v>0</v>
      </c>
      <c r="Q674">
        <v>1.54</v>
      </c>
    </row>
    <row r="675" spans="1:17" ht="259.2" x14ac:dyDescent="0.3">
      <c r="A675">
        <v>2693</v>
      </c>
      <c r="B675" s="3" t="s">
        <v>2693</v>
      </c>
      <c r="C675" s="3" t="s">
        <v>6803</v>
      </c>
      <c r="D675" s="5">
        <v>5000</v>
      </c>
      <c r="E675" s="7">
        <v>40</v>
      </c>
      <c r="F675" t="s">
        <v>8220</v>
      </c>
      <c r="G675" t="s">
        <v>8223</v>
      </c>
      <c r="H675" t="s">
        <v>8245</v>
      </c>
      <c r="I675" s="12">
        <v>41864.138495370367</v>
      </c>
      <c r="J675" s="12">
        <v>41834.138495370367</v>
      </c>
      <c r="K675" t="b">
        <v>0</v>
      </c>
      <c r="L675">
        <v>3</v>
      </c>
      <c r="M675" t="b">
        <v>0</v>
      </c>
      <c r="N675" t="s">
        <v>8277</v>
      </c>
      <c r="O675" t="s">
        <v>8303</v>
      </c>
      <c r="P675">
        <v>1</v>
      </c>
      <c r="Q675">
        <v>13.33</v>
      </c>
    </row>
    <row r="676" spans="1:17" ht="259.2" x14ac:dyDescent="0.3">
      <c r="A676">
        <v>3053</v>
      </c>
      <c r="B676" s="3" t="s">
        <v>3053</v>
      </c>
      <c r="C676" s="3" t="s">
        <v>7163</v>
      </c>
      <c r="D676" s="5">
        <v>10000</v>
      </c>
      <c r="E676" s="7">
        <v>40</v>
      </c>
      <c r="F676" t="s">
        <v>8220</v>
      </c>
      <c r="G676" t="s">
        <v>8223</v>
      </c>
      <c r="H676" t="s">
        <v>8245</v>
      </c>
      <c r="I676" s="12">
        <v>41914.165972222225</v>
      </c>
      <c r="J676" s="12">
        <v>41862.761724537035</v>
      </c>
      <c r="K676" t="b">
        <v>0</v>
      </c>
      <c r="L676">
        <v>3</v>
      </c>
      <c r="M676" t="b">
        <v>0</v>
      </c>
      <c r="N676" t="s">
        <v>8281</v>
      </c>
      <c r="O676" t="s">
        <v>8282</v>
      </c>
      <c r="P676">
        <v>0</v>
      </c>
      <c r="Q676">
        <v>13.33</v>
      </c>
    </row>
    <row r="677" spans="1:17" ht="216" x14ac:dyDescent="0.3">
      <c r="A677">
        <v>4005</v>
      </c>
      <c r="B677" s="3" t="s">
        <v>4001</v>
      </c>
      <c r="C677" s="3" t="s">
        <v>8110</v>
      </c>
      <c r="D677" s="5">
        <v>3000</v>
      </c>
      <c r="E677" s="7">
        <v>40</v>
      </c>
      <c r="F677" t="s">
        <v>8220</v>
      </c>
      <c r="G677" t="s">
        <v>8223</v>
      </c>
      <c r="H677" t="s">
        <v>8245</v>
      </c>
      <c r="I677" s="12">
        <v>41932.807696759257</v>
      </c>
      <c r="J677" s="12">
        <v>41872.807696759257</v>
      </c>
      <c r="K677" t="b">
        <v>0</v>
      </c>
      <c r="L677">
        <v>2</v>
      </c>
      <c r="M677" t="b">
        <v>0</v>
      </c>
      <c r="N677" t="s">
        <v>8281</v>
      </c>
      <c r="O677" t="s">
        <v>8284</v>
      </c>
      <c r="P677">
        <v>1</v>
      </c>
      <c r="Q677">
        <v>20</v>
      </c>
    </row>
    <row r="678" spans="1:17" ht="259.2" x14ac:dyDescent="0.3">
      <c r="A678">
        <v>2903</v>
      </c>
      <c r="B678" s="3" t="s">
        <v>2903</v>
      </c>
      <c r="C678" s="3" t="s">
        <v>7013</v>
      </c>
      <c r="D678" s="5">
        <v>5000</v>
      </c>
      <c r="E678" s="7">
        <v>39</v>
      </c>
      <c r="F678" t="s">
        <v>8220</v>
      </c>
      <c r="G678" t="s">
        <v>8223</v>
      </c>
      <c r="H678" t="s">
        <v>8245</v>
      </c>
      <c r="I678" s="12">
        <v>42256.166874999995</v>
      </c>
      <c r="J678" s="12">
        <v>42196.166874999995</v>
      </c>
      <c r="K678" t="b">
        <v>0</v>
      </c>
      <c r="L678">
        <v>4</v>
      </c>
      <c r="M678" t="b">
        <v>0</v>
      </c>
      <c r="N678" t="s">
        <v>8281</v>
      </c>
      <c r="O678" t="s">
        <v>8284</v>
      </c>
      <c r="P678">
        <v>1</v>
      </c>
      <c r="Q678">
        <v>9.75</v>
      </c>
    </row>
    <row r="679" spans="1:17" ht="129.6" x14ac:dyDescent="0.3">
      <c r="A679">
        <v>3850</v>
      </c>
      <c r="B679" s="3" t="s">
        <v>3847</v>
      </c>
      <c r="C679" s="3" t="s">
        <v>7959</v>
      </c>
      <c r="D679" s="5">
        <v>1000</v>
      </c>
      <c r="E679" s="7">
        <v>38</v>
      </c>
      <c r="F679" t="s">
        <v>8220</v>
      </c>
      <c r="G679" t="s">
        <v>8223</v>
      </c>
      <c r="H679" t="s">
        <v>8245</v>
      </c>
      <c r="I679" s="12">
        <v>42005.124340277776</v>
      </c>
      <c r="J679" s="12">
        <v>41975.124340277776</v>
      </c>
      <c r="K679" t="b">
        <v>1</v>
      </c>
      <c r="L679">
        <v>4</v>
      </c>
      <c r="M679" t="b">
        <v>0</v>
      </c>
      <c r="N679" t="s">
        <v>8281</v>
      </c>
      <c r="O679" t="s">
        <v>8284</v>
      </c>
      <c r="P679">
        <v>4</v>
      </c>
      <c r="Q679">
        <v>9.5</v>
      </c>
    </row>
    <row r="680" spans="1:17" ht="216" x14ac:dyDescent="0.3">
      <c r="A680">
        <v>4073</v>
      </c>
      <c r="B680" s="3" t="s">
        <v>4069</v>
      </c>
      <c r="C680" s="3" t="s">
        <v>8176</v>
      </c>
      <c r="D680" s="5">
        <v>3500</v>
      </c>
      <c r="E680" s="7">
        <v>37</v>
      </c>
      <c r="F680" t="s">
        <v>8220</v>
      </c>
      <c r="G680" t="s">
        <v>8223</v>
      </c>
      <c r="H680" t="s">
        <v>8245</v>
      </c>
      <c r="I680" s="12">
        <v>42133.166666666672</v>
      </c>
      <c r="J680" s="12">
        <v>42078.34520833334</v>
      </c>
      <c r="K680" t="b">
        <v>0</v>
      </c>
      <c r="L680">
        <v>2</v>
      </c>
      <c r="M680" t="b">
        <v>0</v>
      </c>
      <c r="N680" t="s">
        <v>8281</v>
      </c>
      <c r="O680" t="s">
        <v>8284</v>
      </c>
      <c r="P680">
        <v>1</v>
      </c>
      <c r="Q680">
        <v>18.5</v>
      </c>
    </row>
    <row r="681" spans="1:17" ht="244.8" x14ac:dyDescent="0.3">
      <c r="A681">
        <v>2683</v>
      </c>
      <c r="B681" s="3" t="s">
        <v>2683</v>
      </c>
      <c r="C681" s="3" t="s">
        <v>6793</v>
      </c>
      <c r="D681" s="5">
        <v>15000</v>
      </c>
      <c r="E681" s="7">
        <v>36</v>
      </c>
      <c r="F681" t="s">
        <v>8220</v>
      </c>
      <c r="G681" t="s">
        <v>8223</v>
      </c>
      <c r="H681" t="s">
        <v>8245</v>
      </c>
      <c r="I681" s="12">
        <v>42064.75509259259</v>
      </c>
      <c r="J681" s="12">
        <v>42034.75509259259</v>
      </c>
      <c r="K681" t="b">
        <v>0</v>
      </c>
      <c r="L681">
        <v>3</v>
      </c>
      <c r="M681" t="b">
        <v>0</v>
      </c>
      <c r="N681" t="s">
        <v>8277</v>
      </c>
      <c r="O681" t="s">
        <v>8303</v>
      </c>
      <c r="P681">
        <v>0</v>
      </c>
      <c r="Q681">
        <v>12</v>
      </c>
    </row>
    <row r="682" spans="1:17" ht="172.8" x14ac:dyDescent="0.3">
      <c r="A682">
        <v>2761</v>
      </c>
      <c r="B682" s="3" t="s">
        <v>2761</v>
      </c>
      <c r="C682" s="3" t="s">
        <v>6871</v>
      </c>
      <c r="D682" s="5">
        <v>5000</v>
      </c>
      <c r="E682" s="7">
        <v>36</v>
      </c>
      <c r="F682" t="s">
        <v>8220</v>
      </c>
      <c r="G682" t="s">
        <v>8223</v>
      </c>
      <c r="H682" t="s">
        <v>8245</v>
      </c>
      <c r="I682" s="12">
        <v>41277.063576388886</v>
      </c>
      <c r="J682" s="12">
        <v>41247.063576388886</v>
      </c>
      <c r="K682" t="b">
        <v>0</v>
      </c>
      <c r="L682">
        <v>4</v>
      </c>
      <c r="M682" t="b">
        <v>0</v>
      </c>
      <c r="N682" t="s">
        <v>8269</v>
      </c>
      <c r="O682" t="s">
        <v>8314</v>
      </c>
      <c r="P682">
        <v>1</v>
      </c>
      <c r="Q682">
        <v>9</v>
      </c>
    </row>
    <row r="683" spans="1:17" ht="244.8" x14ac:dyDescent="0.3">
      <c r="A683">
        <v>1158</v>
      </c>
      <c r="B683" s="3" t="s">
        <v>1159</v>
      </c>
      <c r="C683" s="3" t="s">
        <v>5268</v>
      </c>
      <c r="D683" s="5">
        <v>7500</v>
      </c>
      <c r="E683" s="7">
        <v>35</v>
      </c>
      <c r="F683" t="s">
        <v>8220</v>
      </c>
      <c r="G683" t="s">
        <v>8223</v>
      </c>
      <c r="H683" t="s">
        <v>8245</v>
      </c>
      <c r="I683" s="12">
        <v>41982.09175925926</v>
      </c>
      <c r="J683" s="12">
        <v>41952.09175925926</v>
      </c>
      <c r="K683" t="b">
        <v>0</v>
      </c>
      <c r="L683">
        <v>3</v>
      </c>
      <c r="M683" t="b">
        <v>0</v>
      </c>
      <c r="N683" t="s">
        <v>8277</v>
      </c>
      <c r="O683" t="s">
        <v>8303</v>
      </c>
      <c r="P683">
        <v>0</v>
      </c>
      <c r="Q683">
        <v>11.67</v>
      </c>
    </row>
    <row r="684" spans="1:17" ht="259.2" x14ac:dyDescent="0.3">
      <c r="A684">
        <v>1162</v>
      </c>
      <c r="B684" s="3" t="s">
        <v>1163</v>
      </c>
      <c r="C684" s="3" t="s">
        <v>5272</v>
      </c>
      <c r="D684" s="5">
        <v>60000</v>
      </c>
      <c r="E684" s="7">
        <v>35</v>
      </c>
      <c r="F684" t="s">
        <v>8220</v>
      </c>
      <c r="G684" t="s">
        <v>8223</v>
      </c>
      <c r="H684" t="s">
        <v>8245</v>
      </c>
      <c r="I684" s="12">
        <v>41907.683611111112</v>
      </c>
      <c r="J684" s="12">
        <v>41876.683611111112</v>
      </c>
      <c r="K684" t="b">
        <v>0</v>
      </c>
      <c r="L684">
        <v>2</v>
      </c>
      <c r="M684" t="b">
        <v>0</v>
      </c>
      <c r="N684" t="s">
        <v>8277</v>
      </c>
      <c r="O684" t="s">
        <v>8303</v>
      </c>
      <c r="P684">
        <v>0</v>
      </c>
      <c r="Q684">
        <v>17.5</v>
      </c>
    </row>
    <row r="685" spans="1:17" ht="259.2" x14ac:dyDescent="0.3">
      <c r="A685">
        <v>1719</v>
      </c>
      <c r="B685" s="3" t="s">
        <v>1720</v>
      </c>
      <c r="C685" s="3" t="s">
        <v>5829</v>
      </c>
      <c r="D685" s="5">
        <v>4000</v>
      </c>
      <c r="E685" s="7">
        <v>35</v>
      </c>
      <c r="F685" t="s">
        <v>8220</v>
      </c>
      <c r="G685" t="s">
        <v>8223</v>
      </c>
      <c r="H685" t="s">
        <v>8245</v>
      </c>
      <c r="I685" s="12">
        <v>41899.534618055557</v>
      </c>
      <c r="J685" s="12">
        <v>41869.534618055557</v>
      </c>
      <c r="K685" t="b">
        <v>0</v>
      </c>
      <c r="L685">
        <v>3</v>
      </c>
      <c r="M685" t="b">
        <v>0</v>
      </c>
      <c r="N685" t="s">
        <v>8285</v>
      </c>
      <c r="O685" t="s">
        <v>8288</v>
      </c>
      <c r="P685">
        <v>1</v>
      </c>
      <c r="Q685">
        <v>11.67</v>
      </c>
    </row>
    <row r="686" spans="1:17" ht="244.8" x14ac:dyDescent="0.3">
      <c r="A686">
        <v>1724</v>
      </c>
      <c r="B686" s="3" t="s">
        <v>1725</v>
      </c>
      <c r="C686" s="3" t="s">
        <v>5834</v>
      </c>
      <c r="D686" s="5">
        <v>6000</v>
      </c>
      <c r="E686" s="7">
        <v>35</v>
      </c>
      <c r="F686" t="s">
        <v>8220</v>
      </c>
      <c r="G686" t="s">
        <v>8223</v>
      </c>
      <c r="H686" t="s">
        <v>8245</v>
      </c>
      <c r="I686" s="12">
        <v>41942.932430555556</v>
      </c>
      <c r="J686" s="12">
        <v>41912.932430555556</v>
      </c>
      <c r="K686" t="b">
        <v>0</v>
      </c>
      <c r="L686">
        <v>4</v>
      </c>
      <c r="M686" t="b">
        <v>0</v>
      </c>
      <c r="N686" t="s">
        <v>8285</v>
      </c>
      <c r="O686" t="s">
        <v>8288</v>
      </c>
      <c r="P686">
        <v>1</v>
      </c>
      <c r="Q686">
        <v>8.75</v>
      </c>
    </row>
    <row r="687" spans="1:17" ht="115.2" x14ac:dyDescent="0.3">
      <c r="A687">
        <v>2741</v>
      </c>
      <c r="B687" s="3" t="s">
        <v>2741</v>
      </c>
      <c r="C687" s="3" t="s">
        <v>6851</v>
      </c>
      <c r="D687" s="5">
        <v>8000</v>
      </c>
      <c r="E687" s="7">
        <v>35</v>
      </c>
      <c r="F687" t="s">
        <v>8220</v>
      </c>
      <c r="G687" t="s">
        <v>8223</v>
      </c>
      <c r="H687" t="s">
        <v>8245</v>
      </c>
      <c r="I687" s="12">
        <v>41932.088194444441</v>
      </c>
      <c r="J687" s="12">
        <v>41911.657430555555</v>
      </c>
      <c r="K687" t="b">
        <v>0</v>
      </c>
      <c r="L687">
        <v>4</v>
      </c>
      <c r="M687" t="b">
        <v>0</v>
      </c>
      <c r="N687" t="s">
        <v>8269</v>
      </c>
      <c r="O687" t="s">
        <v>8314</v>
      </c>
      <c r="P687">
        <v>0</v>
      </c>
      <c r="Q687">
        <v>8.75</v>
      </c>
    </row>
    <row r="688" spans="1:17" ht="144" x14ac:dyDescent="0.3">
      <c r="A688">
        <v>3792</v>
      </c>
      <c r="B688" s="3" t="s">
        <v>3789</v>
      </c>
      <c r="C688" s="3" t="s">
        <v>7902</v>
      </c>
      <c r="D688" s="5">
        <v>12500</v>
      </c>
      <c r="E688" s="7">
        <v>35</v>
      </c>
      <c r="F688" t="s">
        <v>8220</v>
      </c>
      <c r="G688" t="s">
        <v>8223</v>
      </c>
      <c r="H688" t="s">
        <v>8245</v>
      </c>
      <c r="I688" s="12">
        <v>42200.447013888886</v>
      </c>
      <c r="J688" s="12">
        <v>42170.447013888886</v>
      </c>
      <c r="K688" t="b">
        <v>0</v>
      </c>
      <c r="L688">
        <v>2</v>
      </c>
      <c r="M688" t="b">
        <v>0</v>
      </c>
      <c r="N688" t="s">
        <v>8281</v>
      </c>
      <c r="O688" t="s">
        <v>8293</v>
      </c>
      <c r="P688">
        <v>0</v>
      </c>
      <c r="Q688">
        <v>17.5</v>
      </c>
    </row>
    <row r="689" spans="1:17" ht="187.2" x14ac:dyDescent="0.3">
      <c r="A689">
        <v>4068</v>
      </c>
      <c r="B689" s="3" t="s">
        <v>4064</v>
      </c>
      <c r="C689" s="3" t="s">
        <v>8171</v>
      </c>
      <c r="D689" s="5">
        <v>3495</v>
      </c>
      <c r="E689" s="7">
        <v>34.950000000000003</v>
      </c>
      <c r="F689" t="s">
        <v>8220</v>
      </c>
      <c r="G689" t="s">
        <v>8223</v>
      </c>
      <c r="H689" t="s">
        <v>8245</v>
      </c>
      <c r="I689" s="12">
        <v>42748.961805555555</v>
      </c>
      <c r="J689" s="12">
        <v>42718.963599537034</v>
      </c>
      <c r="K689" t="b">
        <v>0</v>
      </c>
      <c r="L689">
        <v>1</v>
      </c>
      <c r="M689" t="b">
        <v>0</v>
      </c>
      <c r="N689" t="s">
        <v>8281</v>
      </c>
      <c r="O689" t="s">
        <v>8284</v>
      </c>
      <c r="P689">
        <v>1</v>
      </c>
      <c r="Q689">
        <v>34.950000000000003</v>
      </c>
    </row>
    <row r="690" spans="1:17" ht="230.4" x14ac:dyDescent="0.3">
      <c r="A690">
        <v>2153</v>
      </c>
      <c r="B690" s="3" t="s">
        <v>2154</v>
      </c>
      <c r="C690" s="3" t="s">
        <v>6263</v>
      </c>
      <c r="D690" s="5">
        <v>372625</v>
      </c>
      <c r="E690" s="7">
        <v>34</v>
      </c>
      <c r="F690" t="s">
        <v>8220</v>
      </c>
      <c r="G690" t="s">
        <v>8223</v>
      </c>
      <c r="H690" t="s">
        <v>8245</v>
      </c>
      <c r="I690" s="12">
        <v>42014.332638888889</v>
      </c>
      <c r="J690" s="12">
        <v>41974.911087962959</v>
      </c>
      <c r="K690" t="b">
        <v>0</v>
      </c>
      <c r="L690">
        <v>4</v>
      </c>
      <c r="M690" t="b">
        <v>0</v>
      </c>
      <c r="N690" t="s">
        <v>8274</v>
      </c>
      <c r="O690" t="s">
        <v>8292</v>
      </c>
      <c r="P690">
        <v>0</v>
      </c>
      <c r="Q690">
        <v>8.5</v>
      </c>
    </row>
    <row r="691" spans="1:17" ht="115.2" x14ac:dyDescent="0.3">
      <c r="A691">
        <v>3988</v>
      </c>
      <c r="B691" s="3" t="s">
        <v>3984</v>
      </c>
      <c r="C691" s="3" t="s">
        <v>8094</v>
      </c>
      <c r="D691" s="5">
        <v>1500</v>
      </c>
      <c r="E691" s="7">
        <v>32</v>
      </c>
      <c r="F691" t="s">
        <v>8220</v>
      </c>
      <c r="G691" t="s">
        <v>8223</v>
      </c>
      <c r="H691" t="s">
        <v>8245</v>
      </c>
      <c r="I691" s="12">
        <v>42245.08116898148</v>
      </c>
      <c r="J691" s="12">
        <v>42230.08116898148</v>
      </c>
      <c r="K691" t="b">
        <v>0</v>
      </c>
      <c r="L691">
        <v>4</v>
      </c>
      <c r="M691" t="b">
        <v>0</v>
      </c>
      <c r="N691" t="s">
        <v>8281</v>
      </c>
      <c r="O691" t="s">
        <v>8284</v>
      </c>
      <c r="P691">
        <v>2</v>
      </c>
      <c r="Q691">
        <v>8</v>
      </c>
    </row>
    <row r="692" spans="1:17" ht="201.6" x14ac:dyDescent="0.3">
      <c r="A692">
        <v>4090</v>
      </c>
      <c r="B692" s="3" t="s">
        <v>4086</v>
      </c>
      <c r="C692" s="3" t="s">
        <v>8193</v>
      </c>
      <c r="D692" s="5">
        <v>1000</v>
      </c>
      <c r="E692" s="7">
        <v>32</v>
      </c>
      <c r="F692" t="s">
        <v>8220</v>
      </c>
      <c r="G692" t="s">
        <v>8223</v>
      </c>
      <c r="H692" t="s">
        <v>8245</v>
      </c>
      <c r="I692" s="12">
        <v>42223.625</v>
      </c>
      <c r="J692" s="12">
        <v>42209.67288194444</v>
      </c>
      <c r="K692" t="b">
        <v>0</v>
      </c>
      <c r="L692">
        <v>3</v>
      </c>
      <c r="M692" t="b">
        <v>0</v>
      </c>
      <c r="N692" t="s">
        <v>8281</v>
      </c>
      <c r="O692" t="s">
        <v>8284</v>
      </c>
      <c r="P692">
        <v>3</v>
      </c>
      <c r="Q692">
        <v>10.67</v>
      </c>
    </row>
    <row r="693" spans="1:17" ht="259.2" x14ac:dyDescent="0.3">
      <c r="A693">
        <v>494</v>
      </c>
      <c r="B693" s="3" t="s">
        <v>495</v>
      </c>
      <c r="C693" s="3" t="s">
        <v>4604</v>
      </c>
      <c r="D693" s="5">
        <v>20000</v>
      </c>
      <c r="E693" s="7">
        <v>31</v>
      </c>
      <c r="F693" t="s">
        <v>8220</v>
      </c>
      <c r="G693" t="s">
        <v>8223</v>
      </c>
      <c r="H693" t="s">
        <v>8245</v>
      </c>
      <c r="I693" s="12">
        <v>41823.125</v>
      </c>
      <c r="J693" s="12">
        <v>41799.830613425926</v>
      </c>
      <c r="K693" t="b">
        <v>0</v>
      </c>
      <c r="L693">
        <v>3</v>
      </c>
      <c r="M693" t="b">
        <v>0</v>
      </c>
      <c r="N693" t="s">
        <v>8279</v>
      </c>
      <c r="O693" t="s">
        <v>8297</v>
      </c>
      <c r="P693">
        <v>0</v>
      </c>
      <c r="Q693">
        <v>10.33</v>
      </c>
    </row>
    <row r="694" spans="1:17" ht="273.60000000000002" x14ac:dyDescent="0.3">
      <c r="A694">
        <v>599</v>
      </c>
      <c r="B694" s="3" t="s">
        <v>600</v>
      </c>
      <c r="C694" s="3" t="s">
        <v>4709</v>
      </c>
      <c r="D694" s="5">
        <v>50000</v>
      </c>
      <c r="E694" s="7">
        <v>31</v>
      </c>
      <c r="F694" t="s">
        <v>8220</v>
      </c>
      <c r="G694" t="s">
        <v>8223</v>
      </c>
      <c r="H694" t="s">
        <v>8245</v>
      </c>
      <c r="I694" s="12">
        <v>42071.636111111111</v>
      </c>
      <c r="J694" s="12">
        <v>42047.812523148154</v>
      </c>
      <c r="K694" t="b">
        <v>0</v>
      </c>
      <c r="L694">
        <v>2</v>
      </c>
      <c r="M694" t="b">
        <v>0</v>
      </c>
      <c r="N694" t="s">
        <v>8266</v>
      </c>
      <c r="O694" t="s">
        <v>8300</v>
      </c>
      <c r="P694">
        <v>0</v>
      </c>
      <c r="Q694">
        <v>15.5</v>
      </c>
    </row>
    <row r="695" spans="1:17" ht="72" x14ac:dyDescent="0.3">
      <c r="A695">
        <v>497</v>
      </c>
      <c r="B695" s="3" t="s">
        <v>498</v>
      </c>
      <c r="C695" s="3" t="s">
        <v>4607</v>
      </c>
      <c r="D695" s="5">
        <v>4480</v>
      </c>
      <c r="E695" s="7">
        <v>30</v>
      </c>
      <c r="F695" t="s">
        <v>8220</v>
      </c>
      <c r="G695" t="s">
        <v>8223</v>
      </c>
      <c r="H695" t="s">
        <v>8245</v>
      </c>
      <c r="I695" s="12">
        <v>41998.208333333328</v>
      </c>
      <c r="J695" s="12">
        <v>41945.037789351853</v>
      </c>
      <c r="K695" t="b">
        <v>0</v>
      </c>
      <c r="L695">
        <v>3</v>
      </c>
      <c r="M695" t="b">
        <v>0</v>
      </c>
      <c r="N695" t="s">
        <v>8279</v>
      </c>
      <c r="O695" t="s">
        <v>8297</v>
      </c>
      <c r="P695">
        <v>1</v>
      </c>
      <c r="Q695">
        <v>10</v>
      </c>
    </row>
    <row r="696" spans="1:17" ht="201.6" x14ac:dyDescent="0.3">
      <c r="A696">
        <v>881</v>
      </c>
      <c r="B696" s="3" t="s">
        <v>882</v>
      </c>
      <c r="C696" s="3" t="s">
        <v>4991</v>
      </c>
      <c r="D696" s="5">
        <v>3750</v>
      </c>
      <c r="E696" s="7">
        <v>30</v>
      </c>
      <c r="F696" t="s">
        <v>8220</v>
      </c>
      <c r="G696" t="s">
        <v>8223</v>
      </c>
      <c r="H696" t="s">
        <v>8245</v>
      </c>
      <c r="I696" s="12">
        <v>40922.25099537037</v>
      </c>
      <c r="J696" s="12">
        <v>40877.25099537037</v>
      </c>
      <c r="K696" t="b">
        <v>0</v>
      </c>
      <c r="L696">
        <v>1</v>
      </c>
      <c r="M696" t="b">
        <v>0</v>
      </c>
      <c r="N696" t="s">
        <v>8285</v>
      </c>
      <c r="O696" t="s">
        <v>8286</v>
      </c>
      <c r="P696">
        <v>1</v>
      </c>
      <c r="Q696">
        <v>30</v>
      </c>
    </row>
    <row r="697" spans="1:17" ht="187.2" x14ac:dyDescent="0.3">
      <c r="A697">
        <v>912</v>
      </c>
      <c r="B697" s="3" t="s">
        <v>913</v>
      </c>
      <c r="C697" s="3" t="s">
        <v>5022</v>
      </c>
      <c r="D697" s="5">
        <v>3500</v>
      </c>
      <c r="E697" s="7">
        <v>30</v>
      </c>
      <c r="F697" t="s">
        <v>8220</v>
      </c>
      <c r="G697" t="s">
        <v>8223</v>
      </c>
      <c r="H697" t="s">
        <v>8245</v>
      </c>
      <c r="I697" s="12">
        <v>41254.151006944441</v>
      </c>
      <c r="J697" s="12">
        <v>41194.109340277777</v>
      </c>
      <c r="K697" t="b">
        <v>0</v>
      </c>
      <c r="L697">
        <v>2</v>
      </c>
      <c r="M697" t="b">
        <v>0</v>
      </c>
      <c r="N697" t="s">
        <v>8285</v>
      </c>
      <c r="O697" t="s">
        <v>8308</v>
      </c>
      <c r="P697">
        <v>1</v>
      </c>
      <c r="Q697">
        <v>15</v>
      </c>
    </row>
    <row r="698" spans="1:17" ht="259.2" x14ac:dyDescent="0.3">
      <c r="A698">
        <v>917</v>
      </c>
      <c r="B698" s="3" t="s">
        <v>918</v>
      </c>
      <c r="C698" s="3" t="s">
        <v>5027</v>
      </c>
      <c r="D698" s="5">
        <v>5000</v>
      </c>
      <c r="E698" s="7">
        <v>30</v>
      </c>
      <c r="F698" t="s">
        <v>8220</v>
      </c>
      <c r="G698" t="s">
        <v>8223</v>
      </c>
      <c r="H698" t="s">
        <v>8245</v>
      </c>
      <c r="I698" s="12">
        <v>41834.104166666664</v>
      </c>
      <c r="J698" s="12">
        <v>41802.94363425926</v>
      </c>
      <c r="K698" t="b">
        <v>0</v>
      </c>
      <c r="L698">
        <v>1</v>
      </c>
      <c r="M698" t="b">
        <v>0</v>
      </c>
      <c r="N698" t="s">
        <v>8285</v>
      </c>
      <c r="O698" t="s">
        <v>8308</v>
      </c>
      <c r="P698">
        <v>1</v>
      </c>
      <c r="Q698">
        <v>30</v>
      </c>
    </row>
    <row r="699" spans="1:17" ht="259.2" x14ac:dyDescent="0.3">
      <c r="A699">
        <v>1173</v>
      </c>
      <c r="B699" s="3" t="s">
        <v>1174</v>
      </c>
      <c r="C699" s="3" t="s">
        <v>5283</v>
      </c>
      <c r="D699" s="5">
        <v>125000</v>
      </c>
      <c r="E699" s="7">
        <v>30</v>
      </c>
      <c r="F699" t="s">
        <v>8220</v>
      </c>
      <c r="G699" t="s">
        <v>8223</v>
      </c>
      <c r="H699" t="s">
        <v>8245</v>
      </c>
      <c r="I699" s="12">
        <v>42219.185844907406</v>
      </c>
      <c r="J699" s="12">
        <v>42184.185844907406</v>
      </c>
      <c r="K699" t="b">
        <v>0</v>
      </c>
      <c r="L699">
        <v>1</v>
      </c>
      <c r="M699" t="b">
        <v>0</v>
      </c>
      <c r="N699" t="s">
        <v>8277</v>
      </c>
      <c r="O699" t="s">
        <v>8303</v>
      </c>
      <c r="P699">
        <v>0</v>
      </c>
      <c r="Q699">
        <v>30</v>
      </c>
    </row>
    <row r="700" spans="1:17" ht="259.2" x14ac:dyDescent="0.3">
      <c r="A700">
        <v>1492</v>
      </c>
      <c r="B700" s="3" t="s">
        <v>1493</v>
      </c>
      <c r="C700" s="3" t="s">
        <v>5602</v>
      </c>
      <c r="D700" s="5">
        <v>4000</v>
      </c>
      <c r="E700" s="7">
        <v>30</v>
      </c>
      <c r="F700" t="s">
        <v>8220</v>
      </c>
      <c r="G700" t="s">
        <v>8223</v>
      </c>
      <c r="H700" t="s">
        <v>8245</v>
      </c>
      <c r="I700" s="12">
        <v>40712.884791666671</v>
      </c>
      <c r="J700" s="12">
        <v>40682.884791666671</v>
      </c>
      <c r="K700" t="b">
        <v>0</v>
      </c>
      <c r="L700">
        <v>2</v>
      </c>
      <c r="M700" t="b">
        <v>0</v>
      </c>
      <c r="N700" t="s">
        <v>8269</v>
      </c>
      <c r="O700" t="s">
        <v>8310</v>
      </c>
      <c r="P700">
        <v>1</v>
      </c>
      <c r="Q700">
        <v>15</v>
      </c>
    </row>
    <row r="701" spans="1:17" ht="187.2" x14ac:dyDescent="0.3">
      <c r="A701">
        <v>2408</v>
      </c>
      <c r="B701" s="3" t="s">
        <v>2409</v>
      </c>
      <c r="C701" s="3" t="s">
        <v>6518</v>
      </c>
      <c r="D701" s="5">
        <v>15000</v>
      </c>
      <c r="E701" s="7">
        <v>30</v>
      </c>
      <c r="F701" t="s">
        <v>8220</v>
      </c>
      <c r="G701" t="s">
        <v>8223</v>
      </c>
      <c r="H701" t="s">
        <v>8245</v>
      </c>
      <c r="I701" s="12">
        <v>41949.182372685187</v>
      </c>
      <c r="J701" s="12">
        <v>41919.140706018516</v>
      </c>
      <c r="K701" t="b">
        <v>0</v>
      </c>
      <c r="L701">
        <v>2</v>
      </c>
      <c r="M701" t="b">
        <v>0</v>
      </c>
      <c r="N701" t="s">
        <v>8277</v>
      </c>
      <c r="O701" t="s">
        <v>8303</v>
      </c>
      <c r="P701">
        <v>0</v>
      </c>
      <c r="Q701">
        <v>15</v>
      </c>
    </row>
    <row r="702" spans="1:17" ht="201.6" x14ac:dyDescent="0.3">
      <c r="A702">
        <v>1121</v>
      </c>
      <c r="B702" s="3" t="s">
        <v>1122</v>
      </c>
      <c r="C702" s="3" t="s">
        <v>5231</v>
      </c>
      <c r="D702" s="5">
        <v>250000</v>
      </c>
      <c r="E702" s="7">
        <v>29</v>
      </c>
      <c r="F702" t="s">
        <v>8220</v>
      </c>
      <c r="G702" t="s">
        <v>8223</v>
      </c>
      <c r="H702" t="s">
        <v>8245</v>
      </c>
      <c r="I702" s="12">
        <v>42442.892546296294</v>
      </c>
      <c r="J702" s="12">
        <v>42412.934212962966</v>
      </c>
      <c r="K702" t="b">
        <v>0</v>
      </c>
      <c r="L702">
        <v>5</v>
      </c>
      <c r="M702" t="b">
        <v>0</v>
      </c>
      <c r="N702" t="s">
        <v>8274</v>
      </c>
      <c r="O702" t="s">
        <v>8292</v>
      </c>
      <c r="P702">
        <v>0</v>
      </c>
      <c r="Q702">
        <v>5.8</v>
      </c>
    </row>
    <row r="703" spans="1:17" ht="201.6" x14ac:dyDescent="0.3">
      <c r="A703">
        <v>2879</v>
      </c>
      <c r="B703" s="3" t="s">
        <v>2879</v>
      </c>
      <c r="C703" s="3" t="s">
        <v>6989</v>
      </c>
      <c r="D703" s="5">
        <v>11200</v>
      </c>
      <c r="E703" s="7">
        <v>29</v>
      </c>
      <c r="F703" t="s">
        <v>8220</v>
      </c>
      <c r="G703" t="s">
        <v>8223</v>
      </c>
      <c r="H703" t="s">
        <v>8245</v>
      </c>
      <c r="I703" s="12">
        <v>42389.725243055553</v>
      </c>
      <c r="J703" s="12">
        <v>42359.725243055553</v>
      </c>
      <c r="K703" t="b">
        <v>0</v>
      </c>
      <c r="L703">
        <v>1</v>
      </c>
      <c r="M703" t="b">
        <v>0</v>
      </c>
      <c r="N703" t="s">
        <v>8281</v>
      </c>
      <c r="O703" t="s">
        <v>8284</v>
      </c>
      <c r="P703">
        <v>0</v>
      </c>
      <c r="Q703">
        <v>29</v>
      </c>
    </row>
    <row r="704" spans="1:17" ht="244.8" x14ac:dyDescent="0.3">
      <c r="A704">
        <v>4019</v>
      </c>
      <c r="B704" s="3" t="s">
        <v>4015</v>
      </c>
      <c r="C704" s="3" t="s">
        <v>8124</v>
      </c>
      <c r="D704" s="5">
        <v>3500</v>
      </c>
      <c r="E704" s="7">
        <v>29</v>
      </c>
      <c r="F704" t="s">
        <v>8220</v>
      </c>
      <c r="G704" t="s">
        <v>8223</v>
      </c>
      <c r="H704" t="s">
        <v>8245</v>
      </c>
      <c r="I704" s="12">
        <v>42475.686111111107</v>
      </c>
      <c r="J704" s="12">
        <v>42417.675879629634</v>
      </c>
      <c r="K704" t="b">
        <v>0</v>
      </c>
      <c r="L704">
        <v>4</v>
      </c>
      <c r="M704" t="b">
        <v>0</v>
      </c>
      <c r="N704" t="s">
        <v>8281</v>
      </c>
      <c r="O704" t="s">
        <v>8284</v>
      </c>
      <c r="P704">
        <v>1</v>
      </c>
      <c r="Q704">
        <v>7.25</v>
      </c>
    </row>
    <row r="705" spans="1:17" ht="187.2" x14ac:dyDescent="0.3">
      <c r="A705">
        <v>4065</v>
      </c>
      <c r="B705" s="3" t="s">
        <v>4061</v>
      </c>
      <c r="C705" s="3" t="s">
        <v>8169</v>
      </c>
      <c r="D705" s="5">
        <v>4000</v>
      </c>
      <c r="E705" s="7">
        <v>27</v>
      </c>
      <c r="F705" t="s">
        <v>8220</v>
      </c>
      <c r="G705" t="s">
        <v>8223</v>
      </c>
      <c r="H705" t="s">
        <v>8245</v>
      </c>
      <c r="I705" s="12">
        <v>41863.951516203706</v>
      </c>
      <c r="J705" s="12">
        <v>41833.951516203706</v>
      </c>
      <c r="K705" t="b">
        <v>0</v>
      </c>
      <c r="L705">
        <v>4</v>
      </c>
      <c r="M705" t="b">
        <v>0</v>
      </c>
      <c r="N705" t="s">
        <v>8281</v>
      </c>
      <c r="O705" t="s">
        <v>8284</v>
      </c>
      <c r="P705">
        <v>1</v>
      </c>
      <c r="Q705">
        <v>6.75</v>
      </c>
    </row>
    <row r="706" spans="1:17" ht="230.4" x14ac:dyDescent="0.3">
      <c r="A706">
        <v>2698</v>
      </c>
      <c r="B706" s="3" t="s">
        <v>2698</v>
      </c>
      <c r="C706" s="3" t="s">
        <v>6808</v>
      </c>
      <c r="D706" s="5">
        <v>8000</v>
      </c>
      <c r="E706" s="7">
        <v>26.01</v>
      </c>
      <c r="F706" t="s">
        <v>8220</v>
      </c>
      <c r="G706" t="s">
        <v>8223</v>
      </c>
      <c r="H706" t="s">
        <v>8245</v>
      </c>
      <c r="I706" s="12">
        <v>41817.898240740738</v>
      </c>
      <c r="J706" s="12">
        <v>41787.898240740738</v>
      </c>
      <c r="K706" t="b">
        <v>0</v>
      </c>
      <c r="L706">
        <v>2</v>
      </c>
      <c r="M706" t="b">
        <v>0</v>
      </c>
      <c r="N706" t="s">
        <v>8277</v>
      </c>
      <c r="O706" t="s">
        <v>8303</v>
      </c>
      <c r="P706">
        <v>0</v>
      </c>
      <c r="Q706">
        <v>13.01</v>
      </c>
    </row>
    <row r="707" spans="1:17" ht="244.8" x14ac:dyDescent="0.3">
      <c r="A707">
        <v>453</v>
      </c>
      <c r="B707" s="3" t="s">
        <v>454</v>
      </c>
      <c r="C707" s="3" t="s">
        <v>4563</v>
      </c>
      <c r="D707" s="5">
        <v>94875</v>
      </c>
      <c r="E707" s="7">
        <v>26</v>
      </c>
      <c r="F707" t="s">
        <v>8220</v>
      </c>
      <c r="G707" t="s">
        <v>8223</v>
      </c>
      <c r="H707" t="s">
        <v>8245</v>
      </c>
      <c r="I707" s="12">
        <v>42054.824988425928</v>
      </c>
      <c r="J707" s="12">
        <v>42038.824988425928</v>
      </c>
      <c r="K707" t="b">
        <v>0</v>
      </c>
      <c r="L707">
        <v>2</v>
      </c>
      <c r="M707" t="b">
        <v>0</v>
      </c>
      <c r="N707" t="s">
        <v>8279</v>
      </c>
      <c r="O707" t="s">
        <v>8297</v>
      </c>
      <c r="P707">
        <v>0</v>
      </c>
      <c r="Q707">
        <v>13</v>
      </c>
    </row>
    <row r="708" spans="1:17" ht="129.6" x14ac:dyDescent="0.3">
      <c r="A708">
        <v>594</v>
      </c>
      <c r="B708" s="3" t="s">
        <v>595</v>
      </c>
      <c r="C708" s="3" t="s">
        <v>4704</v>
      </c>
      <c r="D708" s="5">
        <v>25000</v>
      </c>
      <c r="E708" s="7">
        <v>26</v>
      </c>
      <c r="F708" t="s">
        <v>8220</v>
      </c>
      <c r="G708" t="s">
        <v>8223</v>
      </c>
      <c r="H708" t="s">
        <v>8245</v>
      </c>
      <c r="I708" s="12">
        <v>42476.780162037037</v>
      </c>
      <c r="J708" s="12">
        <v>42446.780162037037</v>
      </c>
      <c r="K708" t="b">
        <v>0</v>
      </c>
      <c r="L708">
        <v>2</v>
      </c>
      <c r="M708" t="b">
        <v>0</v>
      </c>
      <c r="N708" t="s">
        <v>8266</v>
      </c>
      <c r="O708" t="s">
        <v>8300</v>
      </c>
      <c r="P708">
        <v>0</v>
      </c>
      <c r="Q708">
        <v>13</v>
      </c>
    </row>
    <row r="709" spans="1:17" ht="259.2" x14ac:dyDescent="0.3">
      <c r="A709">
        <v>990</v>
      </c>
      <c r="B709" s="3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 s="12">
        <v>41885.784305555557</v>
      </c>
      <c r="J709" s="12">
        <v>41855.784305555557</v>
      </c>
      <c r="K709" t="b">
        <v>0</v>
      </c>
      <c r="L709">
        <v>2</v>
      </c>
      <c r="M709" t="b">
        <v>0</v>
      </c>
      <c r="N709" t="s">
        <v>8266</v>
      </c>
      <c r="O709" t="s">
        <v>8268</v>
      </c>
      <c r="P709">
        <v>0</v>
      </c>
      <c r="Q709">
        <v>13</v>
      </c>
    </row>
    <row r="710" spans="1:17" ht="244.8" x14ac:dyDescent="0.3">
      <c r="A710">
        <v>1874</v>
      </c>
      <c r="B710" s="3" t="s">
        <v>1875</v>
      </c>
      <c r="C710" s="3" t="s">
        <v>5984</v>
      </c>
      <c r="D710" s="5">
        <v>160000</v>
      </c>
      <c r="E710" s="7">
        <v>26</v>
      </c>
      <c r="F710" t="s">
        <v>8220</v>
      </c>
      <c r="G710" t="s">
        <v>8223</v>
      </c>
      <c r="H710" t="s">
        <v>8245</v>
      </c>
      <c r="I710" s="12">
        <v>42549.969131944439</v>
      </c>
      <c r="J710" s="12">
        <v>42529.969131944439</v>
      </c>
      <c r="K710" t="b">
        <v>0</v>
      </c>
      <c r="L710">
        <v>2</v>
      </c>
      <c r="M710" t="b">
        <v>0</v>
      </c>
      <c r="N710" t="s">
        <v>8274</v>
      </c>
      <c r="O710" t="s">
        <v>8302</v>
      </c>
      <c r="P710">
        <v>0</v>
      </c>
      <c r="Q710">
        <v>13</v>
      </c>
    </row>
    <row r="711" spans="1:17" ht="273.60000000000002" x14ac:dyDescent="0.3">
      <c r="A711">
        <v>2159</v>
      </c>
      <c r="B711" s="3" t="s">
        <v>2160</v>
      </c>
      <c r="C711" s="3" t="s">
        <v>6269</v>
      </c>
      <c r="D711" s="5">
        <v>3600</v>
      </c>
      <c r="E711" s="7">
        <v>26</v>
      </c>
      <c r="F711" t="s">
        <v>8220</v>
      </c>
      <c r="G711" t="s">
        <v>8223</v>
      </c>
      <c r="H711" t="s">
        <v>8245</v>
      </c>
      <c r="I711" s="12">
        <v>40740.731180555551</v>
      </c>
      <c r="J711" s="12">
        <v>40710.731180555551</v>
      </c>
      <c r="K711" t="b">
        <v>0</v>
      </c>
      <c r="L711">
        <v>2</v>
      </c>
      <c r="M711" t="b">
        <v>0</v>
      </c>
      <c r="N711" t="s">
        <v>8274</v>
      </c>
      <c r="O711" t="s">
        <v>8292</v>
      </c>
      <c r="P711">
        <v>1</v>
      </c>
      <c r="Q711">
        <v>13</v>
      </c>
    </row>
    <row r="712" spans="1:17" ht="244.8" x14ac:dyDescent="0.3">
      <c r="A712">
        <v>2434</v>
      </c>
      <c r="B712" s="3" t="s">
        <v>2435</v>
      </c>
      <c r="C712" s="3" t="s">
        <v>6544</v>
      </c>
      <c r="D712" s="5">
        <v>20000</v>
      </c>
      <c r="E712" s="7">
        <v>26</v>
      </c>
      <c r="F712" t="s">
        <v>8220</v>
      </c>
      <c r="G712" t="s">
        <v>8223</v>
      </c>
      <c r="H712" t="s">
        <v>8245</v>
      </c>
      <c r="I712" s="12">
        <v>42220.18604166666</v>
      </c>
      <c r="J712" s="12">
        <v>42180.18604166666</v>
      </c>
      <c r="K712" t="b">
        <v>0</v>
      </c>
      <c r="L712">
        <v>2</v>
      </c>
      <c r="M712" t="b">
        <v>0</v>
      </c>
      <c r="N712" t="s">
        <v>8277</v>
      </c>
      <c r="O712" t="s">
        <v>8303</v>
      </c>
      <c r="P712">
        <v>0</v>
      </c>
      <c r="Q712">
        <v>13</v>
      </c>
    </row>
    <row r="713" spans="1:17" ht="244.8" x14ac:dyDescent="0.3">
      <c r="A713">
        <v>2591</v>
      </c>
      <c r="B713" s="3" t="s">
        <v>2591</v>
      </c>
      <c r="C713" s="3" t="s">
        <v>6701</v>
      </c>
      <c r="D713" s="5">
        <v>1500</v>
      </c>
      <c r="E713" s="7">
        <v>26</v>
      </c>
      <c r="F713" t="s">
        <v>8220</v>
      </c>
      <c r="G713" t="s">
        <v>8223</v>
      </c>
      <c r="H713" t="s">
        <v>8245</v>
      </c>
      <c r="I713" s="12">
        <v>42442.864861111113</v>
      </c>
      <c r="J713" s="12">
        <v>42382.906527777777</v>
      </c>
      <c r="K713" t="b">
        <v>0</v>
      </c>
      <c r="L713">
        <v>2</v>
      </c>
      <c r="M713" t="b">
        <v>0</v>
      </c>
      <c r="N713" t="s">
        <v>8277</v>
      </c>
      <c r="O713" t="s">
        <v>8303</v>
      </c>
      <c r="P713">
        <v>2</v>
      </c>
      <c r="Q713">
        <v>13</v>
      </c>
    </row>
    <row r="714" spans="1:17" ht="86.4" x14ac:dyDescent="0.3">
      <c r="A714">
        <v>3108</v>
      </c>
      <c r="B714" s="3" t="s">
        <v>3108</v>
      </c>
      <c r="C714" s="3" t="s">
        <v>7218</v>
      </c>
      <c r="D714" s="5">
        <v>50000</v>
      </c>
      <c r="E714" s="7">
        <v>26</v>
      </c>
      <c r="F714" t="s">
        <v>8220</v>
      </c>
      <c r="G714" t="s">
        <v>8223</v>
      </c>
      <c r="H714" t="s">
        <v>8245</v>
      </c>
      <c r="I714" s="12">
        <v>42122.638819444444</v>
      </c>
      <c r="J714" s="12">
        <v>42062.680486111116</v>
      </c>
      <c r="K714" t="b">
        <v>0</v>
      </c>
      <c r="L714">
        <v>2</v>
      </c>
      <c r="M714" t="b">
        <v>0</v>
      </c>
      <c r="N714" t="s">
        <v>8281</v>
      </c>
      <c r="O714" t="s">
        <v>8282</v>
      </c>
      <c r="P714">
        <v>0</v>
      </c>
      <c r="Q714">
        <v>13</v>
      </c>
    </row>
    <row r="715" spans="1:17" ht="172.8" x14ac:dyDescent="0.3">
      <c r="A715">
        <v>3853</v>
      </c>
      <c r="B715" s="3" t="s">
        <v>3850</v>
      </c>
      <c r="C715" s="3" t="s">
        <v>7962</v>
      </c>
      <c r="D715" s="5">
        <v>100000</v>
      </c>
      <c r="E715" s="7">
        <v>26</v>
      </c>
      <c r="F715" t="s">
        <v>8220</v>
      </c>
      <c r="G715" t="s">
        <v>8223</v>
      </c>
      <c r="H715" t="s">
        <v>8245</v>
      </c>
      <c r="I715" s="12">
        <v>41883.84002314815</v>
      </c>
      <c r="J715" s="12">
        <v>41848.84002314815</v>
      </c>
      <c r="K715" t="b">
        <v>0</v>
      </c>
      <c r="L715">
        <v>2</v>
      </c>
      <c r="M715" t="b">
        <v>0</v>
      </c>
      <c r="N715" t="s">
        <v>8281</v>
      </c>
      <c r="O715" t="s">
        <v>8284</v>
      </c>
      <c r="P715">
        <v>0</v>
      </c>
      <c r="Q715">
        <v>13</v>
      </c>
    </row>
    <row r="716" spans="1:17" ht="259.2" x14ac:dyDescent="0.3">
      <c r="A716">
        <v>4013</v>
      </c>
      <c r="B716" s="3" t="s">
        <v>4009</v>
      </c>
      <c r="C716" s="3" t="s">
        <v>8118</v>
      </c>
      <c r="D716" s="5">
        <v>2000</v>
      </c>
      <c r="E716" s="7">
        <v>26</v>
      </c>
      <c r="F716" t="s">
        <v>8220</v>
      </c>
      <c r="G716" t="s">
        <v>8223</v>
      </c>
      <c r="H716" t="s">
        <v>8245</v>
      </c>
      <c r="I716" s="12">
        <v>42051.301192129627</v>
      </c>
      <c r="J716" s="12">
        <v>42021.301192129627</v>
      </c>
      <c r="K716" t="b">
        <v>0</v>
      </c>
      <c r="L716">
        <v>2</v>
      </c>
      <c r="M716" t="b">
        <v>0</v>
      </c>
      <c r="N716" t="s">
        <v>8281</v>
      </c>
      <c r="O716" t="s">
        <v>8284</v>
      </c>
      <c r="P716">
        <v>1</v>
      </c>
      <c r="Q716">
        <v>13</v>
      </c>
    </row>
    <row r="717" spans="1:17" ht="230.4" x14ac:dyDescent="0.3">
      <c r="A717">
        <v>459</v>
      </c>
      <c r="B717" s="3" t="s">
        <v>460</v>
      </c>
      <c r="C717" s="3" t="s">
        <v>4569</v>
      </c>
      <c r="D717" s="5">
        <v>39000</v>
      </c>
      <c r="E717" s="7">
        <v>25</v>
      </c>
      <c r="F717" t="s">
        <v>8220</v>
      </c>
      <c r="G717" t="s">
        <v>8223</v>
      </c>
      <c r="H717" t="s">
        <v>8245</v>
      </c>
      <c r="I717" s="12">
        <v>40860.682025462964</v>
      </c>
      <c r="J717" s="12">
        <v>40800.6403587963</v>
      </c>
      <c r="K717" t="b">
        <v>0</v>
      </c>
      <c r="L717">
        <v>1</v>
      </c>
      <c r="M717" t="b">
        <v>0</v>
      </c>
      <c r="N717" t="s">
        <v>8279</v>
      </c>
      <c r="O717" t="s">
        <v>8297</v>
      </c>
      <c r="P717">
        <v>0</v>
      </c>
      <c r="Q717">
        <v>25</v>
      </c>
    </row>
    <row r="718" spans="1:17" ht="129.6" x14ac:dyDescent="0.3">
      <c r="A718">
        <v>460</v>
      </c>
      <c r="B718" s="3" t="s">
        <v>461</v>
      </c>
      <c r="C718" s="3" t="s">
        <v>4570</v>
      </c>
      <c r="D718" s="5">
        <v>8500</v>
      </c>
      <c r="E718" s="7">
        <v>25</v>
      </c>
      <c r="F718" t="s">
        <v>8220</v>
      </c>
      <c r="G718" t="s">
        <v>8223</v>
      </c>
      <c r="H718" t="s">
        <v>8245</v>
      </c>
      <c r="I718" s="12">
        <v>41791.166666666664</v>
      </c>
      <c r="J718" s="12">
        <v>41759.542534722219</v>
      </c>
      <c r="K718" t="b">
        <v>0</v>
      </c>
      <c r="L718">
        <v>2</v>
      </c>
      <c r="M718" t="b">
        <v>0</v>
      </c>
      <c r="N718" t="s">
        <v>8279</v>
      </c>
      <c r="O718" t="s">
        <v>8297</v>
      </c>
      <c r="P718">
        <v>0</v>
      </c>
      <c r="Q718">
        <v>12.5</v>
      </c>
    </row>
    <row r="719" spans="1:17" ht="201.6" x14ac:dyDescent="0.3">
      <c r="A719">
        <v>541</v>
      </c>
      <c r="B719" s="3" t="s">
        <v>542</v>
      </c>
      <c r="C719" s="3" t="s">
        <v>4651</v>
      </c>
      <c r="D719" s="5">
        <v>4500</v>
      </c>
      <c r="E719" s="7">
        <v>25</v>
      </c>
      <c r="F719" t="s">
        <v>8220</v>
      </c>
      <c r="G719" t="s">
        <v>8223</v>
      </c>
      <c r="H719" t="s">
        <v>8245</v>
      </c>
      <c r="I719" s="12">
        <v>42306.046689814815</v>
      </c>
      <c r="J719" s="12">
        <v>42276.046689814815</v>
      </c>
      <c r="K719" t="b">
        <v>0</v>
      </c>
      <c r="L719">
        <v>1</v>
      </c>
      <c r="M719" t="b">
        <v>0</v>
      </c>
      <c r="N719" t="s">
        <v>8266</v>
      </c>
      <c r="O719" t="s">
        <v>8300</v>
      </c>
      <c r="P719">
        <v>1</v>
      </c>
      <c r="Q719">
        <v>25</v>
      </c>
    </row>
    <row r="720" spans="1:17" ht="187.2" x14ac:dyDescent="0.3">
      <c r="A720">
        <v>938</v>
      </c>
      <c r="B720" s="3" t="s">
        <v>939</v>
      </c>
      <c r="C720" s="3" t="s">
        <v>5048</v>
      </c>
      <c r="D720" s="5">
        <v>7000</v>
      </c>
      <c r="E720" s="7">
        <v>25</v>
      </c>
      <c r="F720" t="s">
        <v>8220</v>
      </c>
      <c r="G720" t="s">
        <v>8223</v>
      </c>
      <c r="H720" t="s">
        <v>8245</v>
      </c>
      <c r="I720" s="12">
        <v>41154.479722222226</v>
      </c>
      <c r="J720" s="12">
        <v>41124.479722222226</v>
      </c>
      <c r="K720" t="b">
        <v>0</v>
      </c>
      <c r="L720">
        <v>1</v>
      </c>
      <c r="M720" t="b">
        <v>0</v>
      </c>
      <c r="N720" t="s">
        <v>8285</v>
      </c>
      <c r="O720" t="s">
        <v>8308</v>
      </c>
      <c r="P720">
        <v>0</v>
      </c>
      <c r="Q720">
        <v>25</v>
      </c>
    </row>
    <row r="721" spans="1:17" ht="158.4" x14ac:dyDescent="0.3">
      <c r="A721">
        <v>1171</v>
      </c>
      <c r="B721" s="3" t="s">
        <v>1172</v>
      </c>
      <c r="C721" s="3" t="s">
        <v>5281</v>
      </c>
      <c r="D721" s="5">
        <v>25000</v>
      </c>
      <c r="E721" s="7">
        <v>25</v>
      </c>
      <c r="F721" t="s">
        <v>8220</v>
      </c>
      <c r="G721" t="s">
        <v>8223</v>
      </c>
      <c r="H721" t="s">
        <v>8245</v>
      </c>
      <c r="I721" s="12">
        <v>41956.846377314811</v>
      </c>
      <c r="J721" s="12">
        <v>41938.804710648146</v>
      </c>
      <c r="K721" t="b">
        <v>0</v>
      </c>
      <c r="L721">
        <v>1</v>
      </c>
      <c r="M721" t="b">
        <v>0</v>
      </c>
      <c r="N721" t="s">
        <v>8277</v>
      </c>
      <c r="O721" t="s">
        <v>8303</v>
      </c>
      <c r="P721">
        <v>0</v>
      </c>
      <c r="Q721">
        <v>25</v>
      </c>
    </row>
    <row r="722" spans="1:17" ht="259.2" x14ac:dyDescent="0.3">
      <c r="A722">
        <v>1819</v>
      </c>
      <c r="B722" s="3" t="s">
        <v>1820</v>
      </c>
      <c r="C722" s="3" t="s">
        <v>5929</v>
      </c>
      <c r="D722" s="5">
        <v>1200</v>
      </c>
      <c r="E722" s="7">
        <v>25</v>
      </c>
      <c r="F722" t="s">
        <v>8220</v>
      </c>
      <c r="G722" t="s">
        <v>8223</v>
      </c>
      <c r="H722" t="s">
        <v>8245</v>
      </c>
      <c r="I722" s="12">
        <v>41850.752268518518</v>
      </c>
      <c r="J722" s="12">
        <v>41820.752268518518</v>
      </c>
      <c r="K722" t="b">
        <v>0</v>
      </c>
      <c r="L722">
        <v>4</v>
      </c>
      <c r="M722" t="b">
        <v>0</v>
      </c>
      <c r="N722" t="s">
        <v>8271</v>
      </c>
      <c r="O722" t="s">
        <v>8272</v>
      </c>
      <c r="P722">
        <v>2</v>
      </c>
      <c r="Q722">
        <v>6.25</v>
      </c>
    </row>
    <row r="723" spans="1:17" ht="57.6" x14ac:dyDescent="0.3">
      <c r="A723">
        <v>1988</v>
      </c>
      <c r="B723" s="3" t="s">
        <v>1989</v>
      </c>
      <c r="C723" s="3" t="s">
        <v>6098</v>
      </c>
      <c r="D723" s="5">
        <v>6000</v>
      </c>
      <c r="E723" s="7">
        <v>25</v>
      </c>
      <c r="F723" t="s">
        <v>8220</v>
      </c>
      <c r="G723" t="s">
        <v>8223</v>
      </c>
      <c r="H723" t="s">
        <v>8245</v>
      </c>
      <c r="I723" s="12">
        <v>42236.763217592597</v>
      </c>
      <c r="J723" s="12">
        <v>42206.763217592597</v>
      </c>
      <c r="K723" t="b">
        <v>0</v>
      </c>
      <c r="L723">
        <v>1</v>
      </c>
      <c r="M723" t="b">
        <v>0</v>
      </c>
      <c r="N723" t="s">
        <v>8271</v>
      </c>
      <c r="O723" t="s">
        <v>8311</v>
      </c>
      <c r="P723">
        <v>0</v>
      </c>
      <c r="Q723">
        <v>25</v>
      </c>
    </row>
    <row r="724" spans="1:17" ht="216" x14ac:dyDescent="0.3">
      <c r="A724">
        <v>2131</v>
      </c>
      <c r="B724" s="3" t="s">
        <v>2132</v>
      </c>
      <c r="C724" s="3" t="s">
        <v>6241</v>
      </c>
      <c r="D724" s="5">
        <v>500</v>
      </c>
      <c r="E724" s="7">
        <v>25</v>
      </c>
      <c r="F724" t="s">
        <v>8220</v>
      </c>
      <c r="G724" t="s">
        <v>8223</v>
      </c>
      <c r="H724" t="s">
        <v>8245</v>
      </c>
      <c r="I724" s="12">
        <v>42197.207071759258</v>
      </c>
      <c r="J724" s="12">
        <v>42167.207071759258</v>
      </c>
      <c r="K724" t="b">
        <v>0</v>
      </c>
      <c r="L724">
        <v>3</v>
      </c>
      <c r="M724" t="b">
        <v>0</v>
      </c>
      <c r="N724" t="s">
        <v>8274</v>
      </c>
      <c r="O724" t="s">
        <v>8292</v>
      </c>
      <c r="P724">
        <v>5</v>
      </c>
      <c r="Q724">
        <v>8.33</v>
      </c>
    </row>
    <row r="725" spans="1:17" ht="230.4" x14ac:dyDescent="0.3">
      <c r="A725">
        <v>2413</v>
      </c>
      <c r="B725" s="3" t="s">
        <v>2414</v>
      </c>
      <c r="C725" s="3" t="s">
        <v>6523</v>
      </c>
      <c r="D725" s="5">
        <v>3000</v>
      </c>
      <c r="E725" s="7">
        <v>25</v>
      </c>
      <c r="F725" t="s">
        <v>8220</v>
      </c>
      <c r="G725" t="s">
        <v>8223</v>
      </c>
      <c r="H725" t="s">
        <v>8245</v>
      </c>
      <c r="I725" s="12">
        <v>41790.979166666664</v>
      </c>
      <c r="J725" s="12">
        <v>41760.10974537037</v>
      </c>
      <c r="K725" t="b">
        <v>0</v>
      </c>
      <c r="L725">
        <v>3</v>
      </c>
      <c r="M725" t="b">
        <v>0</v>
      </c>
      <c r="N725" t="s">
        <v>8277</v>
      </c>
      <c r="O725" t="s">
        <v>8303</v>
      </c>
      <c r="P725">
        <v>1</v>
      </c>
      <c r="Q725">
        <v>8.33</v>
      </c>
    </row>
    <row r="726" spans="1:17" ht="172.8" x14ac:dyDescent="0.3">
      <c r="A726">
        <v>2692</v>
      </c>
      <c r="B726" s="3" t="s">
        <v>2692</v>
      </c>
      <c r="C726" s="3" t="s">
        <v>6802</v>
      </c>
      <c r="D726" s="5">
        <v>3500</v>
      </c>
      <c r="E726" s="7">
        <v>25</v>
      </c>
      <c r="F726" t="s">
        <v>8220</v>
      </c>
      <c r="G726" t="s">
        <v>8223</v>
      </c>
      <c r="H726" t="s">
        <v>8245</v>
      </c>
      <c r="I726" s="12">
        <v>42088.292361111111</v>
      </c>
      <c r="J726" s="12">
        <v>42058.334027777775</v>
      </c>
      <c r="K726" t="b">
        <v>0</v>
      </c>
      <c r="L726">
        <v>1</v>
      </c>
      <c r="M726" t="b">
        <v>0</v>
      </c>
      <c r="N726" t="s">
        <v>8277</v>
      </c>
      <c r="O726" t="s">
        <v>8303</v>
      </c>
      <c r="P726">
        <v>1</v>
      </c>
      <c r="Q726">
        <v>25</v>
      </c>
    </row>
    <row r="727" spans="1:17" ht="187.2" x14ac:dyDescent="0.3">
      <c r="A727">
        <v>2762</v>
      </c>
      <c r="B727" s="3" t="s">
        <v>2762</v>
      </c>
      <c r="C727" s="3" t="s">
        <v>6872</v>
      </c>
      <c r="D727" s="5">
        <v>3250</v>
      </c>
      <c r="E727" s="7">
        <v>25</v>
      </c>
      <c r="F727" t="s">
        <v>8220</v>
      </c>
      <c r="G727" t="s">
        <v>8223</v>
      </c>
      <c r="H727" t="s">
        <v>8245</v>
      </c>
      <c r="I727" s="12">
        <v>40986.995312500003</v>
      </c>
      <c r="J727" s="12">
        <v>40927.036979166667</v>
      </c>
      <c r="K727" t="b">
        <v>0</v>
      </c>
      <c r="L727">
        <v>1</v>
      </c>
      <c r="M727" t="b">
        <v>0</v>
      </c>
      <c r="N727" t="s">
        <v>8269</v>
      </c>
      <c r="O727" t="s">
        <v>8314</v>
      </c>
      <c r="P727">
        <v>1</v>
      </c>
      <c r="Q727">
        <v>25</v>
      </c>
    </row>
    <row r="728" spans="1:17" ht="86.4" x14ac:dyDescent="0.3">
      <c r="A728">
        <v>2893</v>
      </c>
      <c r="B728" s="3" t="s">
        <v>2893</v>
      </c>
      <c r="C728" s="3" t="s">
        <v>7003</v>
      </c>
      <c r="D728" s="5">
        <v>5000</v>
      </c>
      <c r="E728" s="7">
        <v>25</v>
      </c>
      <c r="F728" t="s">
        <v>8220</v>
      </c>
      <c r="G728" t="s">
        <v>8223</v>
      </c>
      <c r="H728" t="s">
        <v>8245</v>
      </c>
      <c r="I728" s="12">
        <v>42013.083333333328</v>
      </c>
      <c r="J728" s="12">
        <v>41953.773090277777</v>
      </c>
      <c r="K728" t="b">
        <v>0</v>
      </c>
      <c r="L728">
        <v>2</v>
      </c>
      <c r="M728" t="b">
        <v>0</v>
      </c>
      <c r="N728" t="s">
        <v>8281</v>
      </c>
      <c r="O728" t="s">
        <v>8284</v>
      </c>
      <c r="P728">
        <v>1</v>
      </c>
      <c r="Q728">
        <v>12.5</v>
      </c>
    </row>
    <row r="729" spans="1:17" ht="172.8" x14ac:dyDescent="0.3">
      <c r="A729">
        <v>2902</v>
      </c>
      <c r="B729" s="3" t="s">
        <v>2902</v>
      </c>
      <c r="C729" s="3" t="s">
        <v>7012</v>
      </c>
      <c r="D729" s="5">
        <v>150000</v>
      </c>
      <c r="E729" s="7">
        <v>25</v>
      </c>
      <c r="F729" t="s">
        <v>8220</v>
      </c>
      <c r="G729" t="s">
        <v>8223</v>
      </c>
      <c r="H729" t="s">
        <v>8245</v>
      </c>
      <c r="I729" s="12">
        <v>42240.439768518518</v>
      </c>
      <c r="J729" s="12">
        <v>42210.439768518518</v>
      </c>
      <c r="K729" t="b">
        <v>0</v>
      </c>
      <c r="L729">
        <v>1</v>
      </c>
      <c r="M729" t="b">
        <v>0</v>
      </c>
      <c r="N729" t="s">
        <v>8281</v>
      </c>
      <c r="O729" t="s">
        <v>8284</v>
      </c>
      <c r="P729">
        <v>0</v>
      </c>
      <c r="Q729">
        <v>25</v>
      </c>
    </row>
    <row r="730" spans="1:17" ht="259.2" x14ac:dyDescent="0.3">
      <c r="A730">
        <v>2949</v>
      </c>
      <c r="B730" s="3" t="s">
        <v>2949</v>
      </c>
      <c r="C730" s="3" t="s">
        <v>7059</v>
      </c>
      <c r="D730" s="5">
        <v>1000</v>
      </c>
      <c r="E730" s="7">
        <v>25</v>
      </c>
      <c r="F730" t="s">
        <v>8220</v>
      </c>
      <c r="G730" t="s">
        <v>8223</v>
      </c>
      <c r="H730" t="s">
        <v>8245</v>
      </c>
      <c r="I730" s="12">
        <v>42327.864780092597</v>
      </c>
      <c r="J730" s="12">
        <v>42297.823113425926</v>
      </c>
      <c r="K730" t="b">
        <v>0</v>
      </c>
      <c r="L730">
        <v>2</v>
      </c>
      <c r="M730" t="b">
        <v>0</v>
      </c>
      <c r="N730" t="s">
        <v>8281</v>
      </c>
      <c r="O730" t="s">
        <v>8282</v>
      </c>
      <c r="P730">
        <v>3</v>
      </c>
      <c r="Q730">
        <v>12.5</v>
      </c>
    </row>
    <row r="731" spans="1:17" ht="172.8" x14ac:dyDescent="0.3">
      <c r="A731">
        <v>3094</v>
      </c>
      <c r="B731" s="3" t="s">
        <v>3094</v>
      </c>
      <c r="C731" s="3" t="s">
        <v>7204</v>
      </c>
      <c r="D731" s="5">
        <v>100000</v>
      </c>
      <c r="E731" s="7">
        <v>25</v>
      </c>
      <c r="F731" t="s">
        <v>8220</v>
      </c>
      <c r="G731" t="s">
        <v>8223</v>
      </c>
      <c r="H731" t="s">
        <v>8245</v>
      </c>
      <c r="I731" s="12">
        <v>42267.795787037037</v>
      </c>
      <c r="J731" s="12">
        <v>42207.795787037037</v>
      </c>
      <c r="K731" t="b">
        <v>0</v>
      </c>
      <c r="L731">
        <v>1</v>
      </c>
      <c r="M731" t="b">
        <v>0</v>
      </c>
      <c r="N731" t="s">
        <v>8281</v>
      </c>
      <c r="O731" t="s">
        <v>8282</v>
      </c>
      <c r="P731">
        <v>0</v>
      </c>
      <c r="Q731">
        <v>25</v>
      </c>
    </row>
    <row r="732" spans="1:17" ht="288" x14ac:dyDescent="0.3">
      <c r="A732">
        <v>3855</v>
      </c>
      <c r="B732" s="3" t="s">
        <v>3852</v>
      </c>
      <c r="C732" s="3" t="s">
        <v>7964</v>
      </c>
      <c r="D732" s="5">
        <v>1000</v>
      </c>
      <c r="E732" s="7">
        <v>25</v>
      </c>
      <c r="F732" t="s">
        <v>8220</v>
      </c>
      <c r="G732" t="s">
        <v>8223</v>
      </c>
      <c r="H732" t="s">
        <v>8245</v>
      </c>
      <c r="I732" s="12">
        <v>42089.929062499999</v>
      </c>
      <c r="J732" s="12">
        <v>42059.970729166671</v>
      </c>
      <c r="K732" t="b">
        <v>0</v>
      </c>
      <c r="L732">
        <v>1</v>
      </c>
      <c r="M732" t="b">
        <v>0</v>
      </c>
      <c r="N732" t="s">
        <v>8281</v>
      </c>
      <c r="O732" t="s">
        <v>8284</v>
      </c>
      <c r="P732">
        <v>3</v>
      </c>
      <c r="Q732">
        <v>25</v>
      </c>
    </row>
    <row r="733" spans="1:17" ht="259.2" x14ac:dyDescent="0.3">
      <c r="A733">
        <v>3901</v>
      </c>
      <c r="B733" s="3" t="s">
        <v>3898</v>
      </c>
      <c r="C733" s="3" t="s">
        <v>8009</v>
      </c>
      <c r="D733" s="5">
        <v>3000</v>
      </c>
      <c r="E733" s="7">
        <v>25</v>
      </c>
      <c r="F733" t="s">
        <v>8220</v>
      </c>
      <c r="G733" t="s">
        <v>8223</v>
      </c>
      <c r="H733" t="s">
        <v>8245</v>
      </c>
      <c r="I733" s="12">
        <v>42357.826377314821</v>
      </c>
      <c r="J733" s="12">
        <v>42317.826377314821</v>
      </c>
      <c r="K733" t="b">
        <v>0</v>
      </c>
      <c r="L733">
        <v>1</v>
      </c>
      <c r="M733" t="b">
        <v>0</v>
      </c>
      <c r="N733" t="s">
        <v>8281</v>
      </c>
      <c r="O733" t="s">
        <v>8284</v>
      </c>
      <c r="P733">
        <v>1</v>
      </c>
      <c r="Q733">
        <v>25</v>
      </c>
    </row>
    <row r="734" spans="1:17" ht="244.8" x14ac:dyDescent="0.3">
      <c r="A734">
        <v>3950</v>
      </c>
      <c r="B734" s="3" t="s">
        <v>3947</v>
      </c>
      <c r="C734" s="3" t="s">
        <v>8058</v>
      </c>
      <c r="D734" s="5">
        <v>4000</v>
      </c>
      <c r="E734" s="7">
        <v>25</v>
      </c>
      <c r="F734" t="s">
        <v>8220</v>
      </c>
      <c r="G734" t="s">
        <v>8223</v>
      </c>
      <c r="H734" t="s">
        <v>8245</v>
      </c>
      <c r="I734" s="12">
        <v>42468.774305555555</v>
      </c>
      <c r="J734" s="12">
        <v>42439.702314814815</v>
      </c>
      <c r="K734" t="b">
        <v>0</v>
      </c>
      <c r="L734">
        <v>1</v>
      </c>
      <c r="M734" t="b">
        <v>0</v>
      </c>
      <c r="N734" t="s">
        <v>8281</v>
      </c>
      <c r="O734" t="s">
        <v>8284</v>
      </c>
      <c r="P734">
        <v>1</v>
      </c>
      <c r="Q734">
        <v>25</v>
      </c>
    </row>
    <row r="735" spans="1:17" ht="244.8" x14ac:dyDescent="0.3">
      <c r="A735">
        <v>3952</v>
      </c>
      <c r="B735" s="3" t="s">
        <v>3949</v>
      </c>
      <c r="C735" s="3" t="s">
        <v>8059</v>
      </c>
      <c r="D735" s="5">
        <v>26000</v>
      </c>
      <c r="E735" s="7">
        <v>25</v>
      </c>
      <c r="F735" t="s">
        <v>8220</v>
      </c>
      <c r="G735" t="s">
        <v>8223</v>
      </c>
      <c r="H735" t="s">
        <v>8245</v>
      </c>
      <c r="I735" s="12">
        <v>42303.790393518517</v>
      </c>
      <c r="J735" s="12">
        <v>42243.790393518517</v>
      </c>
      <c r="K735" t="b">
        <v>0</v>
      </c>
      <c r="L735">
        <v>1</v>
      </c>
      <c r="M735" t="b">
        <v>0</v>
      </c>
      <c r="N735" t="s">
        <v>8281</v>
      </c>
      <c r="O735" t="s">
        <v>8284</v>
      </c>
      <c r="P735">
        <v>0</v>
      </c>
      <c r="Q735">
        <v>25</v>
      </c>
    </row>
    <row r="736" spans="1:17" ht="259.2" x14ac:dyDescent="0.3">
      <c r="A736">
        <v>4066</v>
      </c>
      <c r="B736" s="3" t="s">
        <v>4062</v>
      </c>
      <c r="C736" s="3" t="s">
        <v>8170</v>
      </c>
      <c r="D736" s="5">
        <v>15000</v>
      </c>
      <c r="E736" s="7">
        <v>25</v>
      </c>
      <c r="F736" t="s">
        <v>8220</v>
      </c>
      <c r="G736" t="s">
        <v>8223</v>
      </c>
      <c r="H736" t="s">
        <v>8245</v>
      </c>
      <c r="I736" s="12">
        <v>42509.039212962962</v>
      </c>
      <c r="J736" s="12">
        <v>42479.039212962962</v>
      </c>
      <c r="K736" t="b">
        <v>0</v>
      </c>
      <c r="L736">
        <v>1</v>
      </c>
      <c r="M736" t="b">
        <v>0</v>
      </c>
      <c r="N736" t="s">
        <v>8281</v>
      </c>
      <c r="O736" t="s">
        <v>8284</v>
      </c>
      <c r="P736">
        <v>0</v>
      </c>
      <c r="Q736">
        <v>25</v>
      </c>
    </row>
    <row r="737" spans="1:17" ht="201.6" x14ac:dyDescent="0.3">
      <c r="A737">
        <v>430</v>
      </c>
      <c r="B737" s="3" t="s">
        <v>431</v>
      </c>
      <c r="C737" s="3" t="s">
        <v>4540</v>
      </c>
      <c r="D737" s="5">
        <v>1000</v>
      </c>
      <c r="E737" s="7">
        <v>24</v>
      </c>
      <c r="F737" t="s">
        <v>8220</v>
      </c>
      <c r="G737" t="s">
        <v>8223</v>
      </c>
      <c r="H737" t="s">
        <v>8245</v>
      </c>
      <c r="I737" s="12">
        <v>41528.107256944444</v>
      </c>
      <c r="J737" s="12">
        <v>41513.107256944444</v>
      </c>
      <c r="K737" t="b">
        <v>0</v>
      </c>
      <c r="L737">
        <v>5</v>
      </c>
      <c r="M737" t="b">
        <v>0</v>
      </c>
      <c r="N737" t="s">
        <v>8279</v>
      </c>
      <c r="O737" t="s">
        <v>8297</v>
      </c>
      <c r="P737">
        <v>2</v>
      </c>
      <c r="Q737">
        <v>4.8</v>
      </c>
    </row>
    <row r="738" spans="1:17" ht="244.8" x14ac:dyDescent="0.3">
      <c r="A738">
        <v>2948</v>
      </c>
      <c r="B738" s="3" t="s">
        <v>2948</v>
      </c>
      <c r="C738" s="3" t="s">
        <v>7058</v>
      </c>
      <c r="D738" s="5">
        <v>500000</v>
      </c>
      <c r="E738" s="7">
        <v>24</v>
      </c>
      <c r="F738" t="s">
        <v>8220</v>
      </c>
      <c r="G738" t="s">
        <v>8223</v>
      </c>
      <c r="H738" t="s">
        <v>8245</v>
      </c>
      <c r="I738" s="12">
        <v>42157.649224537032</v>
      </c>
      <c r="J738" s="12">
        <v>42097.649224537032</v>
      </c>
      <c r="K738" t="b">
        <v>0</v>
      </c>
      <c r="L738">
        <v>9</v>
      </c>
      <c r="M738" t="b">
        <v>0</v>
      </c>
      <c r="N738" t="s">
        <v>8281</v>
      </c>
      <c r="O738" t="s">
        <v>8282</v>
      </c>
      <c r="P738">
        <v>0</v>
      </c>
      <c r="Q738">
        <v>2.67</v>
      </c>
    </row>
    <row r="739" spans="1:17" ht="259.2" x14ac:dyDescent="0.3">
      <c r="A739">
        <v>2895</v>
      </c>
      <c r="B739" s="3" t="s">
        <v>2895</v>
      </c>
      <c r="C739" s="3" t="s">
        <v>7005</v>
      </c>
      <c r="D739" s="5">
        <v>500</v>
      </c>
      <c r="E739" s="7">
        <v>23</v>
      </c>
      <c r="F739" t="s">
        <v>8220</v>
      </c>
      <c r="G739" t="s">
        <v>8223</v>
      </c>
      <c r="H739" t="s">
        <v>8245</v>
      </c>
      <c r="I739" s="12">
        <v>41812.875</v>
      </c>
      <c r="J739" s="12">
        <v>41811.555462962962</v>
      </c>
      <c r="K739" t="b">
        <v>0</v>
      </c>
      <c r="L739">
        <v>4</v>
      </c>
      <c r="M739" t="b">
        <v>0</v>
      </c>
      <c r="N739" t="s">
        <v>8281</v>
      </c>
      <c r="O739" t="s">
        <v>8284</v>
      </c>
      <c r="P739">
        <v>5</v>
      </c>
      <c r="Q739">
        <v>5.75</v>
      </c>
    </row>
    <row r="740" spans="1:17" ht="259.2" x14ac:dyDescent="0.3">
      <c r="A740">
        <v>4002</v>
      </c>
      <c r="B740" s="3" t="s">
        <v>3998</v>
      </c>
      <c r="C740" s="3" t="s">
        <v>8108</v>
      </c>
      <c r="D740" s="5">
        <v>1250</v>
      </c>
      <c r="E740" s="7">
        <v>23</v>
      </c>
      <c r="F740" t="s">
        <v>8220</v>
      </c>
      <c r="G740" t="s">
        <v>8223</v>
      </c>
      <c r="H740" t="s">
        <v>8245</v>
      </c>
      <c r="I740" s="12">
        <v>41909.043530092589</v>
      </c>
      <c r="J740" s="12">
        <v>41879.043530092589</v>
      </c>
      <c r="K740" t="b">
        <v>0</v>
      </c>
      <c r="L740">
        <v>4</v>
      </c>
      <c r="M740" t="b">
        <v>0</v>
      </c>
      <c r="N740" t="s">
        <v>8281</v>
      </c>
      <c r="O740" t="s">
        <v>8284</v>
      </c>
      <c r="P740">
        <v>2</v>
      </c>
      <c r="Q740">
        <v>5.75</v>
      </c>
    </row>
    <row r="741" spans="1:17" ht="158.4" x14ac:dyDescent="0.3">
      <c r="A741">
        <v>1736</v>
      </c>
      <c r="B741" s="3" t="s">
        <v>1737</v>
      </c>
      <c r="C741" s="3" t="s">
        <v>5846</v>
      </c>
      <c r="D741" s="5">
        <v>3000</v>
      </c>
      <c r="E741" s="7">
        <v>22</v>
      </c>
      <c r="F741" t="s">
        <v>8220</v>
      </c>
      <c r="G741" t="s">
        <v>8223</v>
      </c>
      <c r="H741" t="s">
        <v>8245</v>
      </c>
      <c r="I741" s="12">
        <v>42316.90315972222</v>
      </c>
      <c r="J741" s="12">
        <v>42286.861493055556</v>
      </c>
      <c r="K741" t="b">
        <v>0</v>
      </c>
      <c r="L741">
        <v>1</v>
      </c>
      <c r="M741" t="b">
        <v>0</v>
      </c>
      <c r="N741" t="s">
        <v>8285</v>
      </c>
      <c r="O741" t="s">
        <v>8288</v>
      </c>
      <c r="P741">
        <v>1</v>
      </c>
      <c r="Q741">
        <v>22</v>
      </c>
    </row>
    <row r="742" spans="1:17" ht="259.2" x14ac:dyDescent="0.3">
      <c r="A742">
        <v>777</v>
      </c>
      <c r="B742" s="3" t="s">
        <v>778</v>
      </c>
      <c r="C742" s="3" t="s">
        <v>4887</v>
      </c>
      <c r="D742" s="5">
        <v>3000</v>
      </c>
      <c r="E742" s="7">
        <v>21</v>
      </c>
      <c r="F742" t="s">
        <v>8220</v>
      </c>
      <c r="G742" t="s">
        <v>8223</v>
      </c>
      <c r="H742" t="s">
        <v>8245</v>
      </c>
      <c r="I742" s="12">
        <v>41486.981215277774</v>
      </c>
      <c r="J742" s="12">
        <v>41456.981215277774</v>
      </c>
      <c r="K742" t="b">
        <v>0</v>
      </c>
      <c r="L742">
        <v>3</v>
      </c>
      <c r="M742" t="b">
        <v>0</v>
      </c>
      <c r="N742" t="s">
        <v>8269</v>
      </c>
      <c r="O742" t="s">
        <v>8310</v>
      </c>
      <c r="P742">
        <v>1</v>
      </c>
      <c r="Q742">
        <v>7</v>
      </c>
    </row>
    <row r="743" spans="1:17" ht="172.8" x14ac:dyDescent="0.3">
      <c r="A743">
        <v>900</v>
      </c>
      <c r="B743" s="3" t="s">
        <v>901</v>
      </c>
      <c r="C743" s="3" t="s">
        <v>5010</v>
      </c>
      <c r="D743" s="5">
        <v>5000</v>
      </c>
      <c r="E743" s="7">
        <v>21</v>
      </c>
      <c r="F743" t="s">
        <v>8220</v>
      </c>
      <c r="G743" t="s">
        <v>8223</v>
      </c>
      <c r="H743" t="s">
        <v>8245</v>
      </c>
      <c r="I743" s="12">
        <v>42459.807893518519</v>
      </c>
      <c r="J743" s="12">
        <v>42429.84956018519</v>
      </c>
      <c r="K743" t="b">
        <v>0</v>
      </c>
      <c r="L743">
        <v>2</v>
      </c>
      <c r="M743" t="b">
        <v>0</v>
      </c>
      <c r="N743" t="s">
        <v>8285</v>
      </c>
      <c r="O743" t="s">
        <v>8308</v>
      </c>
      <c r="P743">
        <v>0</v>
      </c>
      <c r="Q743">
        <v>10.5</v>
      </c>
    </row>
    <row r="744" spans="1:17" ht="273.60000000000002" x14ac:dyDescent="0.3">
      <c r="A744">
        <v>1092</v>
      </c>
      <c r="B744" s="3" t="s">
        <v>1093</v>
      </c>
      <c r="C744" s="3" t="s">
        <v>5202</v>
      </c>
      <c r="D744" s="5">
        <v>2000</v>
      </c>
      <c r="E744" s="7">
        <v>21</v>
      </c>
      <c r="F744" t="s">
        <v>8220</v>
      </c>
      <c r="G744" t="s">
        <v>8223</v>
      </c>
      <c r="H744" t="s">
        <v>8245</v>
      </c>
      <c r="I744" s="12">
        <v>41280.025902777779</v>
      </c>
      <c r="J744" s="12">
        <v>41250.025902777779</v>
      </c>
      <c r="K744" t="b">
        <v>0</v>
      </c>
      <c r="L744">
        <v>7</v>
      </c>
      <c r="M744" t="b">
        <v>0</v>
      </c>
      <c r="N744" t="s">
        <v>8274</v>
      </c>
      <c r="O744" t="s">
        <v>8292</v>
      </c>
      <c r="P744">
        <v>1</v>
      </c>
      <c r="Q744">
        <v>3</v>
      </c>
    </row>
    <row r="745" spans="1:17" ht="216" x14ac:dyDescent="0.3">
      <c r="A745">
        <v>1129</v>
      </c>
      <c r="B745" s="3" t="s">
        <v>1130</v>
      </c>
      <c r="C745" s="3" t="s">
        <v>5239</v>
      </c>
      <c r="D745" s="5">
        <v>20000</v>
      </c>
      <c r="E745" s="7">
        <v>21</v>
      </c>
      <c r="F745" t="s">
        <v>8220</v>
      </c>
      <c r="G745" t="s">
        <v>8223</v>
      </c>
      <c r="H745" t="s">
        <v>8245</v>
      </c>
      <c r="I745" s="12">
        <v>42526.264965277776</v>
      </c>
      <c r="J745" s="12">
        <v>42496.264965277776</v>
      </c>
      <c r="K745" t="b">
        <v>0</v>
      </c>
      <c r="L745">
        <v>2</v>
      </c>
      <c r="M745" t="b">
        <v>0</v>
      </c>
      <c r="N745" t="s">
        <v>8274</v>
      </c>
      <c r="O745" t="s">
        <v>8302</v>
      </c>
      <c r="P745">
        <v>0</v>
      </c>
      <c r="Q745">
        <v>10.5</v>
      </c>
    </row>
    <row r="746" spans="1:17" ht="273.60000000000002" x14ac:dyDescent="0.3">
      <c r="A746">
        <v>2430</v>
      </c>
      <c r="B746" s="3" t="s">
        <v>2431</v>
      </c>
      <c r="C746" s="3" t="s">
        <v>6540</v>
      </c>
      <c r="D746" s="5">
        <v>3000</v>
      </c>
      <c r="E746" s="7">
        <v>21</v>
      </c>
      <c r="F746" t="s">
        <v>8220</v>
      </c>
      <c r="G746" t="s">
        <v>8223</v>
      </c>
      <c r="H746" t="s">
        <v>8245</v>
      </c>
      <c r="I746" s="12">
        <v>42412.130833333329</v>
      </c>
      <c r="J746" s="12">
        <v>42382.130833333329</v>
      </c>
      <c r="K746" t="b">
        <v>0</v>
      </c>
      <c r="L746">
        <v>2</v>
      </c>
      <c r="M746" t="b">
        <v>0</v>
      </c>
      <c r="N746" t="s">
        <v>8277</v>
      </c>
      <c r="O746" t="s">
        <v>8303</v>
      </c>
      <c r="P746">
        <v>1</v>
      </c>
      <c r="Q746">
        <v>10.5</v>
      </c>
    </row>
    <row r="747" spans="1:17" ht="273.60000000000002" x14ac:dyDescent="0.3">
      <c r="A747">
        <v>2890</v>
      </c>
      <c r="B747" s="3" t="s">
        <v>2890</v>
      </c>
      <c r="C747" s="3" t="s">
        <v>7000</v>
      </c>
      <c r="D747" s="5">
        <v>2000</v>
      </c>
      <c r="E747" s="7">
        <v>21</v>
      </c>
      <c r="F747" t="s">
        <v>8220</v>
      </c>
      <c r="G747" t="s">
        <v>8223</v>
      </c>
      <c r="H747" t="s">
        <v>8245</v>
      </c>
      <c r="I747" s="12">
        <v>41860.125</v>
      </c>
      <c r="J747" s="12">
        <v>41831.742962962962</v>
      </c>
      <c r="K747" t="b">
        <v>0</v>
      </c>
      <c r="L747">
        <v>3</v>
      </c>
      <c r="M747" t="b">
        <v>0</v>
      </c>
      <c r="N747" t="s">
        <v>8281</v>
      </c>
      <c r="O747" t="s">
        <v>8284</v>
      </c>
      <c r="P747">
        <v>1</v>
      </c>
      <c r="Q747">
        <v>7</v>
      </c>
    </row>
    <row r="748" spans="1:17" ht="244.8" x14ac:dyDescent="0.3">
      <c r="A748">
        <v>4042</v>
      </c>
      <c r="B748" s="3" t="s">
        <v>4038</v>
      </c>
      <c r="C748" s="3" t="s">
        <v>8146</v>
      </c>
      <c r="D748" s="5">
        <v>10000</v>
      </c>
      <c r="E748" s="7">
        <v>21</v>
      </c>
      <c r="F748" t="s">
        <v>8220</v>
      </c>
      <c r="G748" t="s">
        <v>8223</v>
      </c>
      <c r="H748" t="s">
        <v>8245</v>
      </c>
      <c r="I748" s="12">
        <v>42024.802777777775</v>
      </c>
      <c r="J748" s="12">
        <v>41995.084074074075</v>
      </c>
      <c r="K748" t="b">
        <v>0</v>
      </c>
      <c r="L748">
        <v>3</v>
      </c>
      <c r="M748" t="b">
        <v>0</v>
      </c>
      <c r="N748" t="s">
        <v>8281</v>
      </c>
      <c r="O748" t="s">
        <v>8284</v>
      </c>
      <c r="P748">
        <v>0</v>
      </c>
      <c r="Q748">
        <v>7</v>
      </c>
    </row>
    <row r="749" spans="1:17" ht="172.8" x14ac:dyDescent="0.3">
      <c r="A749">
        <v>213</v>
      </c>
      <c r="B749" s="3" t="s">
        <v>215</v>
      </c>
      <c r="C749" s="3" t="s">
        <v>4323</v>
      </c>
      <c r="D749" s="5">
        <v>50000</v>
      </c>
      <c r="E749" s="7">
        <v>20</v>
      </c>
      <c r="F749" t="s">
        <v>8220</v>
      </c>
      <c r="G749" t="s">
        <v>8223</v>
      </c>
      <c r="H749" t="s">
        <v>8245</v>
      </c>
      <c r="I749" s="12">
        <v>42232.587974537033</v>
      </c>
      <c r="J749" s="12">
        <v>42202.594293981485</v>
      </c>
      <c r="K749" t="b">
        <v>0</v>
      </c>
      <c r="L749">
        <v>1</v>
      </c>
      <c r="M749" t="b">
        <v>0</v>
      </c>
      <c r="N749" t="s">
        <v>8279</v>
      </c>
      <c r="O749" t="s">
        <v>8283</v>
      </c>
      <c r="P749">
        <v>0</v>
      </c>
      <c r="Q749">
        <v>20</v>
      </c>
    </row>
    <row r="750" spans="1:17" ht="201.6" x14ac:dyDescent="0.3">
      <c r="A750">
        <v>597</v>
      </c>
      <c r="B750" s="3" t="s">
        <v>598</v>
      </c>
      <c r="C750" s="3" t="s">
        <v>4707</v>
      </c>
      <c r="D750" s="5">
        <v>7500</v>
      </c>
      <c r="E750" s="7">
        <v>20</v>
      </c>
      <c r="F750" t="s">
        <v>8220</v>
      </c>
      <c r="G750" t="s">
        <v>8223</v>
      </c>
      <c r="H750" t="s">
        <v>8245</v>
      </c>
      <c r="I750" s="12">
        <v>42582.666666666672</v>
      </c>
      <c r="J750" s="12">
        <v>42545.705266203702</v>
      </c>
      <c r="K750" t="b">
        <v>0</v>
      </c>
      <c r="L750">
        <v>2</v>
      </c>
      <c r="M750" t="b">
        <v>0</v>
      </c>
      <c r="N750" t="s">
        <v>8266</v>
      </c>
      <c r="O750" t="s">
        <v>8300</v>
      </c>
      <c r="P750">
        <v>0</v>
      </c>
      <c r="Q750">
        <v>10</v>
      </c>
    </row>
    <row r="751" spans="1:17" ht="172.8" x14ac:dyDescent="0.3">
      <c r="A751">
        <v>884</v>
      </c>
      <c r="B751" s="3" t="s">
        <v>885</v>
      </c>
      <c r="C751" s="3" t="s">
        <v>4994</v>
      </c>
      <c r="D751" s="5">
        <v>2000</v>
      </c>
      <c r="E751" s="7">
        <v>20</v>
      </c>
      <c r="F751" t="s">
        <v>8220</v>
      </c>
      <c r="G751" t="s">
        <v>8223</v>
      </c>
      <c r="H751" t="s">
        <v>8245</v>
      </c>
      <c r="I751" s="12">
        <v>41041.104861111111</v>
      </c>
      <c r="J751" s="12">
        <v>40981.802615740737</v>
      </c>
      <c r="K751" t="b">
        <v>0</v>
      </c>
      <c r="L751">
        <v>2</v>
      </c>
      <c r="M751" t="b">
        <v>0</v>
      </c>
      <c r="N751" t="s">
        <v>8285</v>
      </c>
      <c r="O751" t="s">
        <v>8286</v>
      </c>
      <c r="P751">
        <v>1</v>
      </c>
      <c r="Q751">
        <v>10</v>
      </c>
    </row>
    <row r="752" spans="1:17" ht="158.4" x14ac:dyDescent="0.3">
      <c r="A752">
        <v>1738</v>
      </c>
      <c r="B752" s="3" t="s">
        <v>1739</v>
      </c>
      <c r="C752" s="3" t="s">
        <v>5848</v>
      </c>
      <c r="D752" s="5">
        <v>5000</v>
      </c>
      <c r="E752" s="7">
        <v>20</v>
      </c>
      <c r="F752" t="s">
        <v>8220</v>
      </c>
      <c r="G752" t="s">
        <v>8223</v>
      </c>
      <c r="H752" t="s">
        <v>8245</v>
      </c>
      <c r="I752" s="12">
        <v>41914.874328703707</v>
      </c>
      <c r="J752" s="12">
        <v>41884.874328703707</v>
      </c>
      <c r="K752" t="b">
        <v>0</v>
      </c>
      <c r="L752">
        <v>1</v>
      </c>
      <c r="M752" t="b">
        <v>0</v>
      </c>
      <c r="N752" t="s">
        <v>8285</v>
      </c>
      <c r="O752" t="s">
        <v>8288</v>
      </c>
      <c r="P752">
        <v>0</v>
      </c>
      <c r="Q752">
        <v>20</v>
      </c>
    </row>
    <row r="753" spans="1:17" ht="273.60000000000002" x14ac:dyDescent="0.3">
      <c r="A753">
        <v>2863</v>
      </c>
      <c r="B753" s="3" t="s">
        <v>2863</v>
      </c>
      <c r="C753" s="3" t="s">
        <v>6973</v>
      </c>
      <c r="D753" s="5">
        <v>50000</v>
      </c>
      <c r="E753" s="7">
        <v>20</v>
      </c>
      <c r="F753" t="s">
        <v>8220</v>
      </c>
      <c r="G753" t="s">
        <v>8223</v>
      </c>
      <c r="H753" t="s">
        <v>8245</v>
      </c>
      <c r="I753" s="12">
        <v>41891.675034722226</v>
      </c>
      <c r="J753" s="12">
        <v>41831.675034722226</v>
      </c>
      <c r="K753" t="b">
        <v>0</v>
      </c>
      <c r="L753">
        <v>1</v>
      </c>
      <c r="M753" t="b">
        <v>0</v>
      </c>
      <c r="N753" t="s">
        <v>8281</v>
      </c>
      <c r="O753" t="s">
        <v>8284</v>
      </c>
      <c r="P753">
        <v>0</v>
      </c>
      <c r="Q753">
        <v>20</v>
      </c>
    </row>
    <row r="754" spans="1:17" ht="259.2" x14ac:dyDescent="0.3">
      <c r="A754">
        <v>2909</v>
      </c>
      <c r="B754" s="3" t="s">
        <v>2909</v>
      </c>
      <c r="C754" s="3" t="s">
        <v>7019</v>
      </c>
      <c r="D754" s="5">
        <v>180000</v>
      </c>
      <c r="E754" s="7">
        <v>20</v>
      </c>
      <c r="F754" t="s">
        <v>8220</v>
      </c>
      <c r="G754" t="s">
        <v>8223</v>
      </c>
      <c r="H754" t="s">
        <v>8245</v>
      </c>
      <c r="I754" s="12">
        <v>41968.823611111111</v>
      </c>
      <c r="J754" s="12">
        <v>41929.266215277778</v>
      </c>
      <c r="K754" t="b">
        <v>0</v>
      </c>
      <c r="L754">
        <v>1</v>
      </c>
      <c r="M754" t="b">
        <v>0</v>
      </c>
      <c r="N754" t="s">
        <v>8281</v>
      </c>
      <c r="O754" t="s">
        <v>8284</v>
      </c>
      <c r="P754">
        <v>0</v>
      </c>
      <c r="Q754">
        <v>20</v>
      </c>
    </row>
    <row r="755" spans="1:17" ht="216" x14ac:dyDescent="0.3">
      <c r="A755">
        <v>3852</v>
      </c>
      <c r="B755" s="3" t="s">
        <v>3849</v>
      </c>
      <c r="C755" s="3" t="s">
        <v>7961</v>
      </c>
      <c r="D755" s="5">
        <v>10000</v>
      </c>
      <c r="E755" s="7">
        <v>20</v>
      </c>
      <c r="F755" t="s">
        <v>8220</v>
      </c>
      <c r="G755" t="s">
        <v>8223</v>
      </c>
      <c r="H755" t="s">
        <v>8245</v>
      </c>
      <c r="I755" s="12">
        <v>42090.149027777778</v>
      </c>
      <c r="J755" s="12">
        <v>42065.190694444449</v>
      </c>
      <c r="K755" t="b">
        <v>0</v>
      </c>
      <c r="L755">
        <v>2</v>
      </c>
      <c r="M755" t="b">
        <v>0</v>
      </c>
      <c r="N755" t="s">
        <v>8281</v>
      </c>
      <c r="O755" t="s">
        <v>8284</v>
      </c>
      <c r="P755">
        <v>0</v>
      </c>
      <c r="Q755">
        <v>10</v>
      </c>
    </row>
    <row r="756" spans="1:17" ht="230.4" x14ac:dyDescent="0.3">
      <c r="A756">
        <v>4092</v>
      </c>
      <c r="B756" s="3" t="s">
        <v>4088</v>
      </c>
      <c r="C756" s="3" t="s">
        <v>8195</v>
      </c>
      <c r="D756" s="5">
        <v>110000</v>
      </c>
      <c r="E756" s="7">
        <v>20</v>
      </c>
      <c r="F756" t="s">
        <v>8220</v>
      </c>
      <c r="G756" t="s">
        <v>8223</v>
      </c>
      <c r="H756" t="s">
        <v>8245</v>
      </c>
      <c r="I756" s="12">
        <v>42099.153321759266</v>
      </c>
      <c r="J756" s="12">
        <v>42039.194988425923</v>
      </c>
      <c r="K756" t="b">
        <v>0</v>
      </c>
      <c r="L756">
        <v>1</v>
      </c>
      <c r="M756" t="b">
        <v>0</v>
      </c>
      <c r="N756" t="s">
        <v>8281</v>
      </c>
      <c r="O756" t="s">
        <v>8284</v>
      </c>
      <c r="P756">
        <v>0</v>
      </c>
      <c r="Q756">
        <v>20</v>
      </c>
    </row>
    <row r="757" spans="1:17" ht="244.8" x14ac:dyDescent="0.3">
      <c r="A757">
        <v>192</v>
      </c>
      <c r="B757" s="3" t="s">
        <v>194</v>
      </c>
      <c r="C757" s="3" t="s">
        <v>4302</v>
      </c>
      <c r="D757" s="5">
        <v>1000000</v>
      </c>
      <c r="E757" s="7">
        <v>17</v>
      </c>
      <c r="F757" t="s">
        <v>8220</v>
      </c>
      <c r="G757" t="s">
        <v>8223</v>
      </c>
      <c r="H757" t="s">
        <v>8245</v>
      </c>
      <c r="I757" s="12">
        <v>41929.792037037041</v>
      </c>
      <c r="J757" s="12">
        <v>41899.792037037041</v>
      </c>
      <c r="K757" t="b">
        <v>0</v>
      </c>
      <c r="L757">
        <v>3</v>
      </c>
      <c r="M757" t="b">
        <v>0</v>
      </c>
      <c r="N757" t="s">
        <v>8279</v>
      </c>
      <c r="O757" t="s">
        <v>8283</v>
      </c>
      <c r="P757">
        <v>0</v>
      </c>
      <c r="Q757">
        <v>5.67</v>
      </c>
    </row>
    <row r="758" spans="1:17" ht="244.8" x14ac:dyDescent="0.3">
      <c r="A758">
        <v>1169</v>
      </c>
      <c r="B758" s="3" t="s">
        <v>1170</v>
      </c>
      <c r="C758" s="3" t="s">
        <v>5279</v>
      </c>
      <c r="D758" s="5">
        <v>10000</v>
      </c>
      <c r="E758" s="7">
        <v>17</v>
      </c>
      <c r="F758" t="s">
        <v>8220</v>
      </c>
      <c r="G758" t="s">
        <v>8223</v>
      </c>
      <c r="H758" t="s">
        <v>8245</v>
      </c>
      <c r="I758" s="12">
        <v>42057.353738425925</v>
      </c>
      <c r="J758" s="12">
        <v>42027.353738425925</v>
      </c>
      <c r="K758" t="b">
        <v>0</v>
      </c>
      <c r="L758">
        <v>3</v>
      </c>
      <c r="M758" t="b">
        <v>0</v>
      </c>
      <c r="N758" t="s">
        <v>8277</v>
      </c>
      <c r="O758" t="s">
        <v>8303</v>
      </c>
      <c r="P758">
        <v>0</v>
      </c>
      <c r="Q758">
        <v>5.67</v>
      </c>
    </row>
    <row r="759" spans="1:17" ht="230.4" x14ac:dyDescent="0.3">
      <c r="A759">
        <v>2133</v>
      </c>
      <c r="B759" s="3" t="s">
        <v>2134</v>
      </c>
      <c r="C759" s="3" t="s">
        <v>6243</v>
      </c>
      <c r="D759" s="5">
        <v>1000</v>
      </c>
      <c r="E759" s="7">
        <v>16</v>
      </c>
      <c r="F759" t="s">
        <v>8220</v>
      </c>
      <c r="G759" t="s">
        <v>8223</v>
      </c>
      <c r="H759" t="s">
        <v>8245</v>
      </c>
      <c r="I759" s="12">
        <v>40657.290972222225</v>
      </c>
      <c r="J759" s="12">
        <v>40619.097210648149</v>
      </c>
      <c r="K759" t="b">
        <v>0</v>
      </c>
      <c r="L759">
        <v>3</v>
      </c>
      <c r="M759" t="b">
        <v>0</v>
      </c>
      <c r="N759" t="s">
        <v>8274</v>
      </c>
      <c r="O759" t="s">
        <v>8292</v>
      </c>
      <c r="P759">
        <v>2</v>
      </c>
      <c r="Q759">
        <v>5.33</v>
      </c>
    </row>
    <row r="760" spans="1:17" ht="259.2" x14ac:dyDescent="0.3">
      <c r="A760">
        <v>4049</v>
      </c>
      <c r="B760" s="3" t="s">
        <v>4045</v>
      </c>
      <c r="C760" s="3" t="s">
        <v>8153</v>
      </c>
      <c r="D760" s="5">
        <v>20000</v>
      </c>
      <c r="E760" s="7">
        <v>16</v>
      </c>
      <c r="F760" t="s">
        <v>8220</v>
      </c>
      <c r="G760" t="s">
        <v>8223</v>
      </c>
      <c r="H760" t="s">
        <v>8245</v>
      </c>
      <c r="I760" s="12">
        <v>42199.958506944444</v>
      </c>
      <c r="J760" s="12">
        <v>42169.958506944444</v>
      </c>
      <c r="K760" t="b">
        <v>0</v>
      </c>
      <c r="L760">
        <v>1</v>
      </c>
      <c r="M760" t="b">
        <v>0</v>
      </c>
      <c r="N760" t="s">
        <v>8281</v>
      </c>
      <c r="O760" t="s">
        <v>8284</v>
      </c>
      <c r="P760">
        <v>0</v>
      </c>
      <c r="Q760">
        <v>16</v>
      </c>
    </row>
    <row r="761" spans="1:17" ht="158.4" x14ac:dyDescent="0.3">
      <c r="A761">
        <v>674</v>
      </c>
      <c r="B761" s="3" t="s">
        <v>675</v>
      </c>
      <c r="C761" s="3" t="s">
        <v>4784</v>
      </c>
      <c r="D761" s="5">
        <v>50000</v>
      </c>
      <c r="E761" s="7">
        <v>15</v>
      </c>
      <c r="F761" t="s">
        <v>8220</v>
      </c>
      <c r="G761" t="s">
        <v>8223</v>
      </c>
      <c r="H761" t="s">
        <v>8245</v>
      </c>
      <c r="I761" s="12">
        <v>41863.116053240738</v>
      </c>
      <c r="J761" s="12">
        <v>41803.116053240738</v>
      </c>
      <c r="K761" t="b">
        <v>0</v>
      </c>
      <c r="L761">
        <v>2</v>
      </c>
      <c r="M761" t="b">
        <v>0</v>
      </c>
      <c r="N761" t="s">
        <v>8266</v>
      </c>
      <c r="O761" t="s">
        <v>8268</v>
      </c>
      <c r="P761">
        <v>0</v>
      </c>
      <c r="Q761">
        <v>7.5</v>
      </c>
    </row>
    <row r="762" spans="1:17" ht="57.6" x14ac:dyDescent="0.3">
      <c r="A762">
        <v>1086</v>
      </c>
      <c r="B762" s="3" t="s">
        <v>1087</v>
      </c>
      <c r="C762" s="3" t="s">
        <v>5196</v>
      </c>
      <c r="D762" s="5">
        <v>18000</v>
      </c>
      <c r="E762" s="7">
        <v>15</v>
      </c>
      <c r="F762" t="s">
        <v>8220</v>
      </c>
      <c r="G762" t="s">
        <v>8223</v>
      </c>
      <c r="H762" t="s">
        <v>8245</v>
      </c>
      <c r="I762" s="12">
        <v>41875.866793981484</v>
      </c>
      <c r="J762" s="12">
        <v>41845.866793981484</v>
      </c>
      <c r="K762" t="b">
        <v>0</v>
      </c>
      <c r="L762">
        <v>2</v>
      </c>
      <c r="M762" t="b">
        <v>0</v>
      </c>
      <c r="N762" t="s">
        <v>8274</v>
      </c>
      <c r="O762" t="s">
        <v>8292</v>
      </c>
      <c r="P762">
        <v>0</v>
      </c>
      <c r="Q762">
        <v>7.5</v>
      </c>
    </row>
    <row r="763" spans="1:17" ht="244.8" x14ac:dyDescent="0.3">
      <c r="A763">
        <v>1407</v>
      </c>
      <c r="B763" s="3" t="s">
        <v>1408</v>
      </c>
      <c r="C763" s="3" t="s">
        <v>5517</v>
      </c>
      <c r="D763" s="5">
        <v>3000</v>
      </c>
      <c r="E763" s="7">
        <v>15</v>
      </c>
      <c r="F763" t="s">
        <v>8220</v>
      </c>
      <c r="G763" t="s">
        <v>8223</v>
      </c>
      <c r="H763" t="s">
        <v>8245</v>
      </c>
      <c r="I763" s="12">
        <v>41863.536782407406</v>
      </c>
      <c r="J763" s="12">
        <v>41838.536782407406</v>
      </c>
      <c r="K763" t="b">
        <v>0</v>
      </c>
      <c r="L763">
        <v>2</v>
      </c>
      <c r="M763" t="b">
        <v>0</v>
      </c>
      <c r="N763" t="s">
        <v>8269</v>
      </c>
      <c r="O763" t="s">
        <v>8306</v>
      </c>
      <c r="P763">
        <v>1</v>
      </c>
      <c r="Q763">
        <v>7.5</v>
      </c>
    </row>
    <row r="764" spans="1:17" ht="187.2" x14ac:dyDescent="0.3">
      <c r="A764">
        <v>1810</v>
      </c>
      <c r="B764" s="3" t="s">
        <v>1811</v>
      </c>
      <c r="C764" s="3" t="s">
        <v>5920</v>
      </c>
      <c r="D764" s="5">
        <v>450</v>
      </c>
      <c r="E764" s="7">
        <v>15</v>
      </c>
      <c r="F764" t="s">
        <v>8220</v>
      </c>
      <c r="G764" t="s">
        <v>8223</v>
      </c>
      <c r="H764" t="s">
        <v>8245</v>
      </c>
      <c r="I764" s="12">
        <v>41872.91002314815</v>
      </c>
      <c r="J764" s="12">
        <v>41860.91002314815</v>
      </c>
      <c r="K764" t="b">
        <v>0</v>
      </c>
      <c r="L764">
        <v>2</v>
      </c>
      <c r="M764" t="b">
        <v>0</v>
      </c>
      <c r="N764" t="s">
        <v>8271</v>
      </c>
      <c r="O764" t="s">
        <v>8272</v>
      </c>
      <c r="P764">
        <v>3</v>
      </c>
      <c r="Q764">
        <v>7.5</v>
      </c>
    </row>
    <row r="765" spans="1:17" ht="129.6" x14ac:dyDescent="0.3">
      <c r="A765">
        <v>2641</v>
      </c>
      <c r="B765" s="3" t="s">
        <v>2641</v>
      </c>
      <c r="C765" s="3" t="s">
        <v>6751</v>
      </c>
      <c r="D765" s="5">
        <v>1500</v>
      </c>
      <c r="E765" s="7">
        <v>15</v>
      </c>
      <c r="F765" t="s">
        <v>8220</v>
      </c>
      <c r="G765" t="s">
        <v>8223</v>
      </c>
      <c r="H765" t="s">
        <v>8245</v>
      </c>
      <c r="I765" s="12">
        <v>41897.839583333334</v>
      </c>
      <c r="J765" s="12">
        <v>41880.827118055553</v>
      </c>
      <c r="K765" t="b">
        <v>0</v>
      </c>
      <c r="L765">
        <v>1</v>
      </c>
      <c r="M765" t="b">
        <v>0</v>
      </c>
      <c r="N765" t="s">
        <v>8266</v>
      </c>
      <c r="O765" t="s">
        <v>8273</v>
      </c>
      <c r="P765">
        <v>1</v>
      </c>
      <c r="Q765">
        <v>15</v>
      </c>
    </row>
    <row r="766" spans="1:17" ht="216" x14ac:dyDescent="0.3">
      <c r="A766">
        <v>3925</v>
      </c>
      <c r="B766" s="3" t="s">
        <v>3922</v>
      </c>
      <c r="C766" s="3" t="s">
        <v>8033</v>
      </c>
      <c r="D766" s="5">
        <v>150</v>
      </c>
      <c r="E766" s="7">
        <v>15</v>
      </c>
      <c r="F766" t="s">
        <v>8220</v>
      </c>
      <c r="G766" t="s">
        <v>8223</v>
      </c>
      <c r="H766" t="s">
        <v>8245</v>
      </c>
      <c r="I766" s="12">
        <v>41850.870821759258</v>
      </c>
      <c r="J766" s="12">
        <v>41820.870821759258</v>
      </c>
      <c r="K766" t="b">
        <v>0</v>
      </c>
      <c r="L766">
        <v>3</v>
      </c>
      <c r="M766" t="b">
        <v>0</v>
      </c>
      <c r="N766" t="s">
        <v>8281</v>
      </c>
      <c r="O766" t="s">
        <v>8284</v>
      </c>
      <c r="P766">
        <v>10</v>
      </c>
      <c r="Q766">
        <v>5</v>
      </c>
    </row>
    <row r="767" spans="1:17" ht="244.8" x14ac:dyDescent="0.3">
      <c r="A767">
        <v>420</v>
      </c>
      <c r="B767" s="3" t="s">
        <v>421</v>
      </c>
      <c r="C767" s="3" t="s">
        <v>4530</v>
      </c>
      <c r="D767" s="5">
        <v>3300</v>
      </c>
      <c r="E767" s="7">
        <v>14.5</v>
      </c>
      <c r="F767" t="s">
        <v>8220</v>
      </c>
      <c r="G767" t="s">
        <v>8223</v>
      </c>
      <c r="H767" t="s">
        <v>8245</v>
      </c>
      <c r="I767" s="12">
        <v>41712.194803240738</v>
      </c>
      <c r="J767" s="12">
        <v>41682.23646990741</v>
      </c>
      <c r="K767" t="b">
        <v>0</v>
      </c>
      <c r="L767">
        <v>3</v>
      </c>
      <c r="M767" t="b">
        <v>0</v>
      </c>
      <c r="N767" t="s">
        <v>8279</v>
      </c>
      <c r="O767" t="s">
        <v>8297</v>
      </c>
      <c r="P767">
        <v>0</v>
      </c>
      <c r="Q767">
        <v>4.83</v>
      </c>
    </row>
    <row r="768" spans="1:17" ht="216" x14ac:dyDescent="0.3">
      <c r="A768">
        <v>1081</v>
      </c>
      <c r="B768" s="3" t="s">
        <v>1082</v>
      </c>
      <c r="C768" s="3" t="s">
        <v>5191</v>
      </c>
      <c r="D768" s="5">
        <v>68000</v>
      </c>
      <c r="E768" s="7">
        <v>12</v>
      </c>
      <c r="F768" t="s">
        <v>8220</v>
      </c>
      <c r="G768" t="s">
        <v>8223</v>
      </c>
      <c r="H768" t="s">
        <v>8245</v>
      </c>
      <c r="I768" s="12">
        <v>42032.926990740743</v>
      </c>
      <c r="J768" s="12">
        <v>42002.926990740743</v>
      </c>
      <c r="K768" t="b">
        <v>0</v>
      </c>
      <c r="L768">
        <v>4</v>
      </c>
      <c r="M768" t="b">
        <v>0</v>
      </c>
      <c r="N768" t="s">
        <v>8274</v>
      </c>
      <c r="O768" t="s">
        <v>8292</v>
      </c>
      <c r="P768">
        <v>0</v>
      </c>
      <c r="Q768">
        <v>3</v>
      </c>
    </row>
    <row r="769" spans="1:17" ht="230.4" x14ac:dyDescent="0.3">
      <c r="A769">
        <v>167</v>
      </c>
      <c r="B769" s="3" t="s">
        <v>169</v>
      </c>
      <c r="C769" s="3" t="s">
        <v>4277</v>
      </c>
      <c r="D769" s="5">
        <v>110000</v>
      </c>
      <c r="E769" s="7">
        <v>11</v>
      </c>
      <c r="F769" t="s">
        <v>8220</v>
      </c>
      <c r="G769" t="s">
        <v>8223</v>
      </c>
      <c r="H769" t="s">
        <v>8245</v>
      </c>
      <c r="I769" s="12">
        <v>42220.927488425921</v>
      </c>
      <c r="J769" s="12">
        <v>42160.927488425921</v>
      </c>
      <c r="K769" t="b">
        <v>0</v>
      </c>
      <c r="L769">
        <v>2</v>
      </c>
      <c r="M769" t="b">
        <v>0</v>
      </c>
      <c r="N769" t="s">
        <v>8279</v>
      </c>
      <c r="O769" t="s">
        <v>8283</v>
      </c>
      <c r="P769">
        <v>0</v>
      </c>
      <c r="Q769">
        <v>5.5</v>
      </c>
    </row>
    <row r="770" spans="1:17" ht="273.60000000000002" x14ac:dyDescent="0.3">
      <c r="A770">
        <v>512</v>
      </c>
      <c r="B770" s="3" t="s">
        <v>513</v>
      </c>
      <c r="C770" s="3" t="s">
        <v>4622</v>
      </c>
      <c r="D770" s="5">
        <v>8000</v>
      </c>
      <c r="E770" s="7">
        <v>11</v>
      </c>
      <c r="F770" t="s">
        <v>8220</v>
      </c>
      <c r="G770" t="s">
        <v>8223</v>
      </c>
      <c r="H770" t="s">
        <v>8245</v>
      </c>
      <c r="I770" s="12">
        <v>42694.783877314811</v>
      </c>
      <c r="J770" s="12">
        <v>42649.742210648154</v>
      </c>
      <c r="K770" t="b">
        <v>0</v>
      </c>
      <c r="L770">
        <v>2</v>
      </c>
      <c r="M770" t="b">
        <v>0</v>
      </c>
      <c r="N770" t="s">
        <v>8279</v>
      </c>
      <c r="O770" t="s">
        <v>8297</v>
      </c>
      <c r="P770">
        <v>0</v>
      </c>
      <c r="Q770">
        <v>5.5</v>
      </c>
    </row>
    <row r="771" spans="1:17" ht="288" x14ac:dyDescent="0.3">
      <c r="A771">
        <v>981</v>
      </c>
      <c r="B771" s="3" t="s">
        <v>982</v>
      </c>
      <c r="C771" s="3" t="s">
        <v>5091</v>
      </c>
      <c r="D771" s="5">
        <v>88888</v>
      </c>
      <c r="E771" s="7">
        <v>11</v>
      </c>
      <c r="F771" t="s">
        <v>8220</v>
      </c>
      <c r="G771" t="s">
        <v>8223</v>
      </c>
      <c r="H771" t="s">
        <v>8245</v>
      </c>
      <c r="I771" s="12">
        <v>41860.947013888886</v>
      </c>
      <c r="J771" s="12">
        <v>41830.947013888886</v>
      </c>
      <c r="K771" t="b">
        <v>0</v>
      </c>
      <c r="L771">
        <v>4</v>
      </c>
      <c r="M771" t="b">
        <v>0</v>
      </c>
      <c r="N771" t="s">
        <v>8266</v>
      </c>
      <c r="O771" t="s">
        <v>8268</v>
      </c>
      <c r="P771">
        <v>0</v>
      </c>
      <c r="Q771">
        <v>2.75</v>
      </c>
    </row>
    <row r="772" spans="1:17" ht="259.2" x14ac:dyDescent="0.3">
      <c r="A772">
        <v>1123</v>
      </c>
      <c r="B772" s="3" t="s">
        <v>1124</v>
      </c>
      <c r="C772" s="3" t="s">
        <v>5233</v>
      </c>
      <c r="D772" s="5">
        <v>5000</v>
      </c>
      <c r="E772" s="7">
        <v>11</v>
      </c>
      <c r="F772" t="s">
        <v>8220</v>
      </c>
      <c r="G772" t="s">
        <v>8223</v>
      </c>
      <c r="H772" t="s">
        <v>8245</v>
      </c>
      <c r="I772" s="12">
        <v>41748.5237037037</v>
      </c>
      <c r="J772" s="12">
        <v>41718.5237037037</v>
      </c>
      <c r="K772" t="b">
        <v>0</v>
      </c>
      <c r="L772">
        <v>3</v>
      </c>
      <c r="M772" t="b">
        <v>0</v>
      </c>
      <c r="N772" t="s">
        <v>8274</v>
      </c>
      <c r="O772" t="s">
        <v>8292</v>
      </c>
      <c r="P772">
        <v>0</v>
      </c>
      <c r="Q772">
        <v>3.67</v>
      </c>
    </row>
    <row r="773" spans="1:17" ht="288" x14ac:dyDescent="0.3">
      <c r="A773">
        <v>1130</v>
      </c>
      <c r="B773" s="3" t="s">
        <v>1131</v>
      </c>
      <c r="C773" s="3" t="s">
        <v>5240</v>
      </c>
      <c r="D773" s="5">
        <v>5000</v>
      </c>
      <c r="E773" s="7">
        <v>11</v>
      </c>
      <c r="F773" t="s">
        <v>8220</v>
      </c>
      <c r="G773" t="s">
        <v>8223</v>
      </c>
      <c r="H773" t="s">
        <v>8245</v>
      </c>
      <c r="I773" s="12">
        <v>41969.038194444445</v>
      </c>
      <c r="J773" s="12">
        <v>41908.996527777781</v>
      </c>
      <c r="K773" t="b">
        <v>0</v>
      </c>
      <c r="L773">
        <v>3</v>
      </c>
      <c r="M773" t="b">
        <v>0</v>
      </c>
      <c r="N773" t="s">
        <v>8274</v>
      </c>
      <c r="O773" t="s">
        <v>8302</v>
      </c>
      <c r="P773">
        <v>0</v>
      </c>
      <c r="Q773">
        <v>3.67</v>
      </c>
    </row>
    <row r="774" spans="1:17" ht="244.8" x14ac:dyDescent="0.3">
      <c r="A774">
        <v>1715</v>
      </c>
      <c r="B774" s="3" t="s">
        <v>1716</v>
      </c>
      <c r="C774" s="3" t="s">
        <v>5825</v>
      </c>
      <c r="D774" s="5">
        <v>5000</v>
      </c>
      <c r="E774" s="7">
        <v>11</v>
      </c>
      <c r="F774" t="s">
        <v>8220</v>
      </c>
      <c r="G774" t="s">
        <v>8223</v>
      </c>
      <c r="H774" t="s">
        <v>8245</v>
      </c>
      <c r="I774" s="12">
        <v>42094.140277777777</v>
      </c>
      <c r="J774" s="12">
        <v>42064.217418981483</v>
      </c>
      <c r="K774" t="b">
        <v>0</v>
      </c>
      <c r="L774">
        <v>2</v>
      </c>
      <c r="M774" t="b">
        <v>0</v>
      </c>
      <c r="N774" t="s">
        <v>8285</v>
      </c>
      <c r="O774" t="s">
        <v>8288</v>
      </c>
      <c r="P774">
        <v>0</v>
      </c>
      <c r="Q774">
        <v>5.5</v>
      </c>
    </row>
    <row r="775" spans="1:17" ht="144" x14ac:dyDescent="0.3">
      <c r="A775">
        <v>3103</v>
      </c>
      <c r="B775" s="3" t="s">
        <v>3103</v>
      </c>
      <c r="C775" s="3" t="s">
        <v>7213</v>
      </c>
      <c r="D775" s="5">
        <v>4100</v>
      </c>
      <c r="E775" s="7">
        <v>11</v>
      </c>
      <c r="F775" t="s">
        <v>8220</v>
      </c>
      <c r="G775" t="s">
        <v>8223</v>
      </c>
      <c r="H775" t="s">
        <v>8245</v>
      </c>
      <c r="I775" s="12">
        <v>42167.156319444446</v>
      </c>
      <c r="J775" s="12">
        <v>42107.156319444446</v>
      </c>
      <c r="K775" t="b">
        <v>0</v>
      </c>
      <c r="L775">
        <v>2</v>
      </c>
      <c r="M775" t="b">
        <v>0</v>
      </c>
      <c r="N775" t="s">
        <v>8281</v>
      </c>
      <c r="O775" t="s">
        <v>8282</v>
      </c>
      <c r="P775">
        <v>0</v>
      </c>
      <c r="Q775">
        <v>5.5</v>
      </c>
    </row>
    <row r="776" spans="1:17" ht="129.6" x14ac:dyDescent="0.3">
      <c r="A776">
        <v>3866</v>
      </c>
      <c r="B776" s="3" t="s">
        <v>3863</v>
      </c>
      <c r="C776" s="3" t="s">
        <v>7975</v>
      </c>
      <c r="D776" s="5">
        <v>2000</v>
      </c>
      <c r="E776" s="7">
        <v>11</v>
      </c>
      <c r="F776" t="s">
        <v>8220</v>
      </c>
      <c r="G776" t="s">
        <v>8223</v>
      </c>
      <c r="H776" t="s">
        <v>8245</v>
      </c>
      <c r="I776" s="12">
        <v>42452.145138888889</v>
      </c>
      <c r="J776" s="12">
        <v>42402.947002314817</v>
      </c>
      <c r="K776" t="b">
        <v>0</v>
      </c>
      <c r="L776">
        <v>2</v>
      </c>
      <c r="M776" t="b">
        <v>0</v>
      </c>
      <c r="N776" t="s">
        <v>8281</v>
      </c>
      <c r="O776" t="s">
        <v>8284</v>
      </c>
      <c r="P776">
        <v>1</v>
      </c>
      <c r="Q776">
        <v>5.5</v>
      </c>
    </row>
    <row r="777" spans="1:17" ht="230.4" x14ac:dyDescent="0.3">
      <c r="A777">
        <v>3940</v>
      </c>
      <c r="B777" s="3" t="s">
        <v>3937</v>
      </c>
      <c r="C777" s="3" t="s">
        <v>8048</v>
      </c>
      <c r="D777" s="5">
        <v>5000</v>
      </c>
      <c r="E777" s="7">
        <v>11</v>
      </c>
      <c r="F777" t="s">
        <v>8220</v>
      </c>
      <c r="G777" t="s">
        <v>8223</v>
      </c>
      <c r="H777" t="s">
        <v>8245</v>
      </c>
      <c r="I777" s="12">
        <v>42006.492488425924</v>
      </c>
      <c r="J777" s="12">
        <v>41961.492488425924</v>
      </c>
      <c r="K777" t="b">
        <v>0</v>
      </c>
      <c r="L777">
        <v>2</v>
      </c>
      <c r="M777" t="b">
        <v>0</v>
      </c>
      <c r="N777" t="s">
        <v>8281</v>
      </c>
      <c r="O777" t="s">
        <v>8284</v>
      </c>
      <c r="P777">
        <v>0</v>
      </c>
      <c r="Q777">
        <v>5.5</v>
      </c>
    </row>
    <row r="778" spans="1:17" ht="288" x14ac:dyDescent="0.3">
      <c r="A778">
        <v>3970</v>
      </c>
      <c r="B778" s="3" t="s">
        <v>3967</v>
      </c>
      <c r="C778" s="3" t="s">
        <v>8077</v>
      </c>
      <c r="D778" s="5">
        <v>15000</v>
      </c>
      <c r="E778" s="7">
        <v>11</v>
      </c>
      <c r="F778" t="s">
        <v>8220</v>
      </c>
      <c r="G778" t="s">
        <v>8223</v>
      </c>
      <c r="H778" t="s">
        <v>8245</v>
      </c>
      <c r="I778" s="12">
        <v>42477.863553240735</v>
      </c>
      <c r="J778" s="12">
        <v>42447.863553240735</v>
      </c>
      <c r="K778" t="b">
        <v>0</v>
      </c>
      <c r="L778">
        <v>2</v>
      </c>
      <c r="M778" t="b">
        <v>0</v>
      </c>
      <c r="N778" t="s">
        <v>8281</v>
      </c>
      <c r="O778" t="s">
        <v>8284</v>
      </c>
      <c r="P778">
        <v>0</v>
      </c>
      <c r="Q778">
        <v>5.5</v>
      </c>
    </row>
    <row r="779" spans="1:17" ht="201.6" x14ac:dyDescent="0.3">
      <c r="A779">
        <v>482</v>
      </c>
      <c r="B779" s="3" t="s">
        <v>483</v>
      </c>
      <c r="C779" s="3" t="s">
        <v>4592</v>
      </c>
      <c r="D779" s="5">
        <v>10000</v>
      </c>
      <c r="E779" s="7">
        <v>10</v>
      </c>
      <c r="F779" t="s">
        <v>8220</v>
      </c>
      <c r="G779" t="s">
        <v>8223</v>
      </c>
      <c r="H779" t="s">
        <v>8245</v>
      </c>
      <c r="I779" s="12">
        <v>42474.606944444444</v>
      </c>
      <c r="J779" s="12">
        <v>42447.896875000006</v>
      </c>
      <c r="K779" t="b">
        <v>0</v>
      </c>
      <c r="L779">
        <v>1</v>
      </c>
      <c r="M779" t="b">
        <v>0</v>
      </c>
      <c r="N779" t="s">
        <v>8279</v>
      </c>
      <c r="O779" t="s">
        <v>8297</v>
      </c>
      <c r="P779">
        <v>0</v>
      </c>
      <c r="Q779">
        <v>10</v>
      </c>
    </row>
    <row r="780" spans="1:17" ht="273.60000000000002" x14ac:dyDescent="0.3">
      <c r="A780">
        <v>577</v>
      </c>
      <c r="B780" s="3" t="s">
        <v>578</v>
      </c>
      <c r="C780" s="3" t="s">
        <v>4687</v>
      </c>
      <c r="D780" s="5">
        <v>5000</v>
      </c>
      <c r="E780" s="7">
        <v>10</v>
      </c>
      <c r="F780" t="s">
        <v>8220</v>
      </c>
      <c r="G780" t="s">
        <v>8223</v>
      </c>
      <c r="H780" t="s">
        <v>8245</v>
      </c>
      <c r="I780" s="12">
        <v>42510.589143518519</v>
      </c>
      <c r="J780" s="12">
        <v>42450.589143518519</v>
      </c>
      <c r="K780" t="b">
        <v>0</v>
      </c>
      <c r="L780">
        <v>1</v>
      </c>
      <c r="M780" t="b">
        <v>0</v>
      </c>
      <c r="N780" t="s">
        <v>8266</v>
      </c>
      <c r="O780" t="s">
        <v>8300</v>
      </c>
      <c r="P780">
        <v>0</v>
      </c>
      <c r="Q780">
        <v>10</v>
      </c>
    </row>
    <row r="781" spans="1:17" ht="172.8" x14ac:dyDescent="0.3">
      <c r="A781">
        <v>584</v>
      </c>
      <c r="B781" s="3" t="s">
        <v>585</v>
      </c>
      <c r="C781" s="3" t="s">
        <v>4694</v>
      </c>
      <c r="D781" s="5">
        <v>1000</v>
      </c>
      <c r="E781" s="7">
        <v>10</v>
      </c>
      <c r="F781" t="s">
        <v>8220</v>
      </c>
      <c r="G781" t="s">
        <v>8223</v>
      </c>
      <c r="H781" t="s">
        <v>8245</v>
      </c>
      <c r="I781" s="12">
        <v>42079.674953703703</v>
      </c>
      <c r="J781" s="12">
        <v>42049.716620370367</v>
      </c>
      <c r="K781" t="b">
        <v>0</v>
      </c>
      <c r="L781">
        <v>2</v>
      </c>
      <c r="M781" t="b">
        <v>0</v>
      </c>
      <c r="N781" t="s">
        <v>8266</v>
      </c>
      <c r="O781" t="s">
        <v>8300</v>
      </c>
      <c r="P781">
        <v>1</v>
      </c>
      <c r="Q781">
        <v>5</v>
      </c>
    </row>
    <row r="782" spans="1:17" ht="201.6" x14ac:dyDescent="0.3">
      <c r="A782">
        <v>771</v>
      </c>
      <c r="B782" s="3" t="s">
        <v>772</v>
      </c>
      <c r="C782" s="3" t="s">
        <v>4881</v>
      </c>
      <c r="D782" s="5">
        <v>38000</v>
      </c>
      <c r="E782" s="7">
        <v>10</v>
      </c>
      <c r="F782" t="s">
        <v>8220</v>
      </c>
      <c r="G782" t="s">
        <v>8223</v>
      </c>
      <c r="H782" t="s">
        <v>8245</v>
      </c>
      <c r="I782" s="12">
        <v>42399.824097222227</v>
      </c>
      <c r="J782" s="12">
        <v>42349.824097222227</v>
      </c>
      <c r="K782" t="b">
        <v>0</v>
      </c>
      <c r="L782">
        <v>1</v>
      </c>
      <c r="M782" t="b">
        <v>0</v>
      </c>
      <c r="N782" t="s">
        <v>8269</v>
      </c>
      <c r="O782" t="s">
        <v>8310</v>
      </c>
      <c r="P782">
        <v>0</v>
      </c>
      <c r="Q782">
        <v>10</v>
      </c>
    </row>
    <row r="783" spans="1:17" ht="172.8" x14ac:dyDescent="0.3">
      <c r="A783">
        <v>1073</v>
      </c>
      <c r="B783" s="3" t="s">
        <v>1074</v>
      </c>
      <c r="C783" s="3" t="s">
        <v>5183</v>
      </c>
      <c r="D783" s="5">
        <v>750</v>
      </c>
      <c r="E783" s="7">
        <v>10</v>
      </c>
      <c r="F783" t="s">
        <v>8220</v>
      </c>
      <c r="G783" t="s">
        <v>8223</v>
      </c>
      <c r="H783" t="s">
        <v>8245</v>
      </c>
      <c r="I783" s="12">
        <v>40832.964594907404</v>
      </c>
      <c r="J783" s="12">
        <v>40802.964594907404</v>
      </c>
      <c r="K783" t="b">
        <v>0</v>
      </c>
      <c r="L783">
        <v>1</v>
      </c>
      <c r="M783" t="b">
        <v>0</v>
      </c>
      <c r="N783" t="s">
        <v>8274</v>
      </c>
      <c r="O783" t="s">
        <v>8292</v>
      </c>
      <c r="P783">
        <v>1</v>
      </c>
      <c r="Q783">
        <v>10</v>
      </c>
    </row>
    <row r="784" spans="1:17" ht="187.2" x14ac:dyDescent="0.3">
      <c r="A784">
        <v>1126</v>
      </c>
      <c r="B784" s="3" t="s">
        <v>1127</v>
      </c>
      <c r="C784" s="3" t="s">
        <v>5236</v>
      </c>
      <c r="D784" s="5">
        <v>2000</v>
      </c>
      <c r="E784" s="7">
        <v>10</v>
      </c>
      <c r="F784" t="s">
        <v>8220</v>
      </c>
      <c r="G784" t="s">
        <v>8223</v>
      </c>
      <c r="H784" t="s">
        <v>8245</v>
      </c>
      <c r="I784" s="12">
        <v>42565.327476851846</v>
      </c>
      <c r="J784" s="12">
        <v>42535.327476851846</v>
      </c>
      <c r="K784" t="b">
        <v>0</v>
      </c>
      <c r="L784">
        <v>2</v>
      </c>
      <c r="M784" t="b">
        <v>0</v>
      </c>
      <c r="N784" t="s">
        <v>8274</v>
      </c>
      <c r="O784" t="s">
        <v>8302</v>
      </c>
      <c r="P784">
        <v>1</v>
      </c>
      <c r="Q784">
        <v>5</v>
      </c>
    </row>
    <row r="785" spans="1:17" ht="230.4" x14ac:dyDescent="0.3">
      <c r="A785">
        <v>1543</v>
      </c>
      <c r="B785" s="3" t="s">
        <v>1544</v>
      </c>
      <c r="C785" s="3" t="s">
        <v>5653</v>
      </c>
      <c r="D785" s="5">
        <v>2250</v>
      </c>
      <c r="E785" s="7">
        <v>10</v>
      </c>
      <c r="F785" t="s">
        <v>8220</v>
      </c>
      <c r="G785" t="s">
        <v>8223</v>
      </c>
      <c r="H785" t="s">
        <v>8245</v>
      </c>
      <c r="I785" s="12">
        <v>41965.551319444443</v>
      </c>
      <c r="J785" s="12">
        <v>41935.509652777779</v>
      </c>
      <c r="K785" t="b">
        <v>0</v>
      </c>
      <c r="L785">
        <v>1</v>
      </c>
      <c r="M785" t="b">
        <v>0</v>
      </c>
      <c r="N785" t="s">
        <v>8271</v>
      </c>
      <c r="O785" t="s">
        <v>8313</v>
      </c>
      <c r="P785">
        <v>0</v>
      </c>
      <c r="Q785">
        <v>10</v>
      </c>
    </row>
    <row r="786" spans="1:17" ht="259.2" x14ac:dyDescent="0.3">
      <c r="A786">
        <v>1701</v>
      </c>
      <c r="B786" s="3" t="s">
        <v>1702</v>
      </c>
      <c r="C786" s="3" t="s">
        <v>5811</v>
      </c>
      <c r="D786" s="5">
        <v>5050</v>
      </c>
      <c r="E786" s="7">
        <v>10</v>
      </c>
      <c r="F786" t="s">
        <v>8220</v>
      </c>
      <c r="G786" t="s">
        <v>8223</v>
      </c>
      <c r="H786" t="s">
        <v>8245</v>
      </c>
      <c r="I786" s="12">
        <v>42019.664409722223</v>
      </c>
      <c r="J786" s="12">
        <v>41989.664409722223</v>
      </c>
      <c r="K786" t="b">
        <v>0</v>
      </c>
      <c r="L786">
        <v>2</v>
      </c>
      <c r="M786" t="b">
        <v>0</v>
      </c>
      <c r="N786" t="s">
        <v>8285</v>
      </c>
      <c r="O786" t="s">
        <v>8288</v>
      </c>
      <c r="P786">
        <v>0</v>
      </c>
      <c r="Q786">
        <v>5</v>
      </c>
    </row>
    <row r="787" spans="1:17" ht="201.6" x14ac:dyDescent="0.3">
      <c r="A787">
        <v>1863</v>
      </c>
      <c r="B787" s="3" t="s">
        <v>1864</v>
      </c>
      <c r="C787" s="3" t="s">
        <v>5973</v>
      </c>
      <c r="D787" s="5">
        <v>2500</v>
      </c>
      <c r="E787" s="7">
        <v>10</v>
      </c>
      <c r="F787" t="s">
        <v>8220</v>
      </c>
      <c r="G787" t="s">
        <v>8223</v>
      </c>
      <c r="H787" t="s">
        <v>8245</v>
      </c>
      <c r="I787" s="12">
        <v>41802.797280092593</v>
      </c>
      <c r="J787" s="12">
        <v>41772.797280092593</v>
      </c>
      <c r="K787" t="b">
        <v>0</v>
      </c>
      <c r="L787">
        <v>2</v>
      </c>
      <c r="M787" t="b">
        <v>0</v>
      </c>
      <c r="N787" t="s">
        <v>8274</v>
      </c>
      <c r="O787" t="s">
        <v>8302</v>
      </c>
      <c r="P787">
        <v>0</v>
      </c>
      <c r="Q787">
        <v>5</v>
      </c>
    </row>
    <row r="788" spans="1:17" ht="244.8" x14ac:dyDescent="0.3">
      <c r="A788">
        <v>1867</v>
      </c>
      <c r="B788" s="3" t="s">
        <v>1868</v>
      </c>
      <c r="C788" s="3" t="s">
        <v>5977</v>
      </c>
      <c r="D788" s="5">
        <v>20000</v>
      </c>
      <c r="E788" s="7">
        <v>10</v>
      </c>
      <c r="F788" t="s">
        <v>8220</v>
      </c>
      <c r="G788" t="s">
        <v>8223</v>
      </c>
      <c r="H788" t="s">
        <v>8245</v>
      </c>
      <c r="I788" s="12">
        <v>42679.924907407403</v>
      </c>
      <c r="J788" s="12">
        <v>42649.924907407403</v>
      </c>
      <c r="K788" t="b">
        <v>0</v>
      </c>
      <c r="L788">
        <v>1</v>
      </c>
      <c r="M788" t="b">
        <v>0</v>
      </c>
      <c r="N788" t="s">
        <v>8274</v>
      </c>
      <c r="O788" t="s">
        <v>8302</v>
      </c>
      <c r="P788">
        <v>0</v>
      </c>
      <c r="Q788">
        <v>10</v>
      </c>
    </row>
    <row r="789" spans="1:17" ht="244.8" x14ac:dyDescent="0.3">
      <c r="A789">
        <v>2126</v>
      </c>
      <c r="B789" s="3" t="s">
        <v>2127</v>
      </c>
      <c r="C789" s="3" t="s">
        <v>6236</v>
      </c>
      <c r="D789" s="5">
        <v>20000</v>
      </c>
      <c r="E789" s="7">
        <v>10</v>
      </c>
      <c r="F789" t="s">
        <v>8220</v>
      </c>
      <c r="G789" t="s">
        <v>8223</v>
      </c>
      <c r="H789" t="s">
        <v>8245</v>
      </c>
      <c r="I789" s="12">
        <v>41981.973229166666</v>
      </c>
      <c r="J789" s="12">
        <v>41951.973229166666</v>
      </c>
      <c r="K789" t="b">
        <v>0</v>
      </c>
      <c r="L789">
        <v>2</v>
      </c>
      <c r="M789" t="b">
        <v>0</v>
      </c>
      <c r="N789" t="s">
        <v>8274</v>
      </c>
      <c r="O789" t="s">
        <v>8292</v>
      </c>
      <c r="P789">
        <v>0</v>
      </c>
      <c r="Q789">
        <v>5</v>
      </c>
    </row>
    <row r="790" spans="1:17" ht="244.8" x14ac:dyDescent="0.3">
      <c r="A790">
        <v>2685</v>
      </c>
      <c r="B790" s="3" t="s">
        <v>2685</v>
      </c>
      <c r="C790" s="3" t="s">
        <v>6795</v>
      </c>
      <c r="D790" s="5">
        <v>50000</v>
      </c>
      <c r="E790" s="7">
        <v>10</v>
      </c>
      <c r="F790" t="s">
        <v>8220</v>
      </c>
      <c r="G790" t="s">
        <v>8223</v>
      </c>
      <c r="H790" t="s">
        <v>8245</v>
      </c>
      <c r="I790" s="12">
        <v>42121.654282407413</v>
      </c>
      <c r="J790" s="12">
        <v>42061.69594907407</v>
      </c>
      <c r="K790" t="b">
        <v>0</v>
      </c>
      <c r="L790">
        <v>1</v>
      </c>
      <c r="M790" t="b">
        <v>0</v>
      </c>
      <c r="N790" t="s">
        <v>8277</v>
      </c>
      <c r="O790" t="s">
        <v>8303</v>
      </c>
      <c r="P790">
        <v>0</v>
      </c>
      <c r="Q790">
        <v>10</v>
      </c>
    </row>
    <row r="791" spans="1:17" ht="100.8" x14ac:dyDescent="0.3">
      <c r="A791">
        <v>2757</v>
      </c>
      <c r="B791" s="3" t="s">
        <v>2757</v>
      </c>
      <c r="C791" s="3" t="s">
        <v>6867</v>
      </c>
      <c r="D791" s="5">
        <v>1500</v>
      </c>
      <c r="E791" s="7">
        <v>10</v>
      </c>
      <c r="F791" t="s">
        <v>8220</v>
      </c>
      <c r="G791" t="s">
        <v>8223</v>
      </c>
      <c r="H791" t="s">
        <v>8245</v>
      </c>
      <c r="I791" s="12">
        <v>42588.65662037037</v>
      </c>
      <c r="J791" s="12">
        <v>42573.65662037037</v>
      </c>
      <c r="K791" t="b">
        <v>0</v>
      </c>
      <c r="L791">
        <v>2</v>
      </c>
      <c r="M791" t="b">
        <v>0</v>
      </c>
      <c r="N791" t="s">
        <v>8269</v>
      </c>
      <c r="O791" t="s">
        <v>8314</v>
      </c>
      <c r="P791">
        <v>1</v>
      </c>
      <c r="Q791">
        <v>5</v>
      </c>
    </row>
    <row r="792" spans="1:17" ht="273.60000000000002" x14ac:dyDescent="0.3">
      <c r="A792">
        <v>2777</v>
      </c>
      <c r="B792" s="3" t="s">
        <v>2777</v>
      </c>
      <c r="C792" s="3" t="s">
        <v>6887</v>
      </c>
      <c r="D792" s="5">
        <v>3000</v>
      </c>
      <c r="E792" s="7">
        <v>10</v>
      </c>
      <c r="F792" t="s">
        <v>8220</v>
      </c>
      <c r="G792" t="s">
        <v>8223</v>
      </c>
      <c r="H792" t="s">
        <v>8245</v>
      </c>
      <c r="I792" s="12">
        <v>42202.669027777782</v>
      </c>
      <c r="J792" s="12">
        <v>42172.669027777782</v>
      </c>
      <c r="K792" t="b">
        <v>0</v>
      </c>
      <c r="L792">
        <v>1</v>
      </c>
      <c r="M792" t="b">
        <v>0</v>
      </c>
      <c r="N792" t="s">
        <v>8269</v>
      </c>
      <c r="O792" t="s">
        <v>8314</v>
      </c>
      <c r="P792">
        <v>0</v>
      </c>
      <c r="Q792">
        <v>10</v>
      </c>
    </row>
    <row r="793" spans="1:17" ht="244.8" x14ac:dyDescent="0.3">
      <c r="A793">
        <v>2886</v>
      </c>
      <c r="B793" s="3" t="s">
        <v>2886</v>
      </c>
      <c r="C793" s="3" t="s">
        <v>6996</v>
      </c>
      <c r="D793" s="5">
        <v>200</v>
      </c>
      <c r="E793" s="7">
        <v>10</v>
      </c>
      <c r="F793" t="s">
        <v>8220</v>
      </c>
      <c r="G793" t="s">
        <v>8223</v>
      </c>
      <c r="H793" t="s">
        <v>8245</v>
      </c>
      <c r="I793" s="12">
        <v>42266.165972222225</v>
      </c>
      <c r="J793" s="12">
        <v>42261.632916666669</v>
      </c>
      <c r="K793" t="b">
        <v>0</v>
      </c>
      <c r="L793">
        <v>1</v>
      </c>
      <c r="M793" t="b">
        <v>0</v>
      </c>
      <c r="N793" t="s">
        <v>8281</v>
      </c>
      <c r="O793" t="s">
        <v>8284</v>
      </c>
      <c r="P793">
        <v>5</v>
      </c>
      <c r="Q793">
        <v>10</v>
      </c>
    </row>
    <row r="794" spans="1:17" ht="230.4" x14ac:dyDescent="0.3">
      <c r="A794">
        <v>3065</v>
      </c>
      <c r="B794" s="3" t="s">
        <v>3065</v>
      </c>
      <c r="C794" s="3" t="s">
        <v>7175</v>
      </c>
      <c r="D794" s="5">
        <v>25000</v>
      </c>
      <c r="E794" s="7">
        <v>10</v>
      </c>
      <c r="F794" t="s">
        <v>8220</v>
      </c>
      <c r="G794" t="s">
        <v>8223</v>
      </c>
      <c r="H794" t="s">
        <v>8245</v>
      </c>
      <c r="I794" s="12">
        <v>41850.055231481485</v>
      </c>
      <c r="J794" s="12">
        <v>41825.055231481485</v>
      </c>
      <c r="K794" t="b">
        <v>0</v>
      </c>
      <c r="L794">
        <v>2</v>
      </c>
      <c r="M794" t="b">
        <v>0</v>
      </c>
      <c r="N794" t="s">
        <v>8281</v>
      </c>
      <c r="O794" t="s">
        <v>8282</v>
      </c>
      <c r="P794">
        <v>0</v>
      </c>
      <c r="Q794">
        <v>5</v>
      </c>
    </row>
    <row r="795" spans="1:17" ht="201.6" x14ac:dyDescent="0.3">
      <c r="A795">
        <v>3110</v>
      </c>
      <c r="B795" s="3" t="s">
        <v>3110</v>
      </c>
      <c r="C795" s="3" t="s">
        <v>7220</v>
      </c>
      <c r="D795" s="5">
        <v>25000</v>
      </c>
      <c r="E795" s="7">
        <v>10</v>
      </c>
      <c r="F795" t="s">
        <v>8220</v>
      </c>
      <c r="G795" t="s">
        <v>8223</v>
      </c>
      <c r="H795" t="s">
        <v>8245</v>
      </c>
      <c r="I795" s="12">
        <v>42785.031469907408</v>
      </c>
      <c r="J795" s="12">
        <v>42745.031469907408</v>
      </c>
      <c r="K795" t="b">
        <v>0</v>
      </c>
      <c r="L795">
        <v>1</v>
      </c>
      <c r="M795" t="b">
        <v>0</v>
      </c>
      <c r="N795" t="s">
        <v>8281</v>
      </c>
      <c r="O795" t="s">
        <v>8282</v>
      </c>
      <c r="P795">
        <v>0</v>
      </c>
      <c r="Q795">
        <v>10</v>
      </c>
    </row>
    <row r="796" spans="1:17" ht="216" x14ac:dyDescent="0.3">
      <c r="A796">
        <v>3745</v>
      </c>
      <c r="B796" s="3" t="s">
        <v>3742</v>
      </c>
      <c r="C796" s="3" t="s">
        <v>7855</v>
      </c>
      <c r="D796" s="5">
        <v>100</v>
      </c>
      <c r="E796" s="7">
        <v>10</v>
      </c>
      <c r="F796" t="s">
        <v>8220</v>
      </c>
      <c r="G796" t="s">
        <v>8223</v>
      </c>
      <c r="H796" t="s">
        <v>8245</v>
      </c>
      <c r="I796" s="12">
        <v>41861.697939814818</v>
      </c>
      <c r="J796" s="12">
        <v>41831.697939814818</v>
      </c>
      <c r="K796" t="b">
        <v>0</v>
      </c>
      <c r="L796">
        <v>1</v>
      </c>
      <c r="M796" t="b">
        <v>0</v>
      </c>
      <c r="N796" t="s">
        <v>8281</v>
      </c>
      <c r="O796" t="s">
        <v>8284</v>
      </c>
      <c r="P796">
        <v>10</v>
      </c>
      <c r="Q796">
        <v>10</v>
      </c>
    </row>
    <row r="797" spans="1:17" ht="100.8" x14ac:dyDescent="0.3">
      <c r="A797">
        <v>4000</v>
      </c>
      <c r="B797" s="3" t="s">
        <v>3996</v>
      </c>
      <c r="C797" s="3" t="s">
        <v>8106</v>
      </c>
      <c r="D797" s="5">
        <v>8000</v>
      </c>
      <c r="E797" s="7">
        <v>10</v>
      </c>
      <c r="F797" t="s">
        <v>8220</v>
      </c>
      <c r="G797" t="s">
        <v>8223</v>
      </c>
      <c r="H797" t="s">
        <v>8245</v>
      </c>
      <c r="I797" s="12">
        <v>42497.603680555556</v>
      </c>
      <c r="J797" s="12">
        <v>42437.64534722222</v>
      </c>
      <c r="K797" t="b">
        <v>0</v>
      </c>
      <c r="L797">
        <v>1</v>
      </c>
      <c r="M797" t="b">
        <v>0</v>
      </c>
      <c r="N797" t="s">
        <v>8281</v>
      </c>
      <c r="O797" t="s">
        <v>8284</v>
      </c>
      <c r="P797">
        <v>0</v>
      </c>
      <c r="Q797">
        <v>10</v>
      </c>
    </row>
    <row r="798" spans="1:17" ht="259.2" x14ac:dyDescent="0.3">
      <c r="A798">
        <v>4024</v>
      </c>
      <c r="B798" s="3" t="s">
        <v>4020</v>
      </c>
      <c r="C798" s="3" t="s">
        <v>8129</v>
      </c>
      <c r="D798" s="5">
        <v>800</v>
      </c>
      <c r="E798" s="7">
        <v>10</v>
      </c>
      <c r="F798" t="s">
        <v>8220</v>
      </c>
      <c r="G798" t="s">
        <v>8223</v>
      </c>
      <c r="H798" t="s">
        <v>8245</v>
      </c>
      <c r="I798" s="12">
        <v>42247.670104166667</v>
      </c>
      <c r="J798" s="12">
        <v>42217.670104166667</v>
      </c>
      <c r="K798" t="b">
        <v>0</v>
      </c>
      <c r="L798">
        <v>1</v>
      </c>
      <c r="M798" t="b">
        <v>0</v>
      </c>
      <c r="N798" t="s">
        <v>8281</v>
      </c>
      <c r="O798" t="s">
        <v>8284</v>
      </c>
      <c r="P798">
        <v>1</v>
      </c>
      <c r="Q798">
        <v>10</v>
      </c>
    </row>
    <row r="799" spans="1:17" ht="244.8" x14ac:dyDescent="0.3">
      <c r="A799">
        <v>4085</v>
      </c>
      <c r="B799" s="3" t="s">
        <v>4081</v>
      </c>
      <c r="C799" s="3" t="s">
        <v>8188</v>
      </c>
      <c r="D799" s="5">
        <v>3500</v>
      </c>
      <c r="E799" s="7">
        <v>10</v>
      </c>
      <c r="F799" t="s">
        <v>8220</v>
      </c>
      <c r="G799" t="s">
        <v>8223</v>
      </c>
      <c r="H799" t="s">
        <v>8245</v>
      </c>
      <c r="I799" s="12">
        <v>42087.165972222225</v>
      </c>
      <c r="J799" s="12">
        <v>42058.603877314818</v>
      </c>
      <c r="K799" t="b">
        <v>0</v>
      </c>
      <c r="L799">
        <v>1</v>
      </c>
      <c r="M799" t="b">
        <v>0</v>
      </c>
      <c r="N799" t="s">
        <v>8281</v>
      </c>
      <c r="O799" t="s">
        <v>8284</v>
      </c>
      <c r="P799">
        <v>0</v>
      </c>
      <c r="Q799">
        <v>10</v>
      </c>
    </row>
    <row r="800" spans="1:17" ht="259.2" x14ac:dyDescent="0.3">
      <c r="A800">
        <v>666</v>
      </c>
      <c r="B800" s="3" t="s">
        <v>667</v>
      </c>
      <c r="C800" s="3" t="s">
        <v>4776</v>
      </c>
      <c r="D800" s="5">
        <v>200000</v>
      </c>
      <c r="E800" s="7">
        <v>8</v>
      </c>
      <c r="F800" t="s">
        <v>8220</v>
      </c>
      <c r="G800" t="s">
        <v>8223</v>
      </c>
      <c r="H800" t="s">
        <v>8245</v>
      </c>
      <c r="I800" s="12">
        <v>41868.832152777781</v>
      </c>
      <c r="J800" s="12">
        <v>41838.832152777781</v>
      </c>
      <c r="K800" t="b">
        <v>0</v>
      </c>
      <c r="L800">
        <v>4</v>
      </c>
      <c r="M800" t="b">
        <v>0</v>
      </c>
      <c r="N800" t="s">
        <v>8266</v>
      </c>
      <c r="O800" t="s">
        <v>8268</v>
      </c>
      <c r="P800">
        <v>0</v>
      </c>
      <c r="Q800">
        <v>2</v>
      </c>
    </row>
    <row r="801" spans="1:17" ht="244.8" x14ac:dyDescent="0.3">
      <c r="A801">
        <v>1915</v>
      </c>
      <c r="B801" s="3" t="s">
        <v>1916</v>
      </c>
      <c r="C801" s="3" t="s">
        <v>6025</v>
      </c>
      <c r="D801" s="5">
        <v>500</v>
      </c>
      <c r="E801" s="7">
        <v>8</v>
      </c>
      <c r="F801" t="s">
        <v>8220</v>
      </c>
      <c r="G801" t="s">
        <v>8223</v>
      </c>
      <c r="H801" t="s">
        <v>8245</v>
      </c>
      <c r="I801" s="12">
        <v>41884.04886574074</v>
      </c>
      <c r="J801" s="12">
        <v>41864.04886574074</v>
      </c>
      <c r="K801" t="b">
        <v>0</v>
      </c>
      <c r="L801">
        <v>4</v>
      </c>
      <c r="M801" t="b">
        <v>0</v>
      </c>
      <c r="N801" t="s">
        <v>8266</v>
      </c>
      <c r="O801" t="s">
        <v>8276</v>
      </c>
      <c r="P801">
        <v>2</v>
      </c>
      <c r="Q801">
        <v>2</v>
      </c>
    </row>
    <row r="802" spans="1:17" ht="216" x14ac:dyDescent="0.3">
      <c r="A802">
        <v>2423</v>
      </c>
      <c r="B802" s="3" t="s">
        <v>2424</v>
      </c>
      <c r="C802" s="3" t="s">
        <v>6533</v>
      </c>
      <c r="D802" s="5">
        <v>60000</v>
      </c>
      <c r="E802" s="7">
        <v>8</v>
      </c>
      <c r="F802" t="s">
        <v>8220</v>
      </c>
      <c r="G802" t="s">
        <v>8223</v>
      </c>
      <c r="H802" t="s">
        <v>8245</v>
      </c>
      <c r="I802" s="12">
        <v>42004.704745370371</v>
      </c>
      <c r="J802" s="12">
        <v>41974.704745370371</v>
      </c>
      <c r="K802" t="b">
        <v>0</v>
      </c>
      <c r="L802">
        <v>1</v>
      </c>
      <c r="M802" t="b">
        <v>0</v>
      </c>
      <c r="N802" t="s">
        <v>8277</v>
      </c>
      <c r="O802" t="s">
        <v>8303</v>
      </c>
      <c r="P802">
        <v>0</v>
      </c>
      <c r="Q802">
        <v>8</v>
      </c>
    </row>
    <row r="803" spans="1:17" ht="244.8" x14ac:dyDescent="0.3">
      <c r="A803">
        <v>2875</v>
      </c>
      <c r="B803" s="3" t="s">
        <v>2875</v>
      </c>
      <c r="C803" s="3" t="s">
        <v>6985</v>
      </c>
      <c r="D803" s="5">
        <v>20000</v>
      </c>
      <c r="E803" s="7">
        <v>7</v>
      </c>
      <c r="F803" t="s">
        <v>8220</v>
      </c>
      <c r="G803" t="s">
        <v>8223</v>
      </c>
      <c r="H803" t="s">
        <v>8245</v>
      </c>
      <c r="I803" s="12">
        <v>42495.128391203703</v>
      </c>
      <c r="J803" s="12">
        <v>42465.128391203703</v>
      </c>
      <c r="K803" t="b">
        <v>0</v>
      </c>
      <c r="L803">
        <v>3</v>
      </c>
      <c r="M803" t="b">
        <v>0</v>
      </c>
      <c r="N803" t="s">
        <v>8281</v>
      </c>
      <c r="O803" t="s">
        <v>8284</v>
      </c>
      <c r="P803">
        <v>0</v>
      </c>
      <c r="Q803">
        <v>2.33</v>
      </c>
    </row>
    <row r="804" spans="1:17" ht="216" x14ac:dyDescent="0.3">
      <c r="A804">
        <v>3957</v>
      </c>
      <c r="B804" s="3" t="s">
        <v>3954</v>
      </c>
      <c r="C804" s="3" t="s">
        <v>8064</v>
      </c>
      <c r="D804" s="5">
        <v>28000</v>
      </c>
      <c r="E804" s="7">
        <v>7</v>
      </c>
      <c r="F804" t="s">
        <v>8220</v>
      </c>
      <c r="G804" t="s">
        <v>8223</v>
      </c>
      <c r="H804" t="s">
        <v>8245</v>
      </c>
      <c r="I804" s="12">
        <v>42559.976319444439</v>
      </c>
      <c r="J804" s="12">
        <v>42513.976319444439</v>
      </c>
      <c r="K804" t="b">
        <v>0</v>
      </c>
      <c r="L804">
        <v>1</v>
      </c>
      <c r="M804" t="b">
        <v>0</v>
      </c>
      <c r="N804" t="s">
        <v>8281</v>
      </c>
      <c r="O804" t="s">
        <v>8284</v>
      </c>
      <c r="P804">
        <v>0</v>
      </c>
      <c r="Q804">
        <v>7</v>
      </c>
    </row>
    <row r="805" spans="1:17" ht="259.2" x14ac:dyDescent="0.3">
      <c r="A805">
        <v>425</v>
      </c>
      <c r="B805" s="3" t="s">
        <v>426</v>
      </c>
      <c r="C805" s="3" t="s">
        <v>4535</v>
      </c>
      <c r="D805" s="5">
        <v>50000</v>
      </c>
      <c r="E805" s="7">
        <v>6</v>
      </c>
      <c r="F805" t="s">
        <v>8220</v>
      </c>
      <c r="G805" t="s">
        <v>8223</v>
      </c>
      <c r="H805" t="s">
        <v>8245</v>
      </c>
      <c r="I805" s="12">
        <v>42335.902824074074</v>
      </c>
      <c r="J805" s="12">
        <v>42275.861157407402</v>
      </c>
      <c r="K805" t="b">
        <v>0</v>
      </c>
      <c r="L805">
        <v>2</v>
      </c>
      <c r="M805" t="b">
        <v>0</v>
      </c>
      <c r="N805" t="s">
        <v>8279</v>
      </c>
      <c r="O805" t="s">
        <v>8297</v>
      </c>
      <c r="P805">
        <v>0</v>
      </c>
      <c r="Q805">
        <v>3</v>
      </c>
    </row>
    <row r="806" spans="1:17" ht="259.2" x14ac:dyDescent="0.3">
      <c r="A806">
        <v>544</v>
      </c>
      <c r="B806" s="3" t="s">
        <v>545</v>
      </c>
      <c r="C806" s="3" t="s">
        <v>4654</v>
      </c>
      <c r="D806" s="5">
        <v>500</v>
      </c>
      <c r="E806" s="7">
        <v>6</v>
      </c>
      <c r="F806" t="s">
        <v>8220</v>
      </c>
      <c r="G806" t="s">
        <v>8223</v>
      </c>
      <c r="H806" t="s">
        <v>8245</v>
      </c>
      <c r="I806" s="12">
        <v>42555.656944444447</v>
      </c>
      <c r="J806" s="12">
        <v>42525.656944444447</v>
      </c>
      <c r="K806" t="b">
        <v>0</v>
      </c>
      <c r="L806">
        <v>2</v>
      </c>
      <c r="M806" t="b">
        <v>0</v>
      </c>
      <c r="N806" t="s">
        <v>8266</v>
      </c>
      <c r="O806" t="s">
        <v>8300</v>
      </c>
      <c r="P806">
        <v>1</v>
      </c>
      <c r="Q806">
        <v>3</v>
      </c>
    </row>
    <row r="807" spans="1:17" ht="187.2" x14ac:dyDescent="0.3">
      <c r="A807">
        <v>596</v>
      </c>
      <c r="B807" s="3" t="s">
        <v>597</v>
      </c>
      <c r="C807" s="3" t="s">
        <v>4706</v>
      </c>
      <c r="D807" s="5">
        <v>20000</v>
      </c>
      <c r="E807" s="7">
        <v>6</v>
      </c>
      <c r="F807" t="s">
        <v>8220</v>
      </c>
      <c r="G807" t="s">
        <v>8223</v>
      </c>
      <c r="H807" t="s">
        <v>8245</v>
      </c>
      <c r="I807" s="12">
        <v>42676.896898148145</v>
      </c>
      <c r="J807" s="12">
        <v>42646.896898148145</v>
      </c>
      <c r="K807" t="b">
        <v>0</v>
      </c>
      <c r="L807">
        <v>2</v>
      </c>
      <c r="M807" t="b">
        <v>0</v>
      </c>
      <c r="N807" t="s">
        <v>8266</v>
      </c>
      <c r="O807" t="s">
        <v>8300</v>
      </c>
      <c r="P807">
        <v>0</v>
      </c>
      <c r="Q807">
        <v>3</v>
      </c>
    </row>
    <row r="808" spans="1:17" ht="216" x14ac:dyDescent="0.3">
      <c r="A808">
        <v>1541</v>
      </c>
      <c r="B808" s="3" t="s">
        <v>1542</v>
      </c>
      <c r="C808" s="3" t="s">
        <v>5651</v>
      </c>
      <c r="D808" s="5">
        <v>18000</v>
      </c>
      <c r="E808" s="7">
        <v>6</v>
      </c>
      <c r="F808" t="s">
        <v>8220</v>
      </c>
      <c r="G808" t="s">
        <v>8223</v>
      </c>
      <c r="H808" t="s">
        <v>8245</v>
      </c>
      <c r="I808" s="12">
        <v>42004.712245370371</v>
      </c>
      <c r="J808" s="12">
        <v>41974.712245370371</v>
      </c>
      <c r="K808" t="b">
        <v>0</v>
      </c>
      <c r="L808">
        <v>2</v>
      </c>
      <c r="M808" t="b">
        <v>0</v>
      </c>
      <c r="N808" t="s">
        <v>8271</v>
      </c>
      <c r="O808" t="s">
        <v>8313</v>
      </c>
      <c r="P808">
        <v>0</v>
      </c>
      <c r="Q808">
        <v>3</v>
      </c>
    </row>
    <row r="809" spans="1:17" ht="244.8" x14ac:dyDescent="0.3">
      <c r="A809">
        <v>2901</v>
      </c>
      <c r="B809" s="3" t="s">
        <v>2901</v>
      </c>
      <c r="C809" s="3" t="s">
        <v>7011</v>
      </c>
      <c r="D809" s="5">
        <v>750</v>
      </c>
      <c r="E809" s="7">
        <v>6</v>
      </c>
      <c r="F809" t="s">
        <v>8220</v>
      </c>
      <c r="G809" t="s">
        <v>8223</v>
      </c>
      <c r="H809" t="s">
        <v>8245</v>
      </c>
      <c r="I809" s="12">
        <v>42042.904386574075</v>
      </c>
      <c r="J809" s="12">
        <v>41982.904386574075</v>
      </c>
      <c r="K809" t="b">
        <v>0</v>
      </c>
      <c r="L809">
        <v>2</v>
      </c>
      <c r="M809" t="b">
        <v>0</v>
      </c>
      <c r="N809" t="s">
        <v>8281</v>
      </c>
      <c r="O809" t="s">
        <v>8284</v>
      </c>
      <c r="P809">
        <v>1</v>
      </c>
      <c r="Q809">
        <v>3</v>
      </c>
    </row>
    <row r="810" spans="1:17" ht="259.2" x14ac:dyDescent="0.3">
      <c r="A810">
        <v>161</v>
      </c>
      <c r="B810" s="3" t="s">
        <v>163</v>
      </c>
      <c r="C810" s="3" t="s">
        <v>4271</v>
      </c>
      <c r="D810" s="5">
        <v>50000</v>
      </c>
      <c r="E810" s="7">
        <v>5</v>
      </c>
      <c r="F810" t="s">
        <v>8220</v>
      </c>
      <c r="G810" t="s">
        <v>8223</v>
      </c>
      <c r="H810" t="s">
        <v>8245</v>
      </c>
      <c r="I810" s="12">
        <v>41822.687442129631</v>
      </c>
      <c r="J810" s="12">
        <v>41792.687442129631</v>
      </c>
      <c r="K810" t="b">
        <v>0</v>
      </c>
      <c r="L810">
        <v>1</v>
      </c>
      <c r="M810" t="b">
        <v>0</v>
      </c>
      <c r="N810" t="s">
        <v>8279</v>
      </c>
      <c r="O810" t="s">
        <v>8283</v>
      </c>
      <c r="P810">
        <v>0</v>
      </c>
      <c r="Q810">
        <v>5</v>
      </c>
    </row>
    <row r="811" spans="1:17" ht="187.2" x14ac:dyDescent="0.3">
      <c r="A811">
        <v>440</v>
      </c>
      <c r="B811" s="3" t="s">
        <v>441</v>
      </c>
      <c r="C811" s="3" t="s">
        <v>4550</v>
      </c>
      <c r="D811" s="5">
        <v>5000</v>
      </c>
      <c r="E811" s="7">
        <v>5</v>
      </c>
      <c r="F811" t="s">
        <v>8220</v>
      </c>
      <c r="G811" t="s">
        <v>8223</v>
      </c>
      <c r="H811" t="s">
        <v>8245</v>
      </c>
      <c r="I811" s="12">
        <v>42453.943900462968</v>
      </c>
      <c r="J811" s="12">
        <v>42423.985567129625</v>
      </c>
      <c r="K811" t="b">
        <v>0</v>
      </c>
      <c r="L811">
        <v>1</v>
      </c>
      <c r="M811" t="b">
        <v>0</v>
      </c>
      <c r="N811" t="s">
        <v>8279</v>
      </c>
      <c r="O811" t="s">
        <v>8297</v>
      </c>
      <c r="P811">
        <v>0</v>
      </c>
      <c r="Q811">
        <v>5</v>
      </c>
    </row>
    <row r="812" spans="1:17" ht="273.60000000000002" x14ac:dyDescent="0.3">
      <c r="A812">
        <v>1119</v>
      </c>
      <c r="B812" s="3" t="s">
        <v>1120</v>
      </c>
      <c r="C812" s="3" t="s">
        <v>5229</v>
      </c>
      <c r="D812" s="5">
        <v>2100</v>
      </c>
      <c r="E812" s="7">
        <v>5</v>
      </c>
      <c r="F812" t="s">
        <v>8220</v>
      </c>
      <c r="G812" t="s">
        <v>8223</v>
      </c>
      <c r="H812" t="s">
        <v>8245</v>
      </c>
      <c r="I812" s="12">
        <v>41735.792407407411</v>
      </c>
      <c r="J812" s="12">
        <v>41722.792407407411</v>
      </c>
      <c r="K812" t="b">
        <v>0</v>
      </c>
      <c r="L812">
        <v>1</v>
      </c>
      <c r="M812" t="b">
        <v>0</v>
      </c>
      <c r="N812" t="s">
        <v>8274</v>
      </c>
      <c r="O812" t="s">
        <v>8292</v>
      </c>
      <c r="P812">
        <v>0</v>
      </c>
      <c r="Q812">
        <v>5</v>
      </c>
    </row>
    <row r="813" spans="1:17" ht="273.60000000000002" x14ac:dyDescent="0.3">
      <c r="A813">
        <v>1139</v>
      </c>
      <c r="B813" s="3" t="s">
        <v>1140</v>
      </c>
      <c r="C813" s="3" t="s">
        <v>5249</v>
      </c>
      <c r="D813" s="5">
        <v>8000</v>
      </c>
      <c r="E813" s="7">
        <v>5</v>
      </c>
      <c r="F813" t="s">
        <v>8220</v>
      </c>
      <c r="G813" t="s">
        <v>8223</v>
      </c>
      <c r="H813" t="s">
        <v>8245</v>
      </c>
      <c r="I813" s="12">
        <v>42005.347523148142</v>
      </c>
      <c r="J813" s="12">
        <v>41975.347523148142</v>
      </c>
      <c r="K813" t="b">
        <v>0</v>
      </c>
      <c r="L813">
        <v>1</v>
      </c>
      <c r="M813" t="b">
        <v>0</v>
      </c>
      <c r="N813" t="s">
        <v>8274</v>
      </c>
      <c r="O813" t="s">
        <v>8302</v>
      </c>
      <c r="P813">
        <v>0</v>
      </c>
      <c r="Q813">
        <v>5</v>
      </c>
    </row>
    <row r="814" spans="1:17" ht="216" x14ac:dyDescent="0.3">
      <c r="A814">
        <v>1178</v>
      </c>
      <c r="B814" s="3" t="s">
        <v>1179</v>
      </c>
      <c r="C814" s="3" t="s">
        <v>5288</v>
      </c>
      <c r="D814" s="5">
        <v>75000</v>
      </c>
      <c r="E814" s="7">
        <v>5</v>
      </c>
      <c r="F814" t="s">
        <v>8220</v>
      </c>
      <c r="G814" t="s">
        <v>8223</v>
      </c>
      <c r="H814" t="s">
        <v>8245</v>
      </c>
      <c r="I814" s="12">
        <v>41867.905694444446</v>
      </c>
      <c r="J814" s="12">
        <v>41837.905694444446</v>
      </c>
      <c r="K814" t="b">
        <v>0</v>
      </c>
      <c r="L814">
        <v>1</v>
      </c>
      <c r="M814" t="b">
        <v>0</v>
      </c>
      <c r="N814" t="s">
        <v>8277</v>
      </c>
      <c r="O814" t="s">
        <v>8303</v>
      </c>
      <c r="P814">
        <v>0</v>
      </c>
      <c r="Q814">
        <v>5</v>
      </c>
    </row>
    <row r="815" spans="1:17" ht="230.4" x14ac:dyDescent="0.3">
      <c r="A815">
        <v>1482</v>
      </c>
      <c r="B815" s="3" t="s">
        <v>1483</v>
      </c>
      <c r="C815" s="3" t="s">
        <v>5592</v>
      </c>
      <c r="D815" s="5">
        <v>5000</v>
      </c>
      <c r="E815" s="7">
        <v>5</v>
      </c>
      <c r="F815" t="s">
        <v>8220</v>
      </c>
      <c r="G815" t="s">
        <v>8223</v>
      </c>
      <c r="H815" t="s">
        <v>8245</v>
      </c>
      <c r="I815" s="12">
        <v>41159.32708333333</v>
      </c>
      <c r="J815" s="12">
        <v>41136.85805555556</v>
      </c>
      <c r="K815" t="b">
        <v>0</v>
      </c>
      <c r="L815">
        <v>1</v>
      </c>
      <c r="M815" t="b">
        <v>0</v>
      </c>
      <c r="N815" t="s">
        <v>8269</v>
      </c>
      <c r="O815" t="s">
        <v>8310</v>
      </c>
      <c r="P815">
        <v>0</v>
      </c>
      <c r="Q815">
        <v>5</v>
      </c>
    </row>
    <row r="816" spans="1:17" ht="273.60000000000002" x14ac:dyDescent="0.3">
      <c r="A816">
        <v>1499</v>
      </c>
      <c r="B816" s="3" t="s">
        <v>1500</v>
      </c>
      <c r="C816" s="3" t="s">
        <v>5609</v>
      </c>
      <c r="D816" s="5">
        <v>2000</v>
      </c>
      <c r="E816" s="7">
        <v>5</v>
      </c>
      <c r="F816" t="s">
        <v>8220</v>
      </c>
      <c r="G816" t="s">
        <v>8223</v>
      </c>
      <c r="H816" t="s">
        <v>8245</v>
      </c>
      <c r="I816" s="12">
        <v>42587.007326388892</v>
      </c>
      <c r="J816" s="12">
        <v>42527.007326388892</v>
      </c>
      <c r="K816" t="b">
        <v>0</v>
      </c>
      <c r="L816">
        <v>1</v>
      </c>
      <c r="M816" t="b">
        <v>0</v>
      </c>
      <c r="N816" t="s">
        <v>8269</v>
      </c>
      <c r="O816" t="s">
        <v>8310</v>
      </c>
      <c r="P816">
        <v>0</v>
      </c>
      <c r="Q816">
        <v>5</v>
      </c>
    </row>
    <row r="817" spans="1:17" ht="244.8" x14ac:dyDescent="0.3">
      <c r="A817">
        <v>2416</v>
      </c>
      <c r="B817" s="3" t="s">
        <v>2417</v>
      </c>
      <c r="C817" s="3" t="s">
        <v>6526</v>
      </c>
      <c r="D817" s="5">
        <v>20000</v>
      </c>
      <c r="E817" s="7">
        <v>5</v>
      </c>
      <c r="F817" t="s">
        <v>8220</v>
      </c>
      <c r="G817" t="s">
        <v>8223</v>
      </c>
      <c r="H817" t="s">
        <v>8245</v>
      </c>
      <c r="I817" s="12">
        <v>42077.625</v>
      </c>
      <c r="J817" s="12">
        <v>42019.737766203703</v>
      </c>
      <c r="K817" t="b">
        <v>0</v>
      </c>
      <c r="L817">
        <v>1</v>
      </c>
      <c r="M817" t="b">
        <v>0</v>
      </c>
      <c r="N817" t="s">
        <v>8277</v>
      </c>
      <c r="O817" t="s">
        <v>8303</v>
      </c>
      <c r="P817">
        <v>0</v>
      </c>
      <c r="Q817">
        <v>5</v>
      </c>
    </row>
    <row r="818" spans="1:17" ht="72" x14ac:dyDescent="0.3">
      <c r="A818">
        <v>2418</v>
      </c>
      <c r="B818" s="3" t="s">
        <v>2419</v>
      </c>
      <c r="C818" s="3" t="s">
        <v>6528</v>
      </c>
      <c r="D818" s="5">
        <v>25000</v>
      </c>
      <c r="E818" s="7">
        <v>5</v>
      </c>
      <c r="F818" t="s">
        <v>8220</v>
      </c>
      <c r="G818" t="s">
        <v>8223</v>
      </c>
      <c r="H818" t="s">
        <v>8245</v>
      </c>
      <c r="I818" s="12">
        <v>42087.815324074079</v>
      </c>
      <c r="J818" s="12">
        <v>42027.856990740736</v>
      </c>
      <c r="K818" t="b">
        <v>0</v>
      </c>
      <c r="L818">
        <v>5</v>
      </c>
      <c r="M818" t="b">
        <v>0</v>
      </c>
      <c r="N818" t="s">
        <v>8277</v>
      </c>
      <c r="O818" t="s">
        <v>8303</v>
      </c>
      <c r="P818">
        <v>0</v>
      </c>
      <c r="Q818">
        <v>1</v>
      </c>
    </row>
    <row r="819" spans="1:17" ht="201.6" x14ac:dyDescent="0.3">
      <c r="A819">
        <v>2583</v>
      </c>
      <c r="B819" s="3" t="s">
        <v>2583</v>
      </c>
      <c r="C819" s="3" t="s">
        <v>6693</v>
      </c>
      <c r="D819" s="5">
        <v>1000</v>
      </c>
      <c r="E819" s="7">
        <v>5</v>
      </c>
      <c r="F819" t="s">
        <v>8220</v>
      </c>
      <c r="G819" t="s">
        <v>8223</v>
      </c>
      <c r="H819" t="s">
        <v>8245</v>
      </c>
      <c r="I819" s="12">
        <v>42079.727777777778</v>
      </c>
      <c r="J819" s="12">
        <v>42019.76944444445</v>
      </c>
      <c r="K819" t="b">
        <v>0</v>
      </c>
      <c r="L819">
        <v>5</v>
      </c>
      <c r="M819" t="b">
        <v>0</v>
      </c>
      <c r="N819" t="s">
        <v>8277</v>
      </c>
      <c r="O819" t="s">
        <v>8303</v>
      </c>
      <c r="P819">
        <v>1</v>
      </c>
      <c r="Q819">
        <v>1</v>
      </c>
    </row>
    <row r="820" spans="1:17" ht="230.4" x14ac:dyDescent="0.3">
      <c r="A820">
        <v>2887</v>
      </c>
      <c r="B820" s="3" t="s">
        <v>2887</v>
      </c>
      <c r="C820" s="3" t="s">
        <v>6997</v>
      </c>
      <c r="D820" s="5">
        <v>3000</v>
      </c>
      <c r="E820" s="7">
        <v>5</v>
      </c>
      <c r="F820" t="s">
        <v>8220</v>
      </c>
      <c r="G820" t="s">
        <v>8223</v>
      </c>
      <c r="H820" t="s">
        <v>8245</v>
      </c>
      <c r="I820" s="12">
        <v>42015.427361111113</v>
      </c>
      <c r="J820" s="12">
        <v>41985.427361111113</v>
      </c>
      <c r="K820" t="b">
        <v>0</v>
      </c>
      <c r="L820">
        <v>1</v>
      </c>
      <c r="M820" t="b">
        <v>0</v>
      </c>
      <c r="N820" t="s">
        <v>8281</v>
      </c>
      <c r="O820" t="s">
        <v>8284</v>
      </c>
      <c r="P820">
        <v>0</v>
      </c>
      <c r="Q820">
        <v>5</v>
      </c>
    </row>
    <row r="821" spans="1:17" ht="259.2" x14ac:dyDescent="0.3">
      <c r="A821">
        <v>3119</v>
      </c>
      <c r="B821" s="3" t="s">
        <v>3119</v>
      </c>
      <c r="C821" s="3" t="s">
        <v>7229</v>
      </c>
      <c r="D821" s="5">
        <v>10000</v>
      </c>
      <c r="E821" s="7">
        <v>5</v>
      </c>
      <c r="F821" t="s">
        <v>8220</v>
      </c>
      <c r="G821" t="s">
        <v>8223</v>
      </c>
      <c r="H821" t="s">
        <v>8245</v>
      </c>
      <c r="I821" s="12">
        <v>42090.003842592589</v>
      </c>
      <c r="J821" s="12">
        <v>42060.04550925926</v>
      </c>
      <c r="K821" t="b">
        <v>0</v>
      </c>
      <c r="L821">
        <v>1</v>
      </c>
      <c r="M821" t="b">
        <v>0</v>
      </c>
      <c r="N821" t="s">
        <v>8281</v>
      </c>
      <c r="O821" t="s">
        <v>8282</v>
      </c>
      <c r="P821">
        <v>0</v>
      </c>
      <c r="Q821">
        <v>5</v>
      </c>
    </row>
    <row r="822" spans="1:17" ht="259.2" x14ac:dyDescent="0.3">
      <c r="A822">
        <v>3945</v>
      </c>
      <c r="B822" s="3" t="s">
        <v>3942</v>
      </c>
      <c r="C822" s="3" t="s">
        <v>8053</v>
      </c>
      <c r="D822" s="5">
        <v>2000</v>
      </c>
      <c r="E822" s="7">
        <v>5</v>
      </c>
      <c r="F822" t="s">
        <v>8220</v>
      </c>
      <c r="G822" t="s">
        <v>8223</v>
      </c>
      <c r="H822" t="s">
        <v>8245</v>
      </c>
      <c r="I822" s="12">
        <v>42139.801712962959</v>
      </c>
      <c r="J822" s="12">
        <v>42109.801712962959</v>
      </c>
      <c r="K822" t="b">
        <v>0</v>
      </c>
      <c r="L822">
        <v>1</v>
      </c>
      <c r="M822" t="b">
        <v>0</v>
      </c>
      <c r="N822" t="s">
        <v>8281</v>
      </c>
      <c r="O822" t="s">
        <v>8284</v>
      </c>
      <c r="P822">
        <v>0</v>
      </c>
      <c r="Q822">
        <v>5</v>
      </c>
    </row>
    <row r="823" spans="1:17" ht="172.8" x14ac:dyDescent="0.3">
      <c r="A823">
        <v>3994</v>
      </c>
      <c r="B823" s="3" t="s">
        <v>3990</v>
      </c>
      <c r="C823" s="3" t="s">
        <v>8100</v>
      </c>
      <c r="D823" s="5">
        <v>2000</v>
      </c>
      <c r="E823" s="7">
        <v>5</v>
      </c>
      <c r="F823" t="s">
        <v>8220</v>
      </c>
      <c r="G823" t="s">
        <v>8223</v>
      </c>
      <c r="H823" t="s">
        <v>8245</v>
      </c>
      <c r="I823" s="12">
        <v>41839.389930555553</v>
      </c>
      <c r="J823" s="12">
        <v>41809.389930555553</v>
      </c>
      <c r="K823" t="b">
        <v>0</v>
      </c>
      <c r="L823">
        <v>1</v>
      </c>
      <c r="M823" t="b">
        <v>0</v>
      </c>
      <c r="N823" t="s">
        <v>8281</v>
      </c>
      <c r="O823" t="s">
        <v>8284</v>
      </c>
      <c r="P823">
        <v>0</v>
      </c>
      <c r="Q823">
        <v>5</v>
      </c>
    </row>
    <row r="824" spans="1:17" ht="230.4" x14ac:dyDescent="0.3">
      <c r="A824">
        <v>4007</v>
      </c>
      <c r="B824" s="3" t="s">
        <v>4003</v>
      </c>
      <c r="C824" s="3" t="s">
        <v>8112</v>
      </c>
      <c r="D824" s="5">
        <v>2000</v>
      </c>
      <c r="E824" s="7">
        <v>5</v>
      </c>
      <c r="F824" t="s">
        <v>8220</v>
      </c>
      <c r="G824" t="s">
        <v>8223</v>
      </c>
      <c r="H824" t="s">
        <v>8245</v>
      </c>
      <c r="I824" s="12">
        <v>41877.686111111114</v>
      </c>
      <c r="J824" s="12">
        <v>41848.772928240738</v>
      </c>
      <c r="K824" t="b">
        <v>0</v>
      </c>
      <c r="L824">
        <v>1</v>
      </c>
      <c r="M824" t="b">
        <v>0</v>
      </c>
      <c r="N824" t="s">
        <v>8281</v>
      </c>
      <c r="O824" t="s">
        <v>8284</v>
      </c>
      <c r="P824">
        <v>0</v>
      </c>
      <c r="Q824">
        <v>5</v>
      </c>
    </row>
    <row r="825" spans="1:17" ht="244.8" x14ac:dyDescent="0.3">
      <c r="A825">
        <v>4079</v>
      </c>
      <c r="B825" s="3" t="s">
        <v>4075</v>
      </c>
      <c r="C825" s="3" t="s">
        <v>8182</v>
      </c>
      <c r="D825" s="5">
        <v>3000</v>
      </c>
      <c r="E825" s="7">
        <v>5</v>
      </c>
      <c r="F825" t="s">
        <v>8220</v>
      </c>
      <c r="G825" t="s">
        <v>8223</v>
      </c>
      <c r="H825" t="s">
        <v>8245</v>
      </c>
      <c r="I825" s="12">
        <v>42540.938900462963</v>
      </c>
      <c r="J825" s="12">
        <v>42510.938900462963</v>
      </c>
      <c r="K825" t="b">
        <v>0</v>
      </c>
      <c r="L825">
        <v>1</v>
      </c>
      <c r="M825" t="b">
        <v>0</v>
      </c>
      <c r="N825" t="s">
        <v>8281</v>
      </c>
      <c r="O825" t="s">
        <v>8284</v>
      </c>
      <c r="P825">
        <v>0</v>
      </c>
      <c r="Q825">
        <v>5</v>
      </c>
    </row>
    <row r="826" spans="1:17" ht="86.4" x14ac:dyDescent="0.3">
      <c r="A826">
        <v>1181</v>
      </c>
      <c r="B826" s="3" t="s">
        <v>1182</v>
      </c>
      <c r="C826" s="3" t="s">
        <v>5291</v>
      </c>
      <c r="D826" s="5">
        <v>50000</v>
      </c>
      <c r="E826" s="7">
        <v>4</v>
      </c>
      <c r="F826" t="s">
        <v>8220</v>
      </c>
      <c r="G826" t="s">
        <v>8223</v>
      </c>
      <c r="H826" t="s">
        <v>8245</v>
      </c>
      <c r="I826" s="12">
        <v>42064.339363425926</v>
      </c>
      <c r="J826" s="12">
        <v>42034.339363425926</v>
      </c>
      <c r="K826" t="b">
        <v>0</v>
      </c>
      <c r="L826">
        <v>3</v>
      </c>
      <c r="M826" t="b">
        <v>0</v>
      </c>
      <c r="N826" t="s">
        <v>8277</v>
      </c>
      <c r="O826" t="s">
        <v>8303</v>
      </c>
      <c r="P826">
        <v>0</v>
      </c>
      <c r="Q826">
        <v>1.33</v>
      </c>
    </row>
    <row r="827" spans="1:17" ht="259.2" x14ac:dyDescent="0.3">
      <c r="A827">
        <v>435</v>
      </c>
      <c r="B827" s="3" t="s">
        <v>436</v>
      </c>
      <c r="C827" s="3" t="s">
        <v>4545</v>
      </c>
      <c r="D827" s="5">
        <v>110000</v>
      </c>
      <c r="E827" s="7">
        <v>3</v>
      </c>
      <c r="F827" t="s">
        <v>8220</v>
      </c>
      <c r="G827" t="s">
        <v>8223</v>
      </c>
      <c r="H827" t="s">
        <v>8245</v>
      </c>
      <c r="I827" s="12">
        <v>41530.747453703705</v>
      </c>
      <c r="J827" s="12">
        <v>41500.747453703705</v>
      </c>
      <c r="K827" t="b">
        <v>0</v>
      </c>
      <c r="L827">
        <v>3</v>
      </c>
      <c r="M827" t="b">
        <v>0</v>
      </c>
      <c r="N827" t="s">
        <v>8279</v>
      </c>
      <c r="O827" t="s">
        <v>8297</v>
      </c>
      <c r="P827">
        <v>0</v>
      </c>
      <c r="Q827">
        <v>1</v>
      </c>
    </row>
    <row r="828" spans="1:17" ht="158.4" x14ac:dyDescent="0.3">
      <c r="A828">
        <v>982</v>
      </c>
      <c r="B828" s="3" t="s">
        <v>983</v>
      </c>
      <c r="C828" s="3" t="s">
        <v>5092</v>
      </c>
      <c r="D828" s="5">
        <v>17500</v>
      </c>
      <c r="E828" s="7">
        <v>3</v>
      </c>
      <c r="F828" t="s">
        <v>8220</v>
      </c>
      <c r="G828" t="s">
        <v>8223</v>
      </c>
      <c r="H828" t="s">
        <v>8245</v>
      </c>
      <c r="I828" s="12">
        <v>42645.753310185188</v>
      </c>
      <c r="J828" s="12">
        <v>42615.753310185188</v>
      </c>
      <c r="K828" t="b">
        <v>0</v>
      </c>
      <c r="L828">
        <v>3</v>
      </c>
      <c r="M828" t="b">
        <v>0</v>
      </c>
      <c r="N828" t="s">
        <v>8266</v>
      </c>
      <c r="O828" t="s">
        <v>8268</v>
      </c>
      <c r="P828">
        <v>0</v>
      </c>
      <c r="Q828">
        <v>1</v>
      </c>
    </row>
    <row r="829" spans="1:17" ht="86.4" x14ac:dyDescent="0.3">
      <c r="A829">
        <v>1420</v>
      </c>
      <c r="B829" s="3" t="s">
        <v>1421</v>
      </c>
      <c r="C829" s="3" t="s">
        <v>5530</v>
      </c>
      <c r="D829" s="5">
        <v>110</v>
      </c>
      <c r="E829" s="7">
        <v>3</v>
      </c>
      <c r="F829" t="s">
        <v>8220</v>
      </c>
      <c r="G829" t="s">
        <v>8223</v>
      </c>
      <c r="H829" t="s">
        <v>8245</v>
      </c>
      <c r="I829" s="12">
        <v>42549.667662037042</v>
      </c>
      <c r="J829" s="12">
        <v>42524.667662037042</v>
      </c>
      <c r="K829" t="b">
        <v>0</v>
      </c>
      <c r="L829">
        <v>3</v>
      </c>
      <c r="M829" t="b">
        <v>0</v>
      </c>
      <c r="N829" t="s">
        <v>8269</v>
      </c>
      <c r="O829" t="s">
        <v>8306</v>
      </c>
      <c r="P829">
        <v>3</v>
      </c>
      <c r="Q829">
        <v>1</v>
      </c>
    </row>
    <row r="830" spans="1:17" ht="158.4" x14ac:dyDescent="0.3">
      <c r="A830">
        <v>1593</v>
      </c>
      <c r="B830" s="3" t="s">
        <v>1594</v>
      </c>
      <c r="C830" s="3" t="s">
        <v>5703</v>
      </c>
      <c r="D830" s="5">
        <v>22000</v>
      </c>
      <c r="E830" s="7">
        <v>3</v>
      </c>
      <c r="F830" t="s">
        <v>8220</v>
      </c>
      <c r="G830" t="s">
        <v>8223</v>
      </c>
      <c r="H830" t="s">
        <v>8245</v>
      </c>
      <c r="I830" s="12">
        <v>42063.845543981486</v>
      </c>
      <c r="J830" s="12">
        <v>42033.845543981486</v>
      </c>
      <c r="K830" t="b">
        <v>0</v>
      </c>
      <c r="L830">
        <v>3</v>
      </c>
      <c r="M830" t="b">
        <v>0</v>
      </c>
      <c r="N830" t="s">
        <v>8271</v>
      </c>
      <c r="O830" t="s">
        <v>8309</v>
      </c>
      <c r="P830">
        <v>0</v>
      </c>
      <c r="Q830">
        <v>1</v>
      </c>
    </row>
    <row r="831" spans="1:17" ht="172.8" x14ac:dyDescent="0.3">
      <c r="A831">
        <v>3805</v>
      </c>
      <c r="B831" s="3" t="s">
        <v>3802</v>
      </c>
      <c r="C831" s="3" t="s">
        <v>7915</v>
      </c>
      <c r="D831" s="5">
        <v>150000</v>
      </c>
      <c r="E831" s="7">
        <v>3</v>
      </c>
      <c r="F831" t="s">
        <v>8220</v>
      </c>
      <c r="G831" t="s">
        <v>8223</v>
      </c>
      <c r="H831" t="s">
        <v>8245</v>
      </c>
      <c r="I831" s="12">
        <v>41909.887037037035</v>
      </c>
      <c r="J831" s="12">
        <v>41849.887037037035</v>
      </c>
      <c r="K831" t="b">
        <v>0</v>
      </c>
      <c r="L831">
        <v>2</v>
      </c>
      <c r="M831" t="b">
        <v>0</v>
      </c>
      <c r="N831" t="s">
        <v>8281</v>
      </c>
      <c r="O831" t="s">
        <v>8293</v>
      </c>
      <c r="P831">
        <v>0</v>
      </c>
      <c r="Q831">
        <v>1.5</v>
      </c>
    </row>
    <row r="832" spans="1:17" ht="100.8" x14ac:dyDescent="0.3">
      <c r="A832">
        <v>3904</v>
      </c>
      <c r="B832" s="3" t="s">
        <v>3901</v>
      </c>
      <c r="C832" s="3" t="s">
        <v>8012</v>
      </c>
      <c r="D832" s="5">
        <v>10000</v>
      </c>
      <c r="E832" s="7">
        <v>3</v>
      </c>
      <c r="F832" t="s">
        <v>8220</v>
      </c>
      <c r="G832" t="s">
        <v>8223</v>
      </c>
      <c r="H832" t="s">
        <v>8245</v>
      </c>
      <c r="I832" s="12">
        <v>42109.211111111115</v>
      </c>
      <c r="J832" s="12">
        <v>42095.229166666672</v>
      </c>
      <c r="K832" t="b">
        <v>0</v>
      </c>
      <c r="L832">
        <v>2</v>
      </c>
      <c r="M832" t="b">
        <v>0</v>
      </c>
      <c r="N832" t="s">
        <v>8281</v>
      </c>
      <c r="O832" t="s">
        <v>8284</v>
      </c>
      <c r="P832">
        <v>0</v>
      </c>
      <c r="Q832">
        <v>1.5</v>
      </c>
    </row>
    <row r="833" spans="1:17" ht="216" x14ac:dyDescent="0.3">
      <c r="A833">
        <v>3993</v>
      </c>
      <c r="B833" s="3" t="s">
        <v>3989</v>
      </c>
      <c r="C833" s="3" t="s">
        <v>8099</v>
      </c>
      <c r="D833" s="5">
        <v>50000</v>
      </c>
      <c r="E833" s="7">
        <v>3</v>
      </c>
      <c r="F833" t="s">
        <v>8220</v>
      </c>
      <c r="G833" t="s">
        <v>8223</v>
      </c>
      <c r="H833" t="s">
        <v>8245</v>
      </c>
      <c r="I833" s="12">
        <v>42137.864722222221</v>
      </c>
      <c r="J833" s="12">
        <v>42107.864722222221</v>
      </c>
      <c r="K833" t="b">
        <v>0</v>
      </c>
      <c r="L833">
        <v>1</v>
      </c>
      <c r="M833" t="b">
        <v>0</v>
      </c>
      <c r="N833" t="s">
        <v>8281</v>
      </c>
      <c r="O833" t="s">
        <v>8284</v>
      </c>
      <c r="P833">
        <v>0</v>
      </c>
      <c r="Q833">
        <v>3</v>
      </c>
    </row>
    <row r="834" spans="1:17" ht="273.60000000000002" x14ac:dyDescent="0.3">
      <c r="A834">
        <v>4082</v>
      </c>
      <c r="B834" s="3" t="s">
        <v>4078</v>
      </c>
      <c r="C834" s="3" t="s">
        <v>8185</v>
      </c>
      <c r="D834" s="5">
        <v>150</v>
      </c>
      <c r="E834" s="7">
        <v>3</v>
      </c>
      <c r="F834" t="s">
        <v>8220</v>
      </c>
      <c r="G834" t="s">
        <v>8223</v>
      </c>
      <c r="H834" t="s">
        <v>8245</v>
      </c>
      <c r="I834" s="12">
        <v>42322.958333333328</v>
      </c>
      <c r="J834" s="12">
        <v>42307.189270833333</v>
      </c>
      <c r="K834" t="b">
        <v>0</v>
      </c>
      <c r="L834">
        <v>2</v>
      </c>
      <c r="M834" t="b">
        <v>0</v>
      </c>
      <c r="N834" t="s">
        <v>8281</v>
      </c>
      <c r="O834" t="s">
        <v>8284</v>
      </c>
      <c r="P834">
        <v>2</v>
      </c>
      <c r="Q834">
        <v>1.5</v>
      </c>
    </row>
    <row r="835" spans="1:17" ht="259.2" x14ac:dyDescent="0.3">
      <c r="A835">
        <v>4113</v>
      </c>
      <c r="B835" s="3" t="s">
        <v>4109</v>
      </c>
      <c r="C835" s="3" t="s">
        <v>8215</v>
      </c>
      <c r="D835" s="5">
        <v>1500</v>
      </c>
      <c r="E835" s="7">
        <v>3</v>
      </c>
      <c r="F835" t="s">
        <v>8220</v>
      </c>
      <c r="G835" t="s">
        <v>8223</v>
      </c>
      <c r="H835" t="s">
        <v>8245</v>
      </c>
      <c r="I835" s="12">
        <v>42377.273611111115</v>
      </c>
      <c r="J835" s="12">
        <v>42358.573182870372</v>
      </c>
      <c r="K835" t="b">
        <v>0</v>
      </c>
      <c r="L835">
        <v>3</v>
      </c>
      <c r="M835" t="b">
        <v>0</v>
      </c>
      <c r="N835" t="s">
        <v>8281</v>
      </c>
      <c r="O835" t="s">
        <v>8284</v>
      </c>
      <c r="P835">
        <v>0</v>
      </c>
      <c r="Q835">
        <v>1</v>
      </c>
    </row>
    <row r="836" spans="1:17" ht="230.4" x14ac:dyDescent="0.3">
      <c r="A836">
        <v>445</v>
      </c>
      <c r="B836" s="3" t="s">
        <v>446</v>
      </c>
      <c r="C836" s="3" t="s">
        <v>4555</v>
      </c>
      <c r="D836" s="5">
        <v>60000</v>
      </c>
      <c r="E836" s="7">
        <v>2</v>
      </c>
      <c r="F836" t="s">
        <v>8220</v>
      </c>
      <c r="G836" t="s">
        <v>8223</v>
      </c>
      <c r="H836" t="s">
        <v>8245</v>
      </c>
      <c r="I836" s="12">
        <v>42145.335358796292</v>
      </c>
      <c r="J836" s="12">
        <v>42130.335358796292</v>
      </c>
      <c r="K836" t="b">
        <v>0</v>
      </c>
      <c r="L836">
        <v>2</v>
      </c>
      <c r="M836" t="b">
        <v>0</v>
      </c>
      <c r="N836" t="s">
        <v>8279</v>
      </c>
      <c r="O836" t="s">
        <v>8297</v>
      </c>
      <c r="P836">
        <v>0</v>
      </c>
      <c r="Q836">
        <v>1</v>
      </c>
    </row>
    <row r="837" spans="1:17" ht="187.2" x14ac:dyDescent="0.3">
      <c r="A837">
        <v>778</v>
      </c>
      <c r="B837" s="3" t="s">
        <v>779</v>
      </c>
      <c r="C837" s="3" t="s">
        <v>4888</v>
      </c>
      <c r="D837" s="5">
        <v>500</v>
      </c>
      <c r="E837" s="7">
        <v>2</v>
      </c>
      <c r="F837" t="s">
        <v>8220</v>
      </c>
      <c r="G837" t="s">
        <v>8223</v>
      </c>
      <c r="H837" t="s">
        <v>8245</v>
      </c>
      <c r="I837" s="12">
        <v>41759.702314814815</v>
      </c>
      <c r="J837" s="12">
        <v>41729.702314814815</v>
      </c>
      <c r="K837" t="b">
        <v>0</v>
      </c>
      <c r="L837">
        <v>1</v>
      </c>
      <c r="M837" t="b">
        <v>0</v>
      </c>
      <c r="N837" t="s">
        <v>8269</v>
      </c>
      <c r="O837" t="s">
        <v>8310</v>
      </c>
      <c r="P837">
        <v>0</v>
      </c>
      <c r="Q837">
        <v>2</v>
      </c>
    </row>
    <row r="838" spans="1:17" ht="115.2" x14ac:dyDescent="0.3">
      <c r="A838">
        <v>1992</v>
      </c>
      <c r="B838" s="3" t="s">
        <v>1993</v>
      </c>
      <c r="C838" s="3" t="s">
        <v>6102</v>
      </c>
      <c r="D838" s="5">
        <v>1500</v>
      </c>
      <c r="E838" s="7">
        <v>2</v>
      </c>
      <c r="F838" t="s">
        <v>8220</v>
      </c>
      <c r="G838" t="s">
        <v>8223</v>
      </c>
      <c r="H838" t="s">
        <v>8245</v>
      </c>
      <c r="I838" s="12">
        <v>42053.143414351856</v>
      </c>
      <c r="J838" s="12">
        <v>42023.143414351856</v>
      </c>
      <c r="K838" t="b">
        <v>0</v>
      </c>
      <c r="L838">
        <v>2</v>
      </c>
      <c r="M838" t="b">
        <v>0</v>
      </c>
      <c r="N838" t="s">
        <v>8271</v>
      </c>
      <c r="O838" t="s">
        <v>8311</v>
      </c>
      <c r="P838">
        <v>0</v>
      </c>
      <c r="Q838">
        <v>1</v>
      </c>
    </row>
    <row r="839" spans="1:17" ht="144" x14ac:dyDescent="0.3">
      <c r="A839">
        <v>2154</v>
      </c>
      <c r="B839" s="3" t="s">
        <v>2155</v>
      </c>
      <c r="C839" s="3" t="s">
        <v>6264</v>
      </c>
      <c r="D839" s="5">
        <v>250</v>
      </c>
      <c r="E839" s="7">
        <v>2</v>
      </c>
      <c r="F839" t="s">
        <v>8220</v>
      </c>
      <c r="G839" t="s">
        <v>8223</v>
      </c>
      <c r="H839" t="s">
        <v>8245</v>
      </c>
      <c r="I839" s="12">
        <v>41667.632256944446</v>
      </c>
      <c r="J839" s="12">
        <v>41647.632256944446</v>
      </c>
      <c r="K839" t="b">
        <v>0</v>
      </c>
      <c r="L839">
        <v>2</v>
      </c>
      <c r="M839" t="b">
        <v>0</v>
      </c>
      <c r="N839" t="s">
        <v>8274</v>
      </c>
      <c r="O839" t="s">
        <v>8292</v>
      </c>
      <c r="P839">
        <v>1</v>
      </c>
      <c r="Q839">
        <v>1</v>
      </c>
    </row>
    <row r="840" spans="1:17" ht="144" x14ac:dyDescent="0.3">
      <c r="A840">
        <v>2431</v>
      </c>
      <c r="B840" s="3" t="s">
        <v>2432</v>
      </c>
      <c r="C840" s="3" t="s">
        <v>6541</v>
      </c>
      <c r="D840" s="5">
        <v>100000</v>
      </c>
      <c r="E840" s="7">
        <v>2</v>
      </c>
      <c r="F840" t="s">
        <v>8220</v>
      </c>
      <c r="G840" t="s">
        <v>8223</v>
      </c>
      <c r="H840" t="s">
        <v>8245</v>
      </c>
      <c r="I840" s="12">
        <v>42549.099687499998</v>
      </c>
      <c r="J840" s="12">
        <v>42489.099687499998</v>
      </c>
      <c r="K840" t="b">
        <v>0</v>
      </c>
      <c r="L840">
        <v>2</v>
      </c>
      <c r="M840" t="b">
        <v>0</v>
      </c>
      <c r="N840" t="s">
        <v>8277</v>
      </c>
      <c r="O840" t="s">
        <v>8303</v>
      </c>
      <c r="P840">
        <v>0</v>
      </c>
      <c r="Q840">
        <v>1</v>
      </c>
    </row>
    <row r="841" spans="1:17" ht="201.6" x14ac:dyDescent="0.3">
      <c r="A841">
        <v>2432</v>
      </c>
      <c r="B841" s="3" t="s">
        <v>2433</v>
      </c>
      <c r="C841" s="3" t="s">
        <v>6542</v>
      </c>
      <c r="D841" s="5">
        <v>14000</v>
      </c>
      <c r="E841" s="7">
        <v>2</v>
      </c>
      <c r="F841" t="s">
        <v>8220</v>
      </c>
      <c r="G841" t="s">
        <v>8223</v>
      </c>
      <c r="H841" t="s">
        <v>8245</v>
      </c>
      <c r="I841" s="12">
        <v>42071.218715277777</v>
      </c>
      <c r="J841" s="12">
        <v>42041.218715277777</v>
      </c>
      <c r="K841" t="b">
        <v>0</v>
      </c>
      <c r="L841">
        <v>2</v>
      </c>
      <c r="M841" t="b">
        <v>0</v>
      </c>
      <c r="N841" t="s">
        <v>8277</v>
      </c>
      <c r="O841" t="s">
        <v>8303</v>
      </c>
      <c r="P841">
        <v>0</v>
      </c>
      <c r="Q841">
        <v>1</v>
      </c>
    </row>
    <row r="842" spans="1:17" ht="273.60000000000002" x14ac:dyDescent="0.3">
      <c r="A842">
        <v>2907</v>
      </c>
      <c r="B842" s="3" t="s">
        <v>2907</v>
      </c>
      <c r="C842" s="3" t="s">
        <v>7017</v>
      </c>
      <c r="D842" s="5">
        <v>2500</v>
      </c>
      <c r="E842" s="7">
        <v>2</v>
      </c>
      <c r="F842" t="s">
        <v>8220</v>
      </c>
      <c r="G842" t="s">
        <v>8223</v>
      </c>
      <c r="H842" t="s">
        <v>8245</v>
      </c>
      <c r="I842" s="12">
        <v>42504.877743055549</v>
      </c>
      <c r="J842" s="12">
        <v>42444.877743055549</v>
      </c>
      <c r="K842" t="b">
        <v>0</v>
      </c>
      <c r="L842">
        <v>2</v>
      </c>
      <c r="M842" t="b">
        <v>0</v>
      </c>
      <c r="N842" t="s">
        <v>8281</v>
      </c>
      <c r="O842" t="s">
        <v>8284</v>
      </c>
      <c r="P842">
        <v>0</v>
      </c>
      <c r="Q842">
        <v>1</v>
      </c>
    </row>
    <row r="843" spans="1:17" ht="230.4" x14ac:dyDescent="0.3">
      <c r="A843">
        <v>2913</v>
      </c>
      <c r="B843" s="3" t="s">
        <v>2913</v>
      </c>
      <c r="C843" s="3" t="s">
        <v>7023</v>
      </c>
      <c r="D843" s="5">
        <v>10000</v>
      </c>
      <c r="E843" s="7">
        <v>2</v>
      </c>
      <c r="F843" t="s">
        <v>8220</v>
      </c>
      <c r="G843" t="s">
        <v>8223</v>
      </c>
      <c r="H843" t="s">
        <v>8245</v>
      </c>
      <c r="I843" s="12">
        <v>41888.922905092593</v>
      </c>
      <c r="J843" s="12">
        <v>41828.922905092593</v>
      </c>
      <c r="K843" t="b">
        <v>0</v>
      </c>
      <c r="L843">
        <v>2</v>
      </c>
      <c r="M843" t="b">
        <v>0</v>
      </c>
      <c r="N843" t="s">
        <v>8281</v>
      </c>
      <c r="O843" t="s">
        <v>8284</v>
      </c>
      <c r="P843">
        <v>0</v>
      </c>
      <c r="Q843">
        <v>1</v>
      </c>
    </row>
    <row r="844" spans="1:17" ht="244.8" x14ac:dyDescent="0.3">
      <c r="A844">
        <v>3072</v>
      </c>
      <c r="B844" s="3" t="s">
        <v>3072</v>
      </c>
      <c r="C844" s="3" t="s">
        <v>7182</v>
      </c>
      <c r="D844" s="5">
        <v>12000</v>
      </c>
      <c r="E844" s="7">
        <v>2</v>
      </c>
      <c r="F844" t="s">
        <v>8220</v>
      </c>
      <c r="G844" t="s">
        <v>8223</v>
      </c>
      <c r="H844" t="s">
        <v>8245</v>
      </c>
      <c r="I844" s="12">
        <v>42673.073611111111</v>
      </c>
      <c r="J844" s="12">
        <v>42658.690532407403</v>
      </c>
      <c r="K844" t="b">
        <v>0</v>
      </c>
      <c r="L844">
        <v>2</v>
      </c>
      <c r="M844" t="b">
        <v>0</v>
      </c>
      <c r="N844" t="s">
        <v>8281</v>
      </c>
      <c r="O844" t="s">
        <v>8282</v>
      </c>
      <c r="P844">
        <v>0</v>
      </c>
      <c r="Q844">
        <v>1</v>
      </c>
    </row>
    <row r="845" spans="1:17" ht="244.8" x14ac:dyDescent="0.3">
      <c r="A845">
        <v>3629</v>
      </c>
      <c r="B845" s="3" t="s">
        <v>3627</v>
      </c>
      <c r="C845" s="3" t="s">
        <v>7739</v>
      </c>
      <c r="D845" s="5">
        <v>1000000</v>
      </c>
      <c r="E845" s="7">
        <v>2</v>
      </c>
      <c r="F845" t="s">
        <v>8220</v>
      </c>
      <c r="G845" t="s">
        <v>8223</v>
      </c>
      <c r="H845" t="s">
        <v>8245</v>
      </c>
      <c r="I845" s="12">
        <v>42495.708333333328</v>
      </c>
      <c r="J845" s="12">
        <v>42437.094490740739</v>
      </c>
      <c r="K845" t="b">
        <v>0</v>
      </c>
      <c r="L845">
        <v>2</v>
      </c>
      <c r="M845" t="b">
        <v>0</v>
      </c>
      <c r="N845" t="s">
        <v>8281</v>
      </c>
      <c r="O845" t="s">
        <v>8293</v>
      </c>
      <c r="P845">
        <v>0</v>
      </c>
      <c r="Q845">
        <v>1</v>
      </c>
    </row>
    <row r="846" spans="1:17" ht="244.8" x14ac:dyDescent="0.3">
      <c r="A846">
        <v>4006</v>
      </c>
      <c r="B846" s="3" t="s">
        <v>4002</v>
      </c>
      <c r="C846" s="3" t="s">
        <v>8111</v>
      </c>
      <c r="D846" s="5">
        <v>30000</v>
      </c>
      <c r="E846" s="7">
        <v>2</v>
      </c>
      <c r="F846" t="s">
        <v>8220</v>
      </c>
      <c r="G846" t="s">
        <v>8223</v>
      </c>
      <c r="H846" t="s">
        <v>8245</v>
      </c>
      <c r="I846" s="12">
        <v>42416.772997685184</v>
      </c>
      <c r="J846" s="12">
        <v>42391.772997685184</v>
      </c>
      <c r="K846" t="b">
        <v>0</v>
      </c>
      <c r="L846">
        <v>1</v>
      </c>
      <c r="M846" t="b">
        <v>0</v>
      </c>
      <c r="N846" t="s">
        <v>8281</v>
      </c>
      <c r="O846" t="s">
        <v>8284</v>
      </c>
      <c r="P846">
        <v>0</v>
      </c>
      <c r="Q846">
        <v>2</v>
      </c>
    </row>
    <row r="847" spans="1:17" ht="230.4" x14ac:dyDescent="0.3">
      <c r="A847">
        <v>171</v>
      </c>
      <c r="B847" s="3" t="s">
        <v>173</v>
      </c>
      <c r="C847" s="3" t="s">
        <v>4281</v>
      </c>
      <c r="D847" s="5">
        <v>50000</v>
      </c>
      <c r="E847" s="7">
        <v>1</v>
      </c>
      <c r="F847" t="s">
        <v>8220</v>
      </c>
      <c r="G847" t="s">
        <v>8223</v>
      </c>
      <c r="H847" t="s">
        <v>8245</v>
      </c>
      <c r="I847" s="12">
        <v>42594.180717592593</v>
      </c>
      <c r="J847" s="12">
        <v>42534.180717592593</v>
      </c>
      <c r="K847" t="b">
        <v>0</v>
      </c>
      <c r="L847">
        <v>1</v>
      </c>
      <c r="M847" t="b">
        <v>0</v>
      </c>
      <c r="N847" t="s">
        <v>8279</v>
      </c>
      <c r="O847" t="s">
        <v>8283</v>
      </c>
      <c r="P847">
        <v>0</v>
      </c>
      <c r="Q847">
        <v>1</v>
      </c>
    </row>
    <row r="848" spans="1:17" ht="187.2" x14ac:dyDescent="0.3">
      <c r="A848">
        <v>212</v>
      </c>
      <c r="B848" s="3" t="s">
        <v>214</v>
      </c>
      <c r="C848" s="3" t="s">
        <v>4322</v>
      </c>
      <c r="D848" s="5">
        <v>6300</v>
      </c>
      <c r="E848" s="7">
        <v>1</v>
      </c>
      <c r="F848" t="s">
        <v>8220</v>
      </c>
      <c r="G848" t="s">
        <v>8223</v>
      </c>
      <c r="H848" t="s">
        <v>8245</v>
      </c>
      <c r="I848" s="12">
        <v>42476.839351851857</v>
      </c>
      <c r="J848" s="12">
        <v>42416.881018518514</v>
      </c>
      <c r="K848" t="b">
        <v>0</v>
      </c>
      <c r="L848">
        <v>1</v>
      </c>
      <c r="M848" t="b">
        <v>0</v>
      </c>
      <c r="N848" t="s">
        <v>8279</v>
      </c>
      <c r="O848" t="s">
        <v>8283</v>
      </c>
      <c r="P848">
        <v>0</v>
      </c>
      <c r="Q848">
        <v>1</v>
      </c>
    </row>
    <row r="849" spans="1:17" ht="259.2" x14ac:dyDescent="0.3">
      <c r="A849">
        <v>214</v>
      </c>
      <c r="B849" s="3" t="s">
        <v>216</v>
      </c>
      <c r="C849" s="3" t="s">
        <v>4324</v>
      </c>
      <c r="D849" s="5">
        <v>12500</v>
      </c>
      <c r="E849" s="7">
        <v>1</v>
      </c>
      <c r="F849" t="s">
        <v>8220</v>
      </c>
      <c r="G849" t="s">
        <v>8223</v>
      </c>
      <c r="H849" t="s">
        <v>8245</v>
      </c>
      <c r="I849" s="12">
        <v>42069.64061342593</v>
      </c>
      <c r="J849" s="12">
        <v>42009.64061342593</v>
      </c>
      <c r="K849" t="b">
        <v>0</v>
      </c>
      <c r="L849">
        <v>1</v>
      </c>
      <c r="M849" t="b">
        <v>0</v>
      </c>
      <c r="N849" t="s">
        <v>8279</v>
      </c>
      <c r="O849" t="s">
        <v>8283</v>
      </c>
      <c r="P849">
        <v>0</v>
      </c>
      <c r="Q849">
        <v>1</v>
      </c>
    </row>
    <row r="850" spans="1:17" ht="244.8" x14ac:dyDescent="0.3">
      <c r="A850">
        <v>474</v>
      </c>
      <c r="B850" s="3" t="s">
        <v>475</v>
      </c>
      <c r="C850" s="3" t="s">
        <v>4584</v>
      </c>
      <c r="D850" s="5">
        <v>3300</v>
      </c>
      <c r="E850" s="7">
        <v>1</v>
      </c>
      <c r="F850" t="s">
        <v>8220</v>
      </c>
      <c r="G850" t="s">
        <v>8223</v>
      </c>
      <c r="H850" t="s">
        <v>8245</v>
      </c>
      <c r="I850" s="12">
        <v>42783.329039351855</v>
      </c>
      <c r="J850" s="12">
        <v>42753.329039351855</v>
      </c>
      <c r="K850" t="b">
        <v>0</v>
      </c>
      <c r="L850">
        <v>1</v>
      </c>
      <c r="M850" t="b">
        <v>0</v>
      </c>
      <c r="N850" t="s">
        <v>8279</v>
      </c>
      <c r="O850" t="s">
        <v>8297</v>
      </c>
      <c r="P850">
        <v>0</v>
      </c>
      <c r="Q850">
        <v>1</v>
      </c>
    </row>
    <row r="851" spans="1:17" ht="187.2" x14ac:dyDescent="0.3">
      <c r="A851">
        <v>496</v>
      </c>
      <c r="B851" s="3" t="s">
        <v>497</v>
      </c>
      <c r="C851" s="3" t="s">
        <v>4606</v>
      </c>
      <c r="D851" s="5">
        <v>60000</v>
      </c>
      <c r="E851" s="7">
        <v>1</v>
      </c>
      <c r="F851" t="s">
        <v>8220</v>
      </c>
      <c r="G851" t="s">
        <v>8223</v>
      </c>
      <c r="H851" t="s">
        <v>8245</v>
      </c>
      <c r="I851" s="12">
        <v>41680.93141203704</v>
      </c>
      <c r="J851" s="12">
        <v>41620.93141203704</v>
      </c>
      <c r="K851" t="b">
        <v>0</v>
      </c>
      <c r="L851">
        <v>1</v>
      </c>
      <c r="M851" t="b">
        <v>0</v>
      </c>
      <c r="N851" t="s">
        <v>8279</v>
      </c>
      <c r="O851" t="s">
        <v>8297</v>
      </c>
      <c r="P851">
        <v>0</v>
      </c>
      <c r="Q851">
        <v>1</v>
      </c>
    </row>
    <row r="852" spans="1:17" ht="244.8" x14ac:dyDescent="0.3">
      <c r="A852">
        <v>540</v>
      </c>
      <c r="B852" s="3" t="s">
        <v>541</v>
      </c>
      <c r="C852" s="3" t="s">
        <v>4650</v>
      </c>
      <c r="D852" s="5">
        <v>15000</v>
      </c>
      <c r="E852" s="7">
        <v>1</v>
      </c>
      <c r="F852" t="s">
        <v>8220</v>
      </c>
      <c r="G852" t="s">
        <v>8223</v>
      </c>
      <c r="H852" t="s">
        <v>8245</v>
      </c>
      <c r="I852" s="12">
        <v>42039.817199074074</v>
      </c>
      <c r="J852" s="12">
        <v>42009.817199074074</v>
      </c>
      <c r="K852" t="b">
        <v>0</v>
      </c>
      <c r="L852">
        <v>1</v>
      </c>
      <c r="M852" t="b">
        <v>0</v>
      </c>
      <c r="N852" t="s">
        <v>8266</v>
      </c>
      <c r="O852" t="s">
        <v>8300</v>
      </c>
      <c r="P852">
        <v>0</v>
      </c>
      <c r="Q852">
        <v>1</v>
      </c>
    </row>
    <row r="853" spans="1:17" ht="244.8" x14ac:dyDescent="0.3">
      <c r="A853">
        <v>542</v>
      </c>
      <c r="B853" s="3" t="s">
        <v>543</v>
      </c>
      <c r="C853" s="3" t="s">
        <v>4652</v>
      </c>
      <c r="D853" s="5">
        <v>250000</v>
      </c>
      <c r="E853" s="7">
        <v>1</v>
      </c>
      <c r="F853" t="s">
        <v>8220</v>
      </c>
      <c r="G853" t="s">
        <v>8223</v>
      </c>
      <c r="H853" t="s">
        <v>8245</v>
      </c>
      <c r="I853" s="12">
        <v>42493.695787037039</v>
      </c>
      <c r="J853" s="12">
        <v>42433.737453703703</v>
      </c>
      <c r="K853" t="b">
        <v>0</v>
      </c>
      <c r="L853">
        <v>1</v>
      </c>
      <c r="M853" t="b">
        <v>0</v>
      </c>
      <c r="N853" t="s">
        <v>8266</v>
      </c>
      <c r="O853" t="s">
        <v>8300</v>
      </c>
      <c r="P853">
        <v>0</v>
      </c>
      <c r="Q853">
        <v>1</v>
      </c>
    </row>
    <row r="854" spans="1:17" ht="230.4" x14ac:dyDescent="0.3">
      <c r="A854">
        <v>566</v>
      </c>
      <c r="B854" s="3" t="s">
        <v>567</v>
      </c>
      <c r="C854" s="3" t="s">
        <v>4676</v>
      </c>
      <c r="D854" s="5">
        <v>5000</v>
      </c>
      <c r="E854" s="7">
        <v>1</v>
      </c>
      <c r="F854" t="s">
        <v>8220</v>
      </c>
      <c r="G854" t="s">
        <v>8223</v>
      </c>
      <c r="H854" t="s">
        <v>8245</v>
      </c>
      <c r="I854" s="12">
        <v>42565.68440972222</v>
      </c>
      <c r="J854" s="12">
        <v>42535.68440972222</v>
      </c>
      <c r="K854" t="b">
        <v>0</v>
      </c>
      <c r="L854">
        <v>1</v>
      </c>
      <c r="M854" t="b">
        <v>0</v>
      </c>
      <c r="N854" t="s">
        <v>8266</v>
      </c>
      <c r="O854" t="s">
        <v>8300</v>
      </c>
      <c r="P854">
        <v>0</v>
      </c>
      <c r="Q854">
        <v>1</v>
      </c>
    </row>
    <row r="855" spans="1:17" ht="230.4" x14ac:dyDescent="0.3">
      <c r="A855">
        <v>576</v>
      </c>
      <c r="B855" s="3" t="s">
        <v>577</v>
      </c>
      <c r="C855" s="3" t="s">
        <v>4686</v>
      </c>
      <c r="D855" s="5">
        <v>80000</v>
      </c>
      <c r="E855" s="7">
        <v>1</v>
      </c>
      <c r="F855" t="s">
        <v>8220</v>
      </c>
      <c r="G855" t="s">
        <v>8223</v>
      </c>
      <c r="H855" t="s">
        <v>8245</v>
      </c>
      <c r="I855" s="12">
        <v>42091.43</v>
      </c>
      <c r="J855" s="12">
        <v>42031.471666666665</v>
      </c>
      <c r="K855" t="b">
        <v>0</v>
      </c>
      <c r="L855">
        <v>1</v>
      </c>
      <c r="M855" t="b">
        <v>0</v>
      </c>
      <c r="N855" t="s">
        <v>8266</v>
      </c>
      <c r="O855" t="s">
        <v>8300</v>
      </c>
      <c r="P855">
        <v>0</v>
      </c>
      <c r="Q855">
        <v>1</v>
      </c>
    </row>
    <row r="856" spans="1:17" ht="244.8" x14ac:dyDescent="0.3">
      <c r="A856">
        <v>580</v>
      </c>
      <c r="B856" s="3" t="s">
        <v>581</v>
      </c>
      <c r="C856" s="3" t="s">
        <v>4690</v>
      </c>
      <c r="D856" s="5">
        <v>3000</v>
      </c>
      <c r="E856" s="7">
        <v>1</v>
      </c>
      <c r="F856" t="s">
        <v>8220</v>
      </c>
      <c r="G856" t="s">
        <v>8223</v>
      </c>
      <c r="H856" t="s">
        <v>8245</v>
      </c>
      <c r="I856" s="12">
        <v>42635.908182870371</v>
      </c>
      <c r="J856" s="12">
        <v>42605.908182870371</v>
      </c>
      <c r="K856" t="b">
        <v>0</v>
      </c>
      <c r="L856">
        <v>1</v>
      </c>
      <c r="M856" t="b">
        <v>0</v>
      </c>
      <c r="N856" t="s">
        <v>8266</v>
      </c>
      <c r="O856" t="s">
        <v>8300</v>
      </c>
      <c r="P856">
        <v>0</v>
      </c>
      <c r="Q856">
        <v>1</v>
      </c>
    </row>
    <row r="857" spans="1:17" ht="172.8" x14ac:dyDescent="0.3">
      <c r="A857">
        <v>583</v>
      </c>
      <c r="B857" s="3" t="s">
        <v>584</v>
      </c>
      <c r="C857" s="3" t="s">
        <v>4693</v>
      </c>
      <c r="D857" s="5">
        <v>9000</v>
      </c>
      <c r="E857" s="7">
        <v>1</v>
      </c>
      <c r="F857" t="s">
        <v>8220</v>
      </c>
      <c r="G857" t="s">
        <v>8223</v>
      </c>
      <c r="H857" t="s">
        <v>8245</v>
      </c>
      <c r="I857" s="12">
        <v>42082.896840277783</v>
      </c>
      <c r="J857" s="12">
        <v>42052.93850694444</v>
      </c>
      <c r="K857" t="b">
        <v>0</v>
      </c>
      <c r="L857">
        <v>1</v>
      </c>
      <c r="M857" t="b">
        <v>0</v>
      </c>
      <c r="N857" t="s">
        <v>8266</v>
      </c>
      <c r="O857" t="s">
        <v>8300</v>
      </c>
      <c r="P857">
        <v>0</v>
      </c>
      <c r="Q857">
        <v>1</v>
      </c>
    </row>
    <row r="858" spans="1:17" ht="57.6" x14ac:dyDescent="0.3">
      <c r="A858">
        <v>589</v>
      </c>
      <c r="B858" s="3" t="s">
        <v>590</v>
      </c>
      <c r="C858" s="3" t="s">
        <v>4699</v>
      </c>
      <c r="D858" s="5">
        <v>7500</v>
      </c>
      <c r="E858" s="7">
        <v>1</v>
      </c>
      <c r="F858" t="s">
        <v>8220</v>
      </c>
      <c r="G858" t="s">
        <v>8223</v>
      </c>
      <c r="H858" t="s">
        <v>8245</v>
      </c>
      <c r="I858" s="12">
        <v>42193.614571759259</v>
      </c>
      <c r="J858" s="12">
        <v>42178.614571759259</v>
      </c>
      <c r="K858" t="b">
        <v>0</v>
      </c>
      <c r="L858">
        <v>1</v>
      </c>
      <c r="M858" t="b">
        <v>0</v>
      </c>
      <c r="N858" t="s">
        <v>8266</v>
      </c>
      <c r="O858" t="s">
        <v>8300</v>
      </c>
      <c r="P858">
        <v>0</v>
      </c>
      <c r="Q858">
        <v>1</v>
      </c>
    </row>
    <row r="859" spans="1:17" ht="259.2" x14ac:dyDescent="0.3">
      <c r="A859">
        <v>681</v>
      </c>
      <c r="B859" s="3" t="s">
        <v>682</v>
      </c>
      <c r="C859" s="3" t="s">
        <v>4791</v>
      </c>
      <c r="D859" s="5">
        <v>2500</v>
      </c>
      <c r="E859" s="7">
        <v>1</v>
      </c>
      <c r="F859" t="s">
        <v>8220</v>
      </c>
      <c r="G859" t="s">
        <v>8223</v>
      </c>
      <c r="H859" t="s">
        <v>8245</v>
      </c>
      <c r="I859" s="12">
        <v>42669.805601851855</v>
      </c>
      <c r="J859" s="12">
        <v>42639.805601851855</v>
      </c>
      <c r="K859" t="b">
        <v>0</v>
      </c>
      <c r="L859">
        <v>1</v>
      </c>
      <c r="M859" t="b">
        <v>0</v>
      </c>
      <c r="N859" t="s">
        <v>8266</v>
      </c>
      <c r="O859" t="s">
        <v>8268</v>
      </c>
      <c r="P859">
        <v>0</v>
      </c>
      <c r="Q859">
        <v>1</v>
      </c>
    </row>
    <row r="860" spans="1:17" ht="273.60000000000002" x14ac:dyDescent="0.3">
      <c r="A860">
        <v>1111</v>
      </c>
      <c r="B860" s="3" t="s">
        <v>1112</v>
      </c>
      <c r="C860" s="3" t="s">
        <v>5221</v>
      </c>
      <c r="D860" s="5">
        <v>2500</v>
      </c>
      <c r="E860" s="7">
        <v>1</v>
      </c>
      <c r="F860" t="s">
        <v>8220</v>
      </c>
      <c r="G860" t="s">
        <v>8223</v>
      </c>
      <c r="H860" t="s">
        <v>8245</v>
      </c>
      <c r="I860" s="12">
        <v>42377.203587962969</v>
      </c>
      <c r="J860" s="12">
        <v>42347.203587962969</v>
      </c>
      <c r="K860" t="b">
        <v>0</v>
      </c>
      <c r="L860">
        <v>1</v>
      </c>
      <c r="M860" t="b">
        <v>0</v>
      </c>
      <c r="N860" t="s">
        <v>8274</v>
      </c>
      <c r="O860" t="s">
        <v>8292</v>
      </c>
      <c r="P860">
        <v>0</v>
      </c>
      <c r="Q860">
        <v>1</v>
      </c>
    </row>
    <row r="861" spans="1:17" ht="244.8" x14ac:dyDescent="0.3">
      <c r="A861">
        <v>1414</v>
      </c>
      <c r="B861" s="3" t="s">
        <v>1415</v>
      </c>
      <c r="C861" s="3" t="s">
        <v>5524</v>
      </c>
      <c r="D861" s="5">
        <v>500</v>
      </c>
      <c r="E861" s="7">
        <v>1</v>
      </c>
      <c r="F861" t="s">
        <v>8220</v>
      </c>
      <c r="G861" t="s">
        <v>8223</v>
      </c>
      <c r="H861" t="s">
        <v>8245</v>
      </c>
      <c r="I861" s="12">
        <v>42738.25309027778</v>
      </c>
      <c r="J861" s="12">
        <v>42708.25309027778</v>
      </c>
      <c r="K861" t="b">
        <v>0</v>
      </c>
      <c r="L861">
        <v>1</v>
      </c>
      <c r="M861" t="b">
        <v>0</v>
      </c>
      <c r="N861" t="s">
        <v>8269</v>
      </c>
      <c r="O861" t="s">
        <v>8306</v>
      </c>
      <c r="P861">
        <v>0</v>
      </c>
      <c r="Q861">
        <v>1</v>
      </c>
    </row>
    <row r="862" spans="1:17" ht="259.2" x14ac:dyDescent="0.3">
      <c r="A862">
        <v>1450</v>
      </c>
      <c r="B862" s="3" t="s">
        <v>1451</v>
      </c>
      <c r="C862" s="3" t="s">
        <v>5560</v>
      </c>
      <c r="D862" s="5">
        <v>100000</v>
      </c>
      <c r="E862" s="7">
        <v>1</v>
      </c>
      <c r="F862" t="s">
        <v>8220</v>
      </c>
      <c r="G862" t="s">
        <v>8223</v>
      </c>
      <c r="H862" t="s">
        <v>8245</v>
      </c>
      <c r="I862" s="12">
        <v>42420.171261574069</v>
      </c>
      <c r="J862" s="12">
        <v>42390.171261574069</v>
      </c>
      <c r="K862" t="b">
        <v>0</v>
      </c>
      <c r="L862">
        <v>1</v>
      </c>
      <c r="M862" t="b">
        <v>0</v>
      </c>
      <c r="N862" t="s">
        <v>8269</v>
      </c>
      <c r="O862" t="s">
        <v>8306</v>
      </c>
      <c r="P862">
        <v>0</v>
      </c>
      <c r="Q862">
        <v>1</v>
      </c>
    </row>
    <row r="863" spans="1:17" ht="244.8" x14ac:dyDescent="0.3">
      <c r="A863">
        <v>1497</v>
      </c>
      <c r="B863" s="3" t="s">
        <v>1498</v>
      </c>
      <c r="C863" s="3" t="s">
        <v>5607</v>
      </c>
      <c r="D863" s="5">
        <v>15000</v>
      </c>
      <c r="E863" s="7">
        <v>1</v>
      </c>
      <c r="F863" t="s">
        <v>8220</v>
      </c>
      <c r="G863" t="s">
        <v>8223</v>
      </c>
      <c r="H863" t="s">
        <v>8245</v>
      </c>
      <c r="I863" s="12">
        <v>41486.821527777778</v>
      </c>
      <c r="J863" s="12">
        <v>41444.64261574074</v>
      </c>
      <c r="K863" t="b">
        <v>0</v>
      </c>
      <c r="L863">
        <v>1</v>
      </c>
      <c r="M863" t="b">
        <v>0</v>
      </c>
      <c r="N863" t="s">
        <v>8269</v>
      </c>
      <c r="O863" t="s">
        <v>8310</v>
      </c>
      <c r="P863">
        <v>0</v>
      </c>
      <c r="Q863">
        <v>1</v>
      </c>
    </row>
    <row r="864" spans="1:17" ht="158.4" x14ac:dyDescent="0.3">
      <c r="A864">
        <v>1545</v>
      </c>
      <c r="B864" s="3" t="s">
        <v>1546</v>
      </c>
      <c r="C864" s="3" t="s">
        <v>5655</v>
      </c>
      <c r="D864" s="5">
        <v>3000</v>
      </c>
      <c r="E864" s="7">
        <v>1</v>
      </c>
      <c r="F864" t="s">
        <v>8220</v>
      </c>
      <c r="G864" t="s">
        <v>8223</v>
      </c>
      <c r="H864" t="s">
        <v>8245</v>
      </c>
      <c r="I864" s="12">
        <v>42065.886111111111</v>
      </c>
      <c r="J864" s="12">
        <v>42031.884652777779</v>
      </c>
      <c r="K864" t="b">
        <v>0</v>
      </c>
      <c r="L864">
        <v>1</v>
      </c>
      <c r="M864" t="b">
        <v>0</v>
      </c>
      <c r="N864" t="s">
        <v>8271</v>
      </c>
      <c r="O864" t="s">
        <v>8313</v>
      </c>
      <c r="P864">
        <v>0</v>
      </c>
      <c r="Q864">
        <v>1</v>
      </c>
    </row>
    <row r="865" spans="1:17" ht="244.8" x14ac:dyDescent="0.3">
      <c r="A865">
        <v>1587</v>
      </c>
      <c r="B865" s="3" t="s">
        <v>1588</v>
      </c>
      <c r="C865" s="3" t="s">
        <v>5697</v>
      </c>
      <c r="D865" s="5">
        <v>7500</v>
      </c>
      <c r="E865" s="7">
        <v>1</v>
      </c>
      <c r="F865" t="s">
        <v>8220</v>
      </c>
      <c r="G865" t="s">
        <v>8223</v>
      </c>
      <c r="H865" t="s">
        <v>8245</v>
      </c>
      <c r="I865" s="12">
        <v>41986.950983796298</v>
      </c>
      <c r="J865" s="12">
        <v>41956.950983796298</v>
      </c>
      <c r="K865" t="b">
        <v>0</v>
      </c>
      <c r="L865">
        <v>1</v>
      </c>
      <c r="M865" t="b">
        <v>0</v>
      </c>
      <c r="N865" t="s">
        <v>8271</v>
      </c>
      <c r="O865" t="s">
        <v>8309</v>
      </c>
      <c r="P865">
        <v>0</v>
      </c>
      <c r="Q865">
        <v>1</v>
      </c>
    </row>
    <row r="866" spans="1:17" ht="244.8" x14ac:dyDescent="0.3">
      <c r="A866">
        <v>1598</v>
      </c>
      <c r="B866" s="3" t="s">
        <v>1599</v>
      </c>
      <c r="C866" s="3" t="s">
        <v>5708</v>
      </c>
      <c r="D866" s="5">
        <v>800</v>
      </c>
      <c r="E866" s="7">
        <v>1</v>
      </c>
      <c r="F866" t="s">
        <v>8220</v>
      </c>
      <c r="G866" t="s">
        <v>8223</v>
      </c>
      <c r="H866" t="s">
        <v>8245</v>
      </c>
      <c r="I866" s="12">
        <v>42211.667337962965</v>
      </c>
      <c r="J866" s="12">
        <v>42151.667337962965</v>
      </c>
      <c r="K866" t="b">
        <v>0</v>
      </c>
      <c r="L866">
        <v>1</v>
      </c>
      <c r="M866" t="b">
        <v>0</v>
      </c>
      <c r="N866" t="s">
        <v>8271</v>
      </c>
      <c r="O866" t="s">
        <v>8309</v>
      </c>
      <c r="P866">
        <v>0</v>
      </c>
      <c r="Q866">
        <v>1</v>
      </c>
    </row>
    <row r="867" spans="1:17" ht="100.8" x14ac:dyDescent="0.3">
      <c r="A867">
        <v>1702</v>
      </c>
      <c r="B867" s="3" t="s">
        <v>1703</v>
      </c>
      <c r="C867" s="3" t="s">
        <v>5812</v>
      </c>
      <c r="D867" s="5">
        <v>16500</v>
      </c>
      <c r="E867" s="7">
        <v>1</v>
      </c>
      <c r="F867" t="s">
        <v>8220</v>
      </c>
      <c r="G867" t="s">
        <v>8223</v>
      </c>
      <c r="H867" t="s">
        <v>8245</v>
      </c>
      <c r="I867" s="12">
        <v>42093.828125</v>
      </c>
      <c r="J867" s="12">
        <v>42063.869791666672</v>
      </c>
      <c r="K867" t="b">
        <v>0</v>
      </c>
      <c r="L867">
        <v>1</v>
      </c>
      <c r="M867" t="b">
        <v>0</v>
      </c>
      <c r="N867" t="s">
        <v>8285</v>
      </c>
      <c r="O867" t="s">
        <v>8288</v>
      </c>
      <c r="P867">
        <v>0</v>
      </c>
      <c r="Q867">
        <v>1</v>
      </c>
    </row>
    <row r="868" spans="1:17" ht="216" x14ac:dyDescent="0.3">
      <c r="A868">
        <v>1722</v>
      </c>
      <c r="B868" s="3" t="s">
        <v>1723</v>
      </c>
      <c r="C868" s="3" t="s">
        <v>5832</v>
      </c>
      <c r="D868" s="5">
        <v>2880</v>
      </c>
      <c r="E868" s="7">
        <v>1</v>
      </c>
      <c r="F868" t="s">
        <v>8220</v>
      </c>
      <c r="G868" t="s">
        <v>8223</v>
      </c>
      <c r="H868" t="s">
        <v>8245</v>
      </c>
      <c r="I868" s="12">
        <v>42463.006944444445</v>
      </c>
      <c r="J868" s="12">
        <v>42425.960983796293</v>
      </c>
      <c r="K868" t="b">
        <v>0</v>
      </c>
      <c r="L868">
        <v>1</v>
      </c>
      <c r="M868" t="b">
        <v>0</v>
      </c>
      <c r="N868" t="s">
        <v>8285</v>
      </c>
      <c r="O868" t="s">
        <v>8288</v>
      </c>
      <c r="P868">
        <v>0</v>
      </c>
      <c r="Q868">
        <v>1</v>
      </c>
    </row>
    <row r="869" spans="1:17" ht="230.4" x14ac:dyDescent="0.3">
      <c r="A869">
        <v>1734</v>
      </c>
      <c r="B869" s="3" t="s">
        <v>1735</v>
      </c>
      <c r="C869" s="3" t="s">
        <v>5844</v>
      </c>
      <c r="D869" s="5">
        <v>4500</v>
      </c>
      <c r="E869" s="7">
        <v>1</v>
      </c>
      <c r="F869" t="s">
        <v>8220</v>
      </c>
      <c r="G869" t="s">
        <v>8223</v>
      </c>
      <c r="H869" t="s">
        <v>8245</v>
      </c>
      <c r="I869" s="12">
        <v>42132.036527777775</v>
      </c>
      <c r="J869" s="12">
        <v>42102.036527777775</v>
      </c>
      <c r="K869" t="b">
        <v>0</v>
      </c>
      <c r="L869">
        <v>1</v>
      </c>
      <c r="M869" t="b">
        <v>0</v>
      </c>
      <c r="N869" t="s">
        <v>8285</v>
      </c>
      <c r="O869" t="s">
        <v>8288</v>
      </c>
      <c r="P869">
        <v>0</v>
      </c>
      <c r="Q869">
        <v>1</v>
      </c>
    </row>
    <row r="870" spans="1:17" ht="230.4" x14ac:dyDescent="0.3">
      <c r="A870">
        <v>1739</v>
      </c>
      <c r="B870" s="3" t="s">
        <v>1740</v>
      </c>
      <c r="C870" s="3" t="s">
        <v>5849</v>
      </c>
      <c r="D870" s="5">
        <v>1000</v>
      </c>
      <c r="E870" s="7">
        <v>1</v>
      </c>
      <c r="F870" t="s">
        <v>8220</v>
      </c>
      <c r="G870" t="s">
        <v>8223</v>
      </c>
      <c r="H870" t="s">
        <v>8245</v>
      </c>
      <c r="I870" s="12">
        <v>42494.832546296297</v>
      </c>
      <c r="J870" s="12">
        <v>42435.874212962968</v>
      </c>
      <c r="K870" t="b">
        <v>0</v>
      </c>
      <c r="L870">
        <v>1</v>
      </c>
      <c r="M870" t="b">
        <v>0</v>
      </c>
      <c r="N870" t="s">
        <v>8285</v>
      </c>
      <c r="O870" t="s">
        <v>8288</v>
      </c>
      <c r="P870">
        <v>0</v>
      </c>
      <c r="Q870">
        <v>1</v>
      </c>
    </row>
    <row r="871" spans="1:17" ht="288" x14ac:dyDescent="0.3">
      <c r="A871">
        <v>2146</v>
      </c>
      <c r="B871" s="3" t="s">
        <v>2147</v>
      </c>
      <c r="C871" s="3" t="s">
        <v>6256</v>
      </c>
      <c r="D871" s="5">
        <v>5000</v>
      </c>
      <c r="E871" s="7">
        <v>1</v>
      </c>
      <c r="F871" t="s">
        <v>8220</v>
      </c>
      <c r="G871" t="s">
        <v>8223</v>
      </c>
      <c r="H871" t="s">
        <v>8245</v>
      </c>
      <c r="I871" s="12">
        <v>42411.679513888885</v>
      </c>
      <c r="J871" s="12">
        <v>42397.679513888885</v>
      </c>
      <c r="K871" t="b">
        <v>0</v>
      </c>
      <c r="L871">
        <v>1</v>
      </c>
      <c r="M871" t="b">
        <v>0</v>
      </c>
      <c r="N871" t="s">
        <v>8274</v>
      </c>
      <c r="O871" t="s">
        <v>8292</v>
      </c>
      <c r="P871">
        <v>0</v>
      </c>
      <c r="Q871">
        <v>1</v>
      </c>
    </row>
    <row r="872" spans="1:17" ht="100.8" x14ac:dyDescent="0.3">
      <c r="A872">
        <v>2421</v>
      </c>
      <c r="B872" s="3" t="s">
        <v>2422</v>
      </c>
      <c r="C872" s="3" t="s">
        <v>6531</v>
      </c>
      <c r="D872" s="5">
        <v>6000</v>
      </c>
      <c r="E872" s="7">
        <v>1</v>
      </c>
      <c r="F872" t="s">
        <v>8220</v>
      </c>
      <c r="G872" t="s">
        <v>8223</v>
      </c>
      <c r="H872" t="s">
        <v>8245</v>
      </c>
      <c r="I872" s="12">
        <v>42056.687453703707</v>
      </c>
      <c r="J872" s="12">
        <v>42026.687453703707</v>
      </c>
      <c r="K872" t="b">
        <v>0</v>
      </c>
      <c r="L872">
        <v>1</v>
      </c>
      <c r="M872" t="b">
        <v>0</v>
      </c>
      <c r="N872" t="s">
        <v>8277</v>
      </c>
      <c r="O872" t="s">
        <v>8303</v>
      </c>
      <c r="P872">
        <v>0</v>
      </c>
      <c r="Q872">
        <v>1</v>
      </c>
    </row>
    <row r="873" spans="1:17" ht="115.2" x14ac:dyDescent="0.3">
      <c r="A873">
        <v>2422</v>
      </c>
      <c r="B873" s="3" t="s">
        <v>2423</v>
      </c>
      <c r="C873" s="3" t="s">
        <v>6532</v>
      </c>
      <c r="D873" s="5">
        <v>500</v>
      </c>
      <c r="E873" s="7">
        <v>1</v>
      </c>
      <c r="F873" t="s">
        <v>8220</v>
      </c>
      <c r="G873" t="s">
        <v>8223</v>
      </c>
      <c r="H873" t="s">
        <v>8245</v>
      </c>
      <c r="I873" s="12">
        <v>42074.683287037042</v>
      </c>
      <c r="J873" s="12">
        <v>42044.724953703699</v>
      </c>
      <c r="K873" t="b">
        <v>0</v>
      </c>
      <c r="L873">
        <v>1</v>
      </c>
      <c r="M873" t="b">
        <v>0</v>
      </c>
      <c r="N873" t="s">
        <v>8277</v>
      </c>
      <c r="O873" t="s">
        <v>8303</v>
      </c>
      <c r="P873">
        <v>0</v>
      </c>
      <c r="Q873">
        <v>1</v>
      </c>
    </row>
    <row r="874" spans="1:17" ht="244.8" x14ac:dyDescent="0.3">
      <c r="A874">
        <v>2425</v>
      </c>
      <c r="B874" s="3" t="s">
        <v>2426</v>
      </c>
      <c r="C874" s="3" t="s">
        <v>6535</v>
      </c>
      <c r="D874" s="5">
        <v>3500</v>
      </c>
      <c r="E874" s="7">
        <v>1</v>
      </c>
      <c r="F874" t="s">
        <v>8220</v>
      </c>
      <c r="G874" t="s">
        <v>8223</v>
      </c>
      <c r="H874" t="s">
        <v>8245</v>
      </c>
      <c r="I874" s="12">
        <v>42517.919444444444</v>
      </c>
      <c r="J874" s="12">
        <v>42502.913761574076</v>
      </c>
      <c r="K874" t="b">
        <v>0</v>
      </c>
      <c r="L874">
        <v>1</v>
      </c>
      <c r="M874" t="b">
        <v>0</v>
      </c>
      <c r="N874" t="s">
        <v>8277</v>
      </c>
      <c r="O874" t="s">
        <v>8303</v>
      </c>
      <c r="P874">
        <v>0</v>
      </c>
      <c r="Q874">
        <v>1</v>
      </c>
    </row>
    <row r="875" spans="1:17" ht="129.6" x14ac:dyDescent="0.3">
      <c r="A875">
        <v>2427</v>
      </c>
      <c r="B875" s="3" t="s">
        <v>2428</v>
      </c>
      <c r="C875" s="3" t="s">
        <v>6537</v>
      </c>
      <c r="D875" s="5">
        <v>50000</v>
      </c>
      <c r="E875" s="7">
        <v>1</v>
      </c>
      <c r="F875" t="s">
        <v>8220</v>
      </c>
      <c r="G875" t="s">
        <v>8223</v>
      </c>
      <c r="H875" t="s">
        <v>8245</v>
      </c>
      <c r="I875" s="12">
        <v>42452.277002314819</v>
      </c>
      <c r="J875" s="12">
        <v>42412.318668981476</v>
      </c>
      <c r="K875" t="b">
        <v>0</v>
      </c>
      <c r="L875">
        <v>1</v>
      </c>
      <c r="M875" t="b">
        <v>0</v>
      </c>
      <c r="N875" t="s">
        <v>8277</v>
      </c>
      <c r="O875" t="s">
        <v>8303</v>
      </c>
      <c r="P875">
        <v>0</v>
      </c>
      <c r="Q875">
        <v>1</v>
      </c>
    </row>
    <row r="876" spans="1:17" ht="158.4" x14ac:dyDescent="0.3">
      <c r="A876">
        <v>2428</v>
      </c>
      <c r="B876" s="3" t="s">
        <v>2429</v>
      </c>
      <c r="C876" s="3" t="s">
        <v>6538</v>
      </c>
      <c r="D876" s="5">
        <v>35000</v>
      </c>
      <c r="E876" s="7">
        <v>1</v>
      </c>
      <c r="F876" t="s">
        <v>8220</v>
      </c>
      <c r="G876" t="s">
        <v>8223</v>
      </c>
      <c r="H876" t="s">
        <v>8245</v>
      </c>
      <c r="I876" s="12">
        <v>42075.742488425924</v>
      </c>
      <c r="J876" s="12">
        <v>42045.784155092595</v>
      </c>
      <c r="K876" t="b">
        <v>0</v>
      </c>
      <c r="L876">
        <v>1</v>
      </c>
      <c r="M876" t="b">
        <v>0</v>
      </c>
      <c r="N876" t="s">
        <v>8277</v>
      </c>
      <c r="O876" t="s">
        <v>8303</v>
      </c>
      <c r="P876">
        <v>0</v>
      </c>
      <c r="Q876">
        <v>1</v>
      </c>
    </row>
    <row r="877" spans="1:17" ht="100.8" x14ac:dyDescent="0.3">
      <c r="A877">
        <v>2582</v>
      </c>
      <c r="B877" s="3" t="s">
        <v>2582</v>
      </c>
      <c r="C877" s="3" t="s">
        <v>6692</v>
      </c>
      <c r="D877" s="5">
        <v>90000</v>
      </c>
      <c r="E877" s="7">
        <v>1</v>
      </c>
      <c r="F877" t="s">
        <v>8220</v>
      </c>
      <c r="G877" t="s">
        <v>8223</v>
      </c>
      <c r="H877" t="s">
        <v>8245</v>
      </c>
      <c r="I877" s="12">
        <v>42672.988819444443</v>
      </c>
      <c r="J877" s="12">
        <v>42642.988819444443</v>
      </c>
      <c r="K877" t="b">
        <v>0</v>
      </c>
      <c r="L877">
        <v>1</v>
      </c>
      <c r="M877" t="b">
        <v>0</v>
      </c>
      <c r="N877" t="s">
        <v>8277</v>
      </c>
      <c r="O877" t="s">
        <v>8303</v>
      </c>
      <c r="P877">
        <v>0</v>
      </c>
      <c r="Q877">
        <v>1</v>
      </c>
    </row>
    <row r="878" spans="1:17" ht="244.8" x14ac:dyDescent="0.3">
      <c r="A878">
        <v>2594</v>
      </c>
      <c r="B878" s="3" t="s">
        <v>2594</v>
      </c>
      <c r="C878" s="3" t="s">
        <v>6704</v>
      </c>
      <c r="D878" s="5">
        <v>80000</v>
      </c>
      <c r="E878" s="7">
        <v>1</v>
      </c>
      <c r="F878" t="s">
        <v>8220</v>
      </c>
      <c r="G878" t="s">
        <v>8223</v>
      </c>
      <c r="H878" t="s">
        <v>8245</v>
      </c>
      <c r="I878" s="12">
        <v>41858.967916666668</v>
      </c>
      <c r="J878" s="12">
        <v>41828.967916666668</v>
      </c>
      <c r="K878" t="b">
        <v>0</v>
      </c>
      <c r="L878">
        <v>1</v>
      </c>
      <c r="M878" t="b">
        <v>0</v>
      </c>
      <c r="N878" t="s">
        <v>8277</v>
      </c>
      <c r="O878" t="s">
        <v>8303</v>
      </c>
      <c r="P878">
        <v>0</v>
      </c>
      <c r="Q878">
        <v>1</v>
      </c>
    </row>
    <row r="879" spans="1:17" ht="259.2" x14ac:dyDescent="0.3">
      <c r="A879">
        <v>2689</v>
      </c>
      <c r="B879" s="3" t="s">
        <v>2689</v>
      </c>
      <c r="C879" s="3" t="s">
        <v>6799</v>
      </c>
      <c r="D879" s="5">
        <v>35000</v>
      </c>
      <c r="E879" s="7">
        <v>1</v>
      </c>
      <c r="F879" t="s">
        <v>8220</v>
      </c>
      <c r="G879" t="s">
        <v>8223</v>
      </c>
      <c r="H879" t="s">
        <v>8245</v>
      </c>
      <c r="I879" s="12">
        <v>42581.961689814809</v>
      </c>
      <c r="J879" s="12">
        <v>42551.961689814809</v>
      </c>
      <c r="K879" t="b">
        <v>0</v>
      </c>
      <c r="L879">
        <v>1</v>
      </c>
      <c r="M879" t="b">
        <v>0</v>
      </c>
      <c r="N879" t="s">
        <v>8277</v>
      </c>
      <c r="O879" t="s">
        <v>8303</v>
      </c>
      <c r="P879">
        <v>0</v>
      </c>
      <c r="Q879">
        <v>1</v>
      </c>
    </row>
    <row r="880" spans="1:17" ht="273.60000000000002" x14ac:dyDescent="0.3">
      <c r="A880">
        <v>2694</v>
      </c>
      <c r="B880" s="3" t="s">
        <v>2694</v>
      </c>
      <c r="C880" s="3" t="s">
        <v>6804</v>
      </c>
      <c r="D880" s="5">
        <v>30000</v>
      </c>
      <c r="E880" s="7">
        <v>1</v>
      </c>
      <c r="F880" t="s">
        <v>8220</v>
      </c>
      <c r="G880" t="s">
        <v>8223</v>
      </c>
      <c r="H880" t="s">
        <v>8245</v>
      </c>
      <c r="I880" s="12">
        <v>41908.140497685185</v>
      </c>
      <c r="J880" s="12">
        <v>41878.140497685185</v>
      </c>
      <c r="K880" t="b">
        <v>0</v>
      </c>
      <c r="L880">
        <v>1</v>
      </c>
      <c r="M880" t="b">
        <v>0</v>
      </c>
      <c r="N880" t="s">
        <v>8277</v>
      </c>
      <c r="O880" t="s">
        <v>8303</v>
      </c>
      <c r="P880">
        <v>0</v>
      </c>
      <c r="Q880">
        <v>1</v>
      </c>
    </row>
    <row r="881" spans="1:17" ht="244.8" x14ac:dyDescent="0.3">
      <c r="A881">
        <v>2941</v>
      </c>
      <c r="B881" s="3" t="s">
        <v>2941</v>
      </c>
      <c r="C881" s="3" t="s">
        <v>7051</v>
      </c>
      <c r="D881" s="5">
        <v>25000</v>
      </c>
      <c r="E881" s="7">
        <v>1</v>
      </c>
      <c r="F881" t="s">
        <v>8220</v>
      </c>
      <c r="G881" t="s">
        <v>8223</v>
      </c>
      <c r="H881" t="s">
        <v>8245</v>
      </c>
      <c r="I881" s="12">
        <v>42064.960127314815</v>
      </c>
      <c r="J881" s="12">
        <v>42034.960127314815</v>
      </c>
      <c r="K881" t="b">
        <v>0</v>
      </c>
      <c r="L881">
        <v>1</v>
      </c>
      <c r="M881" t="b">
        <v>0</v>
      </c>
      <c r="N881" t="s">
        <v>8281</v>
      </c>
      <c r="O881" t="s">
        <v>8282</v>
      </c>
      <c r="P881">
        <v>0</v>
      </c>
      <c r="Q881">
        <v>1</v>
      </c>
    </row>
    <row r="882" spans="1:17" ht="259.2" x14ac:dyDescent="0.3">
      <c r="A882">
        <v>3055</v>
      </c>
      <c r="B882" s="3" t="s">
        <v>3055</v>
      </c>
      <c r="C882" s="3" t="s">
        <v>7165</v>
      </c>
      <c r="D882" s="5">
        <v>20000</v>
      </c>
      <c r="E882" s="7">
        <v>1</v>
      </c>
      <c r="F882" t="s">
        <v>8220</v>
      </c>
      <c r="G882" t="s">
        <v>8223</v>
      </c>
      <c r="H882" t="s">
        <v>8245</v>
      </c>
      <c r="I882" s="12">
        <v>42013.95821759259</v>
      </c>
      <c r="J882" s="12">
        <v>41953.95821759259</v>
      </c>
      <c r="K882" t="b">
        <v>0</v>
      </c>
      <c r="L882">
        <v>1</v>
      </c>
      <c r="M882" t="b">
        <v>0</v>
      </c>
      <c r="N882" t="s">
        <v>8281</v>
      </c>
      <c r="O882" t="s">
        <v>8282</v>
      </c>
      <c r="P882">
        <v>0</v>
      </c>
      <c r="Q882">
        <v>1</v>
      </c>
    </row>
    <row r="883" spans="1:17" ht="244.8" x14ac:dyDescent="0.3">
      <c r="A883">
        <v>3200</v>
      </c>
      <c r="B883" s="3" t="s">
        <v>3200</v>
      </c>
      <c r="C883" s="3" t="s">
        <v>7310</v>
      </c>
      <c r="D883" s="5">
        <v>50000</v>
      </c>
      <c r="E883" s="7">
        <v>1</v>
      </c>
      <c r="F883" t="s">
        <v>8220</v>
      </c>
      <c r="G883" t="s">
        <v>8223</v>
      </c>
      <c r="H883" t="s">
        <v>8245</v>
      </c>
      <c r="I883" s="12">
        <v>42490.231944444444</v>
      </c>
      <c r="J883" s="12">
        <v>42460.320613425924</v>
      </c>
      <c r="K883" t="b">
        <v>0</v>
      </c>
      <c r="L883">
        <v>1</v>
      </c>
      <c r="M883" t="b">
        <v>0</v>
      </c>
      <c r="N883" t="s">
        <v>8281</v>
      </c>
      <c r="O883" t="s">
        <v>8293</v>
      </c>
      <c r="P883">
        <v>0</v>
      </c>
      <c r="Q883">
        <v>1</v>
      </c>
    </row>
    <row r="884" spans="1:17" ht="230.4" x14ac:dyDescent="0.3">
      <c r="A884">
        <v>3639</v>
      </c>
      <c r="B884" s="3" t="s">
        <v>3637</v>
      </c>
      <c r="C884" s="3" t="s">
        <v>7749</v>
      </c>
      <c r="D884" s="5">
        <v>25000</v>
      </c>
      <c r="E884" s="7">
        <v>1</v>
      </c>
      <c r="F884" t="s">
        <v>8220</v>
      </c>
      <c r="G884" t="s">
        <v>8223</v>
      </c>
      <c r="H884" t="s">
        <v>8245</v>
      </c>
      <c r="I884" s="12">
        <v>42650.632638888885</v>
      </c>
      <c r="J884" s="12">
        <v>42590.677152777775</v>
      </c>
      <c r="K884" t="b">
        <v>0</v>
      </c>
      <c r="L884">
        <v>1</v>
      </c>
      <c r="M884" t="b">
        <v>0</v>
      </c>
      <c r="N884" t="s">
        <v>8281</v>
      </c>
      <c r="O884" t="s">
        <v>8293</v>
      </c>
      <c r="P884">
        <v>0</v>
      </c>
      <c r="Q884">
        <v>1</v>
      </c>
    </row>
    <row r="885" spans="1:17" ht="230.4" x14ac:dyDescent="0.3">
      <c r="A885">
        <v>3796</v>
      </c>
      <c r="B885" s="3" t="s">
        <v>3793</v>
      </c>
      <c r="C885" s="3" t="s">
        <v>7906</v>
      </c>
      <c r="D885" s="5">
        <v>22500</v>
      </c>
      <c r="E885" s="7">
        <v>1</v>
      </c>
      <c r="F885" t="s">
        <v>8220</v>
      </c>
      <c r="G885" t="s">
        <v>8223</v>
      </c>
      <c r="H885" t="s">
        <v>8245</v>
      </c>
      <c r="I885" s="12">
        <v>42749.029583333337</v>
      </c>
      <c r="J885" s="12">
        <v>42689.029583333337</v>
      </c>
      <c r="K885" t="b">
        <v>0</v>
      </c>
      <c r="L885">
        <v>1</v>
      </c>
      <c r="M885" t="b">
        <v>0</v>
      </c>
      <c r="N885" t="s">
        <v>8281</v>
      </c>
      <c r="O885" t="s">
        <v>8293</v>
      </c>
      <c r="P885">
        <v>0</v>
      </c>
      <c r="Q885">
        <v>1</v>
      </c>
    </row>
    <row r="886" spans="1:17" ht="259.2" x14ac:dyDescent="0.3">
      <c r="A886">
        <v>3856</v>
      </c>
      <c r="B886" s="3" t="s">
        <v>3853</v>
      </c>
      <c r="C886" s="3" t="s">
        <v>7965</v>
      </c>
      <c r="D886" s="5">
        <v>5000</v>
      </c>
      <c r="E886" s="7">
        <v>1</v>
      </c>
      <c r="F886" t="s">
        <v>8220</v>
      </c>
      <c r="G886" t="s">
        <v>8223</v>
      </c>
      <c r="H886" t="s">
        <v>8245</v>
      </c>
      <c r="I886" s="12">
        <v>42071.701423611114</v>
      </c>
      <c r="J886" s="12">
        <v>42041.743090277778</v>
      </c>
      <c r="K886" t="b">
        <v>0</v>
      </c>
      <c r="L886">
        <v>1</v>
      </c>
      <c r="M886" t="b">
        <v>0</v>
      </c>
      <c r="N886" t="s">
        <v>8281</v>
      </c>
      <c r="O886" t="s">
        <v>8284</v>
      </c>
      <c r="P886">
        <v>0</v>
      </c>
      <c r="Q886">
        <v>1</v>
      </c>
    </row>
    <row r="887" spans="1:17" ht="187.2" x14ac:dyDescent="0.3">
      <c r="A887">
        <v>3859</v>
      </c>
      <c r="B887" s="3" t="s">
        <v>3856</v>
      </c>
      <c r="C887" s="3" t="s">
        <v>7968</v>
      </c>
      <c r="D887" s="5">
        <v>2500</v>
      </c>
      <c r="E887" s="7">
        <v>1</v>
      </c>
      <c r="F887" t="s">
        <v>8220</v>
      </c>
      <c r="G887" t="s">
        <v>8223</v>
      </c>
      <c r="H887" t="s">
        <v>8245</v>
      </c>
      <c r="I887" s="12">
        <v>41815.875</v>
      </c>
      <c r="J887" s="12">
        <v>41789.893599537041</v>
      </c>
      <c r="K887" t="b">
        <v>0</v>
      </c>
      <c r="L887">
        <v>1</v>
      </c>
      <c r="M887" t="b">
        <v>0</v>
      </c>
      <c r="N887" t="s">
        <v>8281</v>
      </c>
      <c r="O887" t="s">
        <v>8284</v>
      </c>
      <c r="P887">
        <v>0</v>
      </c>
      <c r="Q887">
        <v>1</v>
      </c>
    </row>
    <row r="888" spans="1:17" ht="129.6" x14ac:dyDescent="0.3">
      <c r="A888">
        <v>3862</v>
      </c>
      <c r="B888" s="3" t="s">
        <v>3859</v>
      </c>
      <c r="C888" s="3" t="s">
        <v>7971</v>
      </c>
      <c r="D888" s="5">
        <v>7500</v>
      </c>
      <c r="E888" s="7">
        <v>1</v>
      </c>
      <c r="F888" t="s">
        <v>8220</v>
      </c>
      <c r="G888" t="s">
        <v>8223</v>
      </c>
      <c r="H888" t="s">
        <v>8245</v>
      </c>
      <c r="I888" s="12">
        <v>42625.707638888889</v>
      </c>
      <c r="J888" s="12">
        <v>42611.261064814811</v>
      </c>
      <c r="K888" t="b">
        <v>0</v>
      </c>
      <c r="L888">
        <v>1</v>
      </c>
      <c r="M888" t="b">
        <v>0</v>
      </c>
      <c r="N888" t="s">
        <v>8281</v>
      </c>
      <c r="O888" t="s">
        <v>8284</v>
      </c>
      <c r="P888">
        <v>0</v>
      </c>
      <c r="Q888">
        <v>1</v>
      </c>
    </row>
    <row r="889" spans="1:17" ht="216" x14ac:dyDescent="0.3">
      <c r="A889">
        <v>3912</v>
      </c>
      <c r="B889" s="3" t="s">
        <v>3909</v>
      </c>
      <c r="C889" s="3" t="s">
        <v>8020</v>
      </c>
      <c r="D889" s="5">
        <v>15000</v>
      </c>
      <c r="E889" s="7">
        <v>1</v>
      </c>
      <c r="F889" t="s">
        <v>8220</v>
      </c>
      <c r="G889" t="s">
        <v>8223</v>
      </c>
      <c r="H889" t="s">
        <v>8245</v>
      </c>
      <c r="I889" s="12">
        <v>42119.190972222219</v>
      </c>
      <c r="J889" s="12">
        <v>42059.270023148143</v>
      </c>
      <c r="K889" t="b">
        <v>0</v>
      </c>
      <c r="L889">
        <v>1</v>
      </c>
      <c r="M889" t="b">
        <v>0</v>
      </c>
      <c r="N889" t="s">
        <v>8281</v>
      </c>
      <c r="O889" t="s">
        <v>8284</v>
      </c>
      <c r="P889">
        <v>0</v>
      </c>
      <c r="Q889">
        <v>1</v>
      </c>
    </row>
    <row r="890" spans="1:17" ht="244.8" x14ac:dyDescent="0.3">
      <c r="A890">
        <v>3932</v>
      </c>
      <c r="B890" s="3" t="s">
        <v>3929</v>
      </c>
      <c r="C890" s="3" t="s">
        <v>8040</v>
      </c>
      <c r="D890" s="5">
        <v>12000</v>
      </c>
      <c r="E890" s="7">
        <v>1</v>
      </c>
      <c r="F890" t="s">
        <v>8220</v>
      </c>
      <c r="G890" t="s">
        <v>8223</v>
      </c>
      <c r="H890" t="s">
        <v>8245</v>
      </c>
      <c r="I890" s="12">
        <v>42445.126898148148</v>
      </c>
      <c r="J890" s="12">
        <v>42415.168564814812</v>
      </c>
      <c r="K890" t="b">
        <v>0</v>
      </c>
      <c r="L890">
        <v>1</v>
      </c>
      <c r="M890" t="b">
        <v>0</v>
      </c>
      <c r="N890" t="s">
        <v>8281</v>
      </c>
      <c r="O890" t="s">
        <v>8284</v>
      </c>
      <c r="P890">
        <v>0</v>
      </c>
      <c r="Q890">
        <v>1</v>
      </c>
    </row>
    <row r="891" spans="1:17" ht="100.8" x14ac:dyDescent="0.3">
      <c r="A891">
        <v>4004</v>
      </c>
      <c r="B891" s="3" t="s">
        <v>4000</v>
      </c>
      <c r="C891" s="3" t="s">
        <v>8109</v>
      </c>
      <c r="D891" s="5">
        <v>500</v>
      </c>
      <c r="E891" s="7">
        <v>1</v>
      </c>
      <c r="F891" t="s">
        <v>8220</v>
      </c>
      <c r="G891" t="s">
        <v>8223</v>
      </c>
      <c r="H891" t="s">
        <v>8245</v>
      </c>
      <c r="I891" s="12">
        <v>41920.16269675926</v>
      </c>
      <c r="J891" s="12">
        <v>41890.16269675926</v>
      </c>
      <c r="K891" t="b">
        <v>0</v>
      </c>
      <c r="L891">
        <v>1</v>
      </c>
      <c r="M891" t="b">
        <v>0</v>
      </c>
      <c r="N891" t="s">
        <v>8281</v>
      </c>
      <c r="O891" t="s">
        <v>8284</v>
      </c>
      <c r="P891">
        <v>0</v>
      </c>
      <c r="Q891">
        <v>1</v>
      </c>
    </row>
    <row r="892" spans="1:17" ht="259.2" x14ac:dyDescent="0.3">
      <c r="A892">
        <v>4015</v>
      </c>
      <c r="B892" s="3" t="s">
        <v>4011</v>
      </c>
      <c r="C892" s="3" t="s">
        <v>8120</v>
      </c>
      <c r="D892" s="5">
        <v>7000</v>
      </c>
      <c r="E892" s="7">
        <v>1</v>
      </c>
      <c r="F892" t="s">
        <v>8220</v>
      </c>
      <c r="G892" t="s">
        <v>8223</v>
      </c>
      <c r="H892" t="s">
        <v>8245</v>
      </c>
      <c r="I892" s="12">
        <v>42204.780821759254</v>
      </c>
      <c r="J892" s="12">
        <v>42174.780821759254</v>
      </c>
      <c r="K892" t="b">
        <v>0</v>
      </c>
      <c r="L892">
        <v>1</v>
      </c>
      <c r="M892" t="b">
        <v>0</v>
      </c>
      <c r="N892" t="s">
        <v>8281</v>
      </c>
      <c r="O892" t="s">
        <v>8284</v>
      </c>
      <c r="P892">
        <v>0</v>
      </c>
      <c r="Q892">
        <v>1</v>
      </c>
    </row>
    <row r="893" spans="1:17" ht="259.2" x14ac:dyDescent="0.3">
      <c r="A893">
        <v>4050</v>
      </c>
      <c r="B893" s="3" t="s">
        <v>4046</v>
      </c>
      <c r="C893" s="3" t="s">
        <v>8154</v>
      </c>
      <c r="D893" s="5">
        <v>1500</v>
      </c>
      <c r="E893" s="7">
        <v>1</v>
      </c>
      <c r="F893" t="s">
        <v>8220</v>
      </c>
      <c r="G893" t="s">
        <v>8223</v>
      </c>
      <c r="H893" t="s">
        <v>8245</v>
      </c>
      <c r="I893" s="12">
        <v>41935.636469907404</v>
      </c>
      <c r="J893" s="12">
        <v>41905.636469907404</v>
      </c>
      <c r="K893" t="b">
        <v>0</v>
      </c>
      <c r="L893">
        <v>1</v>
      </c>
      <c r="M893" t="b">
        <v>0</v>
      </c>
      <c r="N893" t="s">
        <v>8281</v>
      </c>
      <c r="O893" t="s">
        <v>8284</v>
      </c>
      <c r="P893">
        <v>0</v>
      </c>
      <c r="Q893">
        <v>1</v>
      </c>
    </row>
    <row r="894" spans="1:17" ht="259.2" x14ac:dyDescent="0.3">
      <c r="A894">
        <v>160</v>
      </c>
      <c r="B894" s="3" t="s">
        <v>162</v>
      </c>
      <c r="C894" s="3" t="s">
        <v>4270</v>
      </c>
      <c r="D894" s="5">
        <v>5000</v>
      </c>
      <c r="E894" s="7">
        <v>0</v>
      </c>
      <c r="F894" t="s">
        <v>8220</v>
      </c>
      <c r="G894" t="s">
        <v>8223</v>
      </c>
      <c r="H894" t="s">
        <v>8245</v>
      </c>
      <c r="I894" s="12">
        <v>42231.913090277783</v>
      </c>
      <c r="J894" s="12">
        <v>42171.913090277783</v>
      </c>
      <c r="K894" t="b">
        <v>0</v>
      </c>
      <c r="L894">
        <v>0</v>
      </c>
      <c r="M894" t="b">
        <v>0</v>
      </c>
      <c r="N894" t="s">
        <v>8279</v>
      </c>
      <c r="O894" t="s">
        <v>8283</v>
      </c>
      <c r="P894">
        <v>0</v>
      </c>
      <c r="Q894">
        <v>0</v>
      </c>
    </row>
    <row r="895" spans="1:17" ht="259.2" x14ac:dyDescent="0.3">
      <c r="A895">
        <v>163</v>
      </c>
      <c r="B895" s="3" t="s">
        <v>165</v>
      </c>
      <c r="C895" s="3" t="s">
        <v>4273</v>
      </c>
      <c r="D895" s="5">
        <v>2000000</v>
      </c>
      <c r="E895" s="7">
        <v>0</v>
      </c>
      <c r="F895" t="s">
        <v>8220</v>
      </c>
      <c r="G895" t="s">
        <v>8223</v>
      </c>
      <c r="H895" t="s">
        <v>8245</v>
      </c>
      <c r="I895" s="12">
        <v>42278</v>
      </c>
      <c r="J895" s="12">
        <v>42243.961273148147</v>
      </c>
      <c r="K895" t="b">
        <v>0</v>
      </c>
      <c r="L895">
        <v>0</v>
      </c>
      <c r="M895" t="b">
        <v>0</v>
      </c>
      <c r="N895" t="s">
        <v>8279</v>
      </c>
      <c r="O895" t="s">
        <v>8283</v>
      </c>
      <c r="P895">
        <v>0</v>
      </c>
      <c r="Q895">
        <v>0</v>
      </c>
    </row>
    <row r="896" spans="1:17" ht="201.6" x14ac:dyDescent="0.3">
      <c r="A896">
        <v>172</v>
      </c>
      <c r="B896" s="3" t="s">
        <v>174</v>
      </c>
      <c r="C896" s="3" t="s">
        <v>4282</v>
      </c>
      <c r="D896" s="5">
        <v>95000</v>
      </c>
      <c r="E896" s="7">
        <v>0</v>
      </c>
      <c r="F896" t="s">
        <v>8220</v>
      </c>
      <c r="G896" t="s">
        <v>8223</v>
      </c>
      <c r="H896" t="s">
        <v>8245</v>
      </c>
      <c r="I896" s="12">
        <v>42082.353275462956</v>
      </c>
      <c r="J896" s="12">
        <v>42047.394942129627</v>
      </c>
      <c r="K896" t="b">
        <v>0</v>
      </c>
      <c r="L896">
        <v>0</v>
      </c>
      <c r="M896" t="b">
        <v>0</v>
      </c>
      <c r="N896" t="s">
        <v>8279</v>
      </c>
      <c r="O896" t="s">
        <v>8283</v>
      </c>
      <c r="P896">
        <v>0</v>
      </c>
      <c r="Q896">
        <v>0</v>
      </c>
    </row>
    <row r="897" spans="1:17" ht="230.4" x14ac:dyDescent="0.3">
      <c r="A897">
        <v>176</v>
      </c>
      <c r="B897" s="3" t="s">
        <v>178</v>
      </c>
      <c r="C897" s="3" t="s">
        <v>4286</v>
      </c>
      <c r="D897" s="5">
        <v>1500</v>
      </c>
      <c r="E897" s="7">
        <v>0</v>
      </c>
      <c r="F897" t="s">
        <v>8220</v>
      </c>
      <c r="G897" t="s">
        <v>8223</v>
      </c>
      <c r="H897" t="s">
        <v>8245</v>
      </c>
      <c r="I897" s="12">
        <v>42221.824062500003</v>
      </c>
      <c r="J897" s="12">
        <v>42191.824062500003</v>
      </c>
      <c r="K897" t="b">
        <v>0</v>
      </c>
      <c r="L897">
        <v>0</v>
      </c>
      <c r="M897" t="b">
        <v>0</v>
      </c>
      <c r="N897" t="s">
        <v>8279</v>
      </c>
      <c r="O897" t="s">
        <v>8283</v>
      </c>
      <c r="P897">
        <v>0</v>
      </c>
      <c r="Q897">
        <v>0</v>
      </c>
    </row>
    <row r="898" spans="1:17" ht="244.8" x14ac:dyDescent="0.3">
      <c r="A898">
        <v>182</v>
      </c>
      <c r="B898" s="3" t="s">
        <v>184</v>
      </c>
      <c r="C898" s="3" t="s">
        <v>4292</v>
      </c>
      <c r="D898" s="5">
        <v>1000</v>
      </c>
      <c r="E898" s="7">
        <v>0</v>
      </c>
      <c r="F898" t="s">
        <v>8220</v>
      </c>
      <c r="G898" t="s">
        <v>8223</v>
      </c>
      <c r="H898" t="s">
        <v>8245</v>
      </c>
      <c r="I898" s="12">
        <v>42742.011944444443</v>
      </c>
      <c r="J898" s="12">
        <v>42712.011944444443</v>
      </c>
      <c r="K898" t="b">
        <v>0</v>
      </c>
      <c r="L898">
        <v>0</v>
      </c>
      <c r="M898" t="b">
        <v>0</v>
      </c>
      <c r="N898" t="s">
        <v>8279</v>
      </c>
      <c r="O898" t="s">
        <v>8283</v>
      </c>
      <c r="P898">
        <v>0</v>
      </c>
      <c r="Q898">
        <v>0</v>
      </c>
    </row>
    <row r="899" spans="1:17" ht="216" x14ac:dyDescent="0.3">
      <c r="A899">
        <v>186</v>
      </c>
      <c r="B899" s="3" t="s">
        <v>188</v>
      </c>
      <c r="C899" s="3" t="s">
        <v>4296</v>
      </c>
      <c r="D899" s="5">
        <v>5000</v>
      </c>
      <c r="E899" s="7">
        <v>0</v>
      </c>
      <c r="F899" t="s">
        <v>8220</v>
      </c>
      <c r="G899" t="s">
        <v>8223</v>
      </c>
      <c r="H899" t="s">
        <v>8245</v>
      </c>
      <c r="I899" s="12">
        <v>42797.833333333328</v>
      </c>
      <c r="J899" s="12">
        <v>42767.812893518523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>
        <v>0</v>
      </c>
      <c r="Q899">
        <v>0</v>
      </c>
    </row>
    <row r="900" spans="1:17" ht="244.8" x14ac:dyDescent="0.3">
      <c r="A900">
        <v>188</v>
      </c>
      <c r="B900" s="3" t="s">
        <v>190</v>
      </c>
      <c r="C900" s="3" t="s">
        <v>4298</v>
      </c>
      <c r="D900" s="5">
        <v>1500</v>
      </c>
      <c r="E900" s="7">
        <v>0</v>
      </c>
      <c r="F900" t="s">
        <v>8220</v>
      </c>
      <c r="G900" t="s">
        <v>8223</v>
      </c>
      <c r="H900" t="s">
        <v>8245</v>
      </c>
      <c r="I900" s="12">
        <v>41887.18304398148</v>
      </c>
      <c r="J900" s="12">
        <v>41857.18304398148</v>
      </c>
      <c r="K900" t="b">
        <v>0</v>
      </c>
      <c r="L900">
        <v>0</v>
      </c>
      <c r="M900" t="b">
        <v>0</v>
      </c>
      <c r="N900" t="s">
        <v>8279</v>
      </c>
      <c r="O900" t="s">
        <v>8283</v>
      </c>
      <c r="P900">
        <v>0</v>
      </c>
      <c r="Q900">
        <v>0</v>
      </c>
    </row>
    <row r="901" spans="1:17" ht="259.2" x14ac:dyDescent="0.3">
      <c r="A901">
        <v>195</v>
      </c>
      <c r="B901" s="3" t="s">
        <v>197</v>
      </c>
      <c r="C901" s="3" t="s">
        <v>4305</v>
      </c>
      <c r="D901" s="5">
        <v>2000000</v>
      </c>
      <c r="E901" s="7">
        <v>0</v>
      </c>
      <c r="F901" t="s">
        <v>8220</v>
      </c>
      <c r="G901" t="s">
        <v>8223</v>
      </c>
      <c r="H901" t="s">
        <v>8245</v>
      </c>
      <c r="I901" s="12">
        <v>42195.67050925926</v>
      </c>
      <c r="J901" s="12">
        <v>42135.67050925926</v>
      </c>
      <c r="K901" t="b">
        <v>0</v>
      </c>
      <c r="L901">
        <v>0</v>
      </c>
      <c r="M901" t="b">
        <v>0</v>
      </c>
      <c r="N901" t="s">
        <v>8279</v>
      </c>
      <c r="O901" t="s">
        <v>8283</v>
      </c>
      <c r="P901">
        <v>0</v>
      </c>
      <c r="Q901">
        <v>0</v>
      </c>
    </row>
    <row r="902" spans="1:17" ht="273.60000000000002" x14ac:dyDescent="0.3">
      <c r="A902">
        <v>199</v>
      </c>
      <c r="B902" s="3" t="s">
        <v>201</v>
      </c>
      <c r="C902" s="3" t="s">
        <v>4309</v>
      </c>
      <c r="D902" s="5">
        <v>10000</v>
      </c>
      <c r="E902" s="7">
        <v>0</v>
      </c>
      <c r="F902" t="s">
        <v>8220</v>
      </c>
      <c r="G902" t="s">
        <v>8223</v>
      </c>
      <c r="H902" t="s">
        <v>8245</v>
      </c>
      <c r="I902" s="12">
        <v>42614.123865740738</v>
      </c>
      <c r="J902" s="12">
        <v>42584.123865740738</v>
      </c>
      <c r="K902" t="b">
        <v>0</v>
      </c>
      <c r="L902">
        <v>0</v>
      </c>
      <c r="M902" t="b">
        <v>0</v>
      </c>
      <c r="N902" t="s">
        <v>8279</v>
      </c>
      <c r="O902" t="s">
        <v>8283</v>
      </c>
      <c r="P902">
        <v>0</v>
      </c>
      <c r="Q902">
        <v>0</v>
      </c>
    </row>
    <row r="903" spans="1:17" ht="72" x14ac:dyDescent="0.3">
      <c r="A903">
        <v>202</v>
      </c>
      <c r="B903" s="3" t="s">
        <v>204</v>
      </c>
      <c r="C903" s="3" t="s">
        <v>4312</v>
      </c>
      <c r="D903" s="5">
        <v>6000</v>
      </c>
      <c r="E903" s="7">
        <v>0</v>
      </c>
      <c r="F903" t="s">
        <v>8220</v>
      </c>
      <c r="G903" t="s">
        <v>8223</v>
      </c>
      <c r="H903" t="s">
        <v>8245</v>
      </c>
      <c r="I903" s="12">
        <v>42285.874305555553</v>
      </c>
      <c r="J903" s="12">
        <v>42255.927824074075</v>
      </c>
      <c r="K903" t="b">
        <v>0</v>
      </c>
      <c r="L903">
        <v>0</v>
      </c>
      <c r="M903" t="b">
        <v>0</v>
      </c>
      <c r="N903" t="s">
        <v>8279</v>
      </c>
      <c r="O903" t="s">
        <v>8283</v>
      </c>
      <c r="P903">
        <v>0</v>
      </c>
      <c r="Q903">
        <v>0</v>
      </c>
    </row>
    <row r="904" spans="1:17" ht="158.4" x14ac:dyDescent="0.3">
      <c r="A904">
        <v>206</v>
      </c>
      <c r="B904" s="3" t="s">
        <v>208</v>
      </c>
      <c r="C904" s="3" t="s">
        <v>4316</v>
      </c>
      <c r="D904" s="5">
        <v>12700</v>
      </c>
      <c r="E904" s="7">
        <v>0</v>
      </c>
      <c r="F904" t="s">
        <v>8220</v>
      </c>
      <c r="G904" t="s">
        <v>8223</v>
      </c>
      <c r="H904" t="s">
        <v>8245</v>
      </c>
      <c r="I904" s="12">
        <v>42588.004432870366</v>
      </c>
      <c r="J904" s="12">
        <v>42567.004432870366</v>
      </c>
      <c r="K904" t="b">
        <v>0</v>
      </c>
      <c r="L904">
        <v>0</v>
      </c>
      <c r="M904" t="b">
        <v>0</v>
      </c>
      <c r="N904" t="s">
        <v>8279</v>
      </c>
      <c r="O904" t="s">
        <v>8283</v>
      </c>
      <c r="P904">
        <v>0</v>
      </c>
      <c r="Q904">
        <v>0</v>
      </c>
    </row>
    <row r="905" spans="1:17" ht="259.2" x14ac:dyDescent="0.3">
      <c r="A905">
        <v>209</v>
      </c>
      <c r="B905" s="3" t="s">
        <v>211</v>
      </c>
      <c r="C905" s="3" t="s">
        <v>4319</v>
      </c>
      <c r="D905" s="5">
        <v>25000</v>
      </c>
      <c r="E905" s="7">
        <v>0</v>
      </c>
      <c r="F905" t="s">
        <v>8220</v>
      </c>
      <c r="G905" t="s">
        <v>8223</v>
      </c>
      <c r="H905" t="s">
        <v>8245</v>
      </c>
      <c r="I905" s="12">
        <v>42195.922858796301</v>
      </c>
      <c r="J905" s="12">
        <v>42165.922858796301</v>
      </c>
      <c r="K905" t="b">
        <v>0</v>
      </c>
      <c r="L905">
        <v>0</v>
      </c>
      <c r="M905" t="b">
        <v>0</v>
      </c>
      <c r="N905" t="s">
        <v>8279</v>
      </c>
      <c r="O905" t="s">
        <v>8283</v>
      </c>
      <c r="P905">
        <v>0</v>
      </c>
      <c r="Q905">
        <v>0</v>
      </c>
    </row>
    <row r="906" spans="1:17" ht="86.4" x14ac:dyDescent="0.3">
      <c r="A906">
        <v>221</v>
      </c>
      <c r="B906" s="3" t="s">
        <v>223</v>
      </c>
      <c r="C906" s="3" t="s">
        <v>4331</v>
      </c>
      <c r="D906" s="5">
        <v>50000</v>
      </c>
      <c r="E906" s="7">
        <v>0</v>
      </c>
      <c r="F906" t="s">
        <v>8220</v>
      </c>
      <c r="G906" t="s">
        <v>8223</v>
      </c>
      <c r="H906" t="s">
        <v>8245</v>
      </c>
      <c r="I906" s="12">
        <v>42091.79587962963</v>
      </c>
      <c r="J906" s="12">
        <v>42031.837546296301</v>
      </c>
      <c r="K906" t="b">
        <v>0</v>
      </c>
      <c r="L906">
        <v>0</v>
      </c>
      <c r="M906" t="b">
        <v>0</v>
      </c>
      <c r="N906" t="s">
        <v>8279</v>
      </c>
      <c r="O906" t="s">
        <v>8283</v>
      </c>
      <c r="P906">
        <v>0</v>
      </c>
      <c r="Q906">
        <v>0</v>
      </c>
    </row>
    <row r="907" spans="1:17" ht="273.60000000000002" x14ac:dyDescent="0.3">
      <c r="A907">
        <v>223</v>
      </c>
      <c r="B907" s="3" t="s">
        <v>225</v>
      </c>
      <c r="C907" s="3" t="s">
        <v>4333</v>
      </c>
      <c r="D907" s="5">
        <v>1500000</v>
      </c>
      <c r="E907" s="7">
        <v>0</v>
      </c>
      <c r="F907" t="s">
        <v>8220</v>
      </c>
      <c r="G907" t="s">
        <v>8223</v>
      </c>
      <c r="H907" t="s">
        <v>8245</v>
      </c>
      <c r="I907" s="12">
        <v>42512.045138888891</v>
      </c>
      <c r="J907" s="12">
        <v>42482.048032407409</v>
      </c>
      <c r="K907" t="b">
        <v>0</v>
      </c>
      <c r="L907">
        <v>0</v>
      </c>
      <c r="M907" t="b">
        <v>0</v>
      </c>
      <c r="N907" t="s">
        <v>8279</v>
      </c>
      <c r="O907" t="s">
        <v>8283</v>
      </c>
      <c r="P907">
        <v>0</v>
      </c>
      <c r="Q907">
        <v>0</v>
      </c>
    </row>
    <row r="908" spans="1:17" ht="244.8" x14ac:dyDescent="0.3">
      <c r="A908">
        <v>225</v>
      </c>
      <c r="B908" s="3" t="s">
        <v>227</v>
      </c>
      <c r="C908" s="3" t="s">
        <v>4335</v>
      </c>
      <c r="D908" s="5">
        <v>200</v>
      </c>
      <c r="E908" s="7">
        <v>0</v>
      </c>
      <c r="F908" t="s">
        <v>8220</v>
      </c>
      <c r="G908" t="s">
        <v>8223</v>
      </c>
      <c r="H908" t="s">
        <v>8245</v>
      </c>
      <c r="I908" s="12">
        <v>42468.919606481482</v>
      </c>
      <c r="J908" s="12">
        <v>42438.961273148147</v>
      </c>
      <c r="K908" t="b">
        <v>0</v>
      </c>
      <c r="L908">
        <v>0</v>
      </c>
      <c r="M908" t="b">
        <v>0</v>
      </c>
      <c r="N908" t="s">
        <v>8279</v>
      </c>
      <c r="O908" t="s">
        <v>8283</v>
      </c>
      <c r="P908">
        <v>0</v>
      </c>
      <c r="Q908">
        <v>0</v>
      </c>
    </row>
    <row r="909" spans="1:17" ht="244.8" x14ac:dyDescent="0.3">
      <c r="A909">
        <v>227</v>
      </c>
      <c r="B909" s="3" t="s">
        <v>229</v>
      </c>
      <c r="C909" s="3" t="s">
        <v>4337</v>
      </c>
      <c r="D909" s="5">
        <v>28000</v>
      </c>
      <c r="E909" s="7">
        <v>0</v>
      </c>
      <c r="F909" t="s">
        <v>8220</v>
      </c>
      <c r="G909" t="s">
        <v>8223</v>
      </c>
      <c r="H909" t="s">
        <v>8245</v>
      </c>
      <c r="I909" s="12">
        <v>42194.893993055557</v>
      </c>
      <c r="J909" s="12">
        <v>42164.893993055557</v>
      </c>
      <c r="K909" t="b">
        <v>0</v>
      </c>
      <c r="L909">
        <v>0</v>
      </c>
      <c r="M909" t="b">
        <v>0</v>
      </c>
      <c r="N909" t="s">
        <v>8279</v>
      </c>
      <c r="O909" t="s">
        <v>8283</v>
      </c>
      <c r="P909">
        <v>0</v>
      </c>
      <c r="Q909">
        <v>0</v>
      </c>
    </row>
    <row r="910" spans="1:17" ht="259.2" x14ac:dyDescent="0.3">
      <c r="A910">
        <v>231</v>
      </c>
      <c r="B910" s="3" t="s">
        <v>233</v>
      </c>
      <c r="C910" s="3" t="s">
        <v>4341</v>
      </c>
      <c r="D910" s="5">
        <v>1500000</v>
      </c>
      <c r="E910" s="7">
        <v>0</v>
      </c>
      <c r="F910" t="s">
        <v>8220</v>
      </c>
      <c r="G910" t="s">
        <v>8223</v>
      </c>
      <c r="H910" t="s">
        <v>8245</v>
      </c>
      <c r="I910" s="12">
        <v>42371.958923611113</v>
      </c>
      <c r="J910" s="12">
        <v>42341.958923611113</v>
      </c>
      <c r="K910" t="b">
        <v>0</v>
      </c>
      <c r="L910">
        <v>0</v>
      </c>
      <c r="M910" t="b">
        <v>0</v>
      </c>
      <c r="N910" t="s">
        <v>8279</v>
      </c>
      <c r="O910" t="s">
        <v>8283</v>
      </c>
      <c r="P910">
        <v>0</v>
      </c>
      <c r="Q910">
        <v>0</v>
      </c>
    </row>
    <row r="911" spans="1:17" ht="244.8" x14ac:dyDescent="0.3">
      <c r="A911">
        <v>233</v>
      </c>
      <c r="B911" s="3" t="s">
        <v>235</v>
      </c>
      <c r="C911" s="3" t="s">
        <v>4343</v>
      </c>
      <c r="D911" s="5">
        <v>350000</v>
      </c>
      <c r="E911" s="7">
        <v>0</v>
      </c>
      <c r="F911" t="s">
        <v>8220</v>
      </c>
      <c r="G911" t="s">
        <v>8223</v>
      </c>
      <c r="H911" t="s">
        <v>8245</v>
      </c>
      <c r="I911" s="12">
        <v>42642.911712962959</v>
      </c>
      <c r="J911" s="12">
        <v>42612.911712962959</v>
      </c>
      <c r="K911" t="b">
        <v>0</v>
      </c>
      <c r="L911">
        <v>0</v>
      </c>
      <c r="M911" t="b">
        <v>0</v>
      </c>
      <c r="N911" t="s">
        <v>8279</v>
      </c>
      <c r="O911" t="s">
        <v>8283</v>
      </c>
      <c r="P911">
        <v>0</v>
      </c>
      <c r="Q911">
        <v>0</v>
      </c>
    </row>
    <row r="912" spans="1:17" ht="187.2" x14ac:dyDescent="0.3">
      <c r="A912">
        <v>235</v>
      </c>
      <c r="B912" s="3" t="s">
        <v>237</v>
      </c>
      <c r="C912" s="3" t="s">
        <v>4345</v>
      </c>
      <c r="D912" s="5">
        <v>10000</v>
      </c>
      <c r="E912" s="7">
        <v>0</v>
      </c>
      <c r="F912" t="s">
        <v>8220</v>
      </c>
      <c r="G912" t="s">
        <v>8223</v>
      </c>
      <c r="H912" t="s">
        <v>8245</v>
      </c>
      <c r="I912" s="12">
        <v>42194.908530092594</v>
      </c>
      <c r="J912" s="12">
        <v>42164.908530092594</v>
      </c>
      <c r="K912" t="b">
        <v>0</v>
      </c>
      <c r="L912">
        <v>0</v>
      </c>
      <c r="M912" t="b">
        <v>0</v>
      </c>
      <c r="N912" t="s">
        <v>8279</v>
      </c>
      <c r="O912" t="s">
        <v>8283</v>
      </c>
      <c r="P912">
        <v>0</v>
      </c>
      <c r="Q912">
        <v>0</v>
      </c>
    </row>
    <row r="913" spans="1:17" ht="259.2" x14ac:dyDescent="0.3">
      <c r="A913">
        <v>236</v>
      </c>
      <c r="B913" s="3" t="s">
        <v>238</v>
      </c>
      <c r="C913" s="3" t="s">
        <v>4346</v>
      </c>
      <c r="D913" s="5">
        <v>150000</v>
      </c>
      <c r="E913" s="7">
        <v>0</v>
      </c>
      <c r="F913" t="s">
        <v>8220</v>
      </c>
      <c r="G913" t="s">
        <v>8223</v>
      </c>
      <c r="H913" t="s">
        <v>8245</v>
      </c>
      <c r="I913" s="12">
        <v>42374</v>
      </c>
      <c r="J913" s="12">
        <v>42321.08447916666</v>
      </c>
      <c r="K913" t="b">
        <v>0</v>
      </c>
      <c r="L913">
        <v>0</v>
      </c>
      <c r="M913" t="b">
        <v>0</v>
      </c>
      <c r="N913" t="s">
        <v>8279</v>
      </c>
      <c r="O913" t="s">
        <v>8283</v>
      </c>
      <c r="P913">
        <v>0</v>
      </c>
      <c r="Q913">
        <v>0</v>
      </c>
    </row>
    <row r="914" spans="1:17" ht="244.8" x14ac:dyDescent="0.3">
      <c r="A914">
        <v>238</v>
      </c>
      <c r="B914" s="3" t="s">
        <v>240</v>
      </c>
      <c r="C914" s="3" t="s">
        <v>4348</v>
      </c>
      <c r="D914" s="5">
        <v>26000</v>
      </c>
      <c r="E914" s="7">
        <v>0</v>
      </c>
      <c r="F914" t="s">
        <v>8220</v>
      </c>
      <c r="G914" t="s">
        <v>8223</v>
      </c>
      <c r="H914" t="s">
        <v>8245</v>
      </c>
      <c r="I914" s="12">
        <v>42734.375</v>
      </c>
      <c r="J914" s="12">
        <v>42713.962499999994</v>
      </c>
      <c r="K914" t="b">
        <v>0</v>
      </c>
      <c r="L914">
        <v>0</v>
      </c>
      <c r="M914" t="b">
        <v>0</v>
      </c>
      <c r="N914" t="s">
        <v>8279</v>
      </c>
      <c r="O914" t="s">
        <v>8283</v>
      </c>
      <c r="P914">
        <v>0</v>
      </c>
      <c r="Q914">
        <v>0</v>
      </c>
    </row>
    <row r="915" spans="1:17" ht="273.60000000000002" x14ac:dyDescent="0.3">
      <c r="A915">
        <v>427</v>
      </c>
      <c r="B915" s="3" t="s">
        <v>428</v>
      </c>
      <c r="C915" s="3" t="s">
        <v>4537</v>
      </c>
      <c r="D915" s="5">
        <v>6500</v>
      </c>
      <c r="E915" s="7">
        <v>0</v>
      </c>
      <c r="F915" t="s">
        <v>8220</v>
      </c>
      <c r="G915" t="s">
        <v>8223</v>
      </c>
      <c r="H915" t="s">
        <v>8245</v>
      </c>
      <c r="I915" s="12">
        <v>42299.790972222225</v>
      </c>
      <c r="J915" s="12">
        <v>42285.909027777772</v>
      </c>
      <c r="K915" t="b">
        <v>0</v>
      </c>
      <c r="L915">
        <v>0</v>
      </c>
      <c r="M915" t="b">
        <v>0</v>
      </c>
      <c r="N915" t="s">
        <v>8279</v>
      </c>
      <c r="O915" t="s">
        <v>8297</v>
      </c>
      <c r="P915">
        <v>0</v>
      </c>
      <c r="Q915">
        <v>0</v>
      </c>
    </row>
    <row r="916" spans="1:17" ht="302.39999999999998" x14ac:dyDescent="0.3">
      <c r="A916">
        <v>429</v>
      </c>
      <c r="B916" s="3" t="s">
        <v>430</v>
      </c>
      <c r="C916" s="3" t="s">
        <v>4539</v>
      </c>
      <c r="D916" s="5">
        <v>5000</v>
      </c>
      <c r="E916" s="7">
        <v>0</v>
      </c>
      <c r="F916" t="s">
        <v>8220</v>
      </c>
      <c r="G916" t="s">
        <v>8223</v>
      </c>
      <c r="H916" t="s">
        <v>8245</v>
      </c>
      <c r="I916" s="12">
        <v>40144.207638888889</v>
      </c>
      <c r="J916" s="12">
        <v>40070.901412037041</v>
      </c>
      <c r="K916" t="b">
        <v>0</v>
      </c>
      <c r="L916">
        <v>0</v>
      </c>
      <c r="M916" t="b">
        <v>0</v>
      </c>
      <c r="N916" t="s">
        <v>8279</v>
      </c>
      <c r="O916" t="s">
        <v>8297</v>
      </c>
      <c r="P916">
        <v>0</v>
      </c>
      <c r="Q916">
        <v>0</v>
      </c>
    </row>
    <row r="917" spans="1:17" ht="273.60000000000002" x14ac:dyDescent="0.3">
      <c r="A917">
        <v>433</v>
      </c>
      <c r="B917" s="3" t="s">
        <v>434</v>
      </c>
      <c r="C917" s="3" t="s">
        <v>4543</v>
      </c>
      <c r="D917" s="5">
        <v>3000</v>
      </c>
      <c r="E917" s="7">
        <v>0</v>
      </c>
      <c r="F917" t="s">
        <v>8220</v>
      </c>
      <c r="G917" t="s">
        <v>8223</v>
      </c>
      <c r="H917" t="s">
        <v>8245</v>
      </c>
      <c r="I917" s="12">
        <v>42288.629884259266</v>
      </c>
      <c r="J917" s="12">
        <v>42228.629884259266</v>
      </c>
      <c r="K917" t="b">
        <v>0</v>
      </c>
      <c r="L917">
        <v>0</v>
      </c>
      <c r="M917" t="b">
        <v>0</v>
      </c>
      <c r="N917" t="s">
        <v>8279</v>
      </c>
      <c r="O917" t="s">
        <v>8297</v>
      </c>
      <c r="P917">
        <v>0</v>
      </c>
      <c r="Q917">
        <v>0</v>
      </c>
    </row>
    <row r="918" spans="1:17" ht="230.4" x14ac:dyDescent="0.3">
      <c r="A918">
        <v>436</v>
      </c>
      <c r="B918" s="3" t="s">
        <v>437</v>
      </c>
      <c r="C918" s="3" t="s">
        <v>4546</v>
      </c>
      <c r="D918" s="5">
        <v>1000</v>
      </c>
      <c r="E918" s="7">
        <v>0</v>
      </c>
      <c r="F918" t="s">
        <v>8220</v>
      </c>
      <c r="G918" t="s">
        <v>8223</v>
      </c>
      <c r="H918" t="s">
        <v>8245</v>
      </c>
      <c r="I918" s="12">
        <v>41486.36241898148</v>
      </c>
      <c r="J918" s="12">
        <v>41456.36241898148</v>
      </c>
      <c r="K918" t="b">
        <v>0</v>
      </c>
      <c r="L918">
        <v>0</v>
      </c>
      <c r="M918" t="b">
        <v>0</v>
      </c>
      <c r="N918" t="s">
        <v>8279</v>
      </c>
      <c r="O918" t="s">
        <v>8297</v>
      </c>
      <c r="P918">
        <v>0</v>
      </c>
      <c r="Q918">
        <v>0</v>
      </c>
    </row>
    <row r="919" spans="1:17" ht="273.60000000000002" x14ac:dyDescent="0.3">
      <c r="A919">
        <v>439</v>
      </c>
      <c r="B919" s="3" t="s">
        <v>440</v>
      </c>
      <c r="C919" s="3" t="s">
        <v>4549</v>
      </c>
      <c r="D919" s="5">
        <v>450</v>
      </c>
      <c r="E919" s="7">
        <v>0</v>
      </c>
      <c r="F919" t="s">
        <v>8220</v>
      </c>
      <c r="G919" t="s">
        <v>8223</v>
      </c>
      <c r="H919" t="s">
        <v>8245</v>
      </c>
      <c r="I919" s="12">
        <v>41929.761782407404</v>
      </c>
      <c r="J919" s="12">
        <v>41919.761782407404</v>
      </c>
      <c r="K919" t="b">
        <v>0</v>
      </c>
      <c r="L919">
        <v>0</v>
      </c>
      <c r="M919" t="b">
        <v>0</v>
      </c>
      <c r="N919" t="s">
        <v>8279</v>
      </c>
      <c r="O919" t="s">
        <v>8297</v>
      </c>
      <c r="P919">
        <v>0</v>
      </c>
      <c r="Q919">
        <v>0</v>
      </c>
    </row>
    <row r="920" spans="1:17" ht="273.60000000000002" x14ac:dyDescent="0.3">
      <c r="A920">
        <v>451</v>
      </c>
      <c r="B920" s="3" t="s">
        <v>452</v>
      </c>
      <c r="C920" s="3" t="s">
        <v>4561</v>
      </c>
      <c r="D920" s="5">
        <v>20000</v>
      </c>
      <c r="E920" s="7">
        <v>0</v>
      </c>
      <c r="F920" t="s">
        <v>8220</v>
      </c>
      <c r="G920" t="s">
        <v>8223</v>
      </c>
      <c r="H920" t="s">
        <v>8245</v>
      </c>
      <c r="I920" s="12">
        <v>41664.715173611112</v>
      </c>
      <c r="J920" s="12">
        <v>41634.715173611112</v>
      </c>
      <c r="K920" t="b">
        <v>0</v>
      </c>
      <c r="L920">
        <v>0</v>
      </c>
      <c r="M920" t="b">
        <v>0</v>
      </c>
      <c r="N920" t="s">
        <v>8279</v>
      </c>
      <c r="O920" t="s">
        <v>8297</v>
      </c>
      <c r="P920">
        <v>0</v>
      </c>
      <c r="Q920">
        <v>0</v>
      </c>
    </row>
    <row r="921" spans="1:17" ht="230.4" x14ac:dyDescent="0.3">
      <c r="A921">
        <v>462</v>
      </c>
      <c r="B921" s="3" t="s">
        <v>463</v>
      </c>
      <c r="C921" s="3" t="s">
        <v>4572</v>
      </c>
      <c r="D921" s="5">
        <v>100000</v>
      </c>
      <c r="E921" s="7">
        <v>0</v>
      </c>
      <c r="F921" t="s">
        <v>8220</v>
      </c>
      <c r="G921" t="s">
        <v>8223</v>
      </c>
      <c r="H921" t="s">
        <v>8245</v>
      </c>
      <c r="I921" s="12">
        <v>40765.126631944448</v>
      </c>
      <c r="J921" s="12">
        <v>40705.126631944448</v>
      </c>
      <c r="K921" t="b">
        <v>0</v>
      </c>
      <c r="L921">
        <v>0</v>
      </c>
      <c r="M921" t="b">
        <v>0</v>
      </c>
      <c r="N921" t="s">
        <v>8279</v>
      </c>
      <c r="O921" t="s">
        <v>8297</v>
      </c>
      <c r="P921">
        <v>0</v>
      </c>
      <c r="Q921">
        <v>0</v>
      </c>
    </row>
    <row r="922" spans="1:17" ht="230.4" x14ac:dyDescent="0.3">
      <c r="A922">
        <v>468</v>
      </c>
      <c r="B922" s="3" t="s">
        <v>469</v>
      </c>
      <c r="C922" s="3" t="s">
        <v>4578</v>
      </c>
      <c r="D922" s="5">
        <v>7500</v>
      </c>
      <c r="E922" s="7">
        <v>0</v>
      </c>
      <c r="F922" t="s">
        <v>8220</v>
      </c>
      <c r="G922" t="s">
        <v>8223</v>
      </c>
      <c r="H922" t="s">
        <v>8245</v>
      </c>
      <c r="I922" s="12">
        <v>41101.160474537035</v>
      </c>
      <c r="J922" s="12">
        <v>41041.167627314811</v>
      </c>
      <c r="K922" t="b">
        <v>0</v>
      </c>
      <c r="L922">
        <v>0</v>
      </c>
      <c r="M922" t="b">
        <v>0</v>
      </c>
      <c r="N922" t="s">
        <v>8279</v>
      </c>
      <c r="O922" t="s">
        <v>8297</v>
      </c>
      <c r="P922">
        <v>0</v>
      </c>
      <c r="Q922">
        <v>0</v>
      </c>
    </row>
    <row r="923" spans="1:17" ht="244.8" x14ac:dyDescent="0.3">
      <c r="A923">
        <v>475</v>
      </c>
      <c r="B923" s="3" t="s">
        <v>476</v>
      </c>
      <c r="C923" s="3" t="s">
        <v>4585</v>
      </c>
      <c r="D923" s="5">
        <v>2000</v>
      </c>
      <c r="E923" s="7">
        <v>0</v>
      </c>
      <c r="F923" t="s">
        <v>8220</v>
      </c>
      <c r="G923" t="s">
        <v>8223</v>
      </c>
      <c r="H923" t="s">
        <v>8245</v>
      </c>
      <c r="I923" s="12">
        <v>42130.086145833338</v>
      </c>
      <c r="J923" s="12">
        <v>42100.086145833338</v>
      </c>
      <c r="K923" t="b">
        <v>0</v>
      </c>
      <c r="L923">
        <v>0</v>
      </c>
      <c r="M923" t="b">
        <v>0</v>
      </c>
      <c r="N923" t="s">
        <v>8279</v>
      </c>
      <c r="O923" t="s">
        <v>8297</v>
      </c>
      <c r="P923">
        <v>0</v>
      </c>
      <c r="Q923">
        <v>0</v>
      </c>
    </row>
    <row r="924" spans="1:17" ht="244.8" x14ac:dyDescent="0.3">
      <c r="A924">
        <v>477</v>
      </c>
      <c r="B924" s="3" t="s">
        <v>478</v>
      </c>
      <c r="C924" s="3" t="s">
        <v>4587</v>
      </c>
      <c r="D924" s="5">
        <v>1500</v>
      </c>
      <c r="E924" s="7">
        <v>0</v>
      </c>
      <c r="F924" t="s">
        <v>8220</v>
      </c>
      <c r="G924" t="s">
        <v>8223</v>
      </c>
      <c r="H924" t="s">
        <v>8245</v>
      </c>
      <c r="I924" s="12">
        <v>41047.83488425926</v>
      </c>
      <c r="J924" s="12">
        <v>40987.83488425926</v>
      </c>
      <c r="K924" t="b">
        <v>0</v>
      </c>
      <c r="L924">
        <v>0</v>
      </c>
      <c r="M924" t="b">
        <v>0</v>
      </c>
      <c r="N924" t="s">
        <v>8279</v>
      </c>
      <c r="O924" t="s">
        <v>8297</v>
      </c>
      <c r="P924">
        <v>0</v>
      </c>
      <c r="Q924">
        <v>0</v>
      </c>
    </row>
    <row r="925" spans="1:17" ht="216" x14ac:dyDescent="0.3">
      <c r="A925">
        <v>478</v>
      </c>
      <c r="B925" s="3" t="s">
        <v>479</v>
      </c>
      <c r="C925" s="3" t="s">
        <v>4588</v>
      </c>
      <c r="D925" s="5">
        <v>10000</v>
      </c>
      <c r="E925" s="7">
        <v>0</v>
      </c>
      <c r="F925" t="s">
        <v>8220</v>
      </c>
      <c r="G925" t="s">
        <v>8223</v>
      </c>
      <c r="H925" t="s">
        <v>8245</v>
      </c>
      <c r="I925" s="12">
        <v>42095.869317129633</v>
      </c>
      <c r="J925" s="12">
        <v>42065.910983796297</v>
      </c>
      <c r="K925" t="b">
        <v>0</v>
      </c>
      <c r="L925">
        <v>0</v>
      </c>
      <c r="M925" t="b">
        <v>0</v>
      </c>
      <c r="N925" t="s">
        <v>8279</v>
      </c>
      <c r="O925" t="s">
        <v>8297</v>
      </c>
      <c r="P925">
        <v>0</v>
      </c>
      <c r="Q925">
        <v>0</v>
      </c>
    </row>
    <row r="926" spans="1:17" ht="172.8" x14ac:dyDescent="0.3">
      <c r="A926">
        <v>488</v>
      </c>
      <c r="B926" s="3" t="s">
        <v>489</v>
      </c>
      <c r="C926" s="3" t="s">
        <v>4598</v>
      </c>
      <c r="D926" s="5">
        <v>12000</v>
      </c>
      <c r="E926" s="7">
        <v>0</v>
      </c>
      <c r="F926" t="s">
        <v>8220</v>
      </c>
      <c r="G926" t="s">
        <v>8223</v>
      </c>
      <c r="H926" t="s">
        <v>8245</v>
      </c>
      <c r="I926" s="12">
        <v>42744.054398148146</v>
      </c>
      <c r="J926" s="12">
        <v>42714.054398148146</v>
      </c>
      <c r="K926" t="b">
        <v>0</v>
      </c>
      <c r="L926">
        <v>0</v>
      </c>
      <c r="M926" t="b">
        <v>0</v>
      </c>
      <c r="N926" t="s">
        <v>8279</v>
      </c>
      <c r="O926" t="s">
        <v>8297</v>
      </c>
      <c r="P926">
        <v>0</v>
      </c>
      <c r="Q926">
        <v>0</v>
      </c>
    </row>
    <row r="927" spans="1:17" ht="57.6" x14ac:dyDescent="0.3">
      <c r="A927">
        <v>490</v>
      </c>
      <c r="B927" s="3" t="s">
        <v>491</v>
      </c>
      <c r="C927" s="3" t="s">
        <v>4600</v>
      </c>
      <c r="D927" s="5">
        <v>1000</v>
      </c>
      <c r="E927" s="7">
        <v>0</v>
      </c>
      <c r="F927" t="s">
        <v>8220</v>
      </c>
      <c r="G927" t="s">
        <v>8223</v>
      </c>
      <c r="H927" t="s">
        <v>8245</v>
      </c>
      <c r="I927" s="12">
        <v>41143.968576388892</v>
      </c>
      <c r="J927" s="12">
        <v>41113.968576388892</v>
      </c>
      <c r="K927" t="b">
        <v>0</v>
      </c>
      <c r="L927">
        <v>0</v>
      </c>
      <c r="M927" t="b">
        <v>0</v>
      </c>
      <c r="N927" t="s">
        <v>8279</v>
      </c>
      <c r="O927" t="s">
        <v>8297</v>
      </c>
      <c r="P927">
        <v>0</v>
      </c>
      <c r="Q927">
        <v>0</v>
      </c>
    </row>
    <row r="928" spans="1:17" ht="216" x14ac:dyDescent="0.3">
      <c r="A928">
        <v>491</v>
      </c>
      <c r="B928" s="3" t="s">
        <v>492</v>
      </c>
      <c r="C928" s="3" t="s">
        <v>4601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 s="12">
        <v>42396.982627314821</v>
      </c>
      <c r="J928" s="12">
        <v>42366.982627314821</v>
      </c>
      <c r="K928" t="b">
        <v>0</v>
      </c>
      <c r="L928">
        <v>0</v>
      </c>
      <c r="M928" t="b">
        <v>0</v>
      </c>
      <c r="N928" t="s">
        <v>8279</v>
      </c>
      <c r="O928" t="s">
        <v>8297</v>
      </c>
      <c r="P928">
        <v>0</v>
      </c>
      <c r="Q928">
        <v>0</v>
      </c>
    </row>
    <row r="929" spans="1:17" ht="230.4" x14ac:dyDescent="0.3">
      <c r="A929">
        <v>495</v>
      </c>
      <c r="B929" s="3" t="s">
        <v>496</v>
      </c>
      <c r="C929" s="3" t="s">
        <v>4605</v>
      </c>
      <c r="D929" s="5">
        <v>7000</v>
      </c>
      <c r="E929" s="7">
        <v>0</v>
      </c>
      <c r="F929" t="s">
        <v>8220</v>
      </c>
      <c r="G929" t="s">
        <v>8223</v>
      </c>
      <c r="H929" t="s">
        <v>8245</v>
      </c>
      <c r="I929" s="12">
        <v>42201.827604166669</v>
      </c>
      <c r="J929" s="12">
        <v>42171.827604166669</v>
      </c>
      <c r="K929" t="b">
        <v>0</v>
      </c>
      <c r="L929">
        <v>0</v>
      </c>
      <c r="M929" t="b">
        <v>0</v>
      </c>
      <c r="N929" t="s">
        <v>8279</v>
      </c>
      <c r="O929" t="s">
        <v>8297</v>
      </c>
      <c r="P929">
        <v>0</v>
      </c>
      <c r="Q929">
        <v>0</v>
      </c>
    </row>
    <row r="930" spans="1:17" ht="244.8" x14ac:dyDescent="0.3">
      <c r="A930">
        <v>501</v>
      </c>
      <c r="B930" s="3" t="s">
        <v>502</v>
      </c>
      <c r="C930" s="3" t="s">
        <v>4611</v>
      </c>
      <c r="D930" s="5">
        <v>10000</v>
      </c>
      <c r="E930" s="7">
        <v>0</v>
      </c>
      <c r="F930" t="s">
        <v>8220</v>
      </c>
      <c r="G930" t="s">
        <v>8223</v>
      </c>
      <c r="H930" t="s">
        <v>8245</v>
      </c>
      <c r="I930" s="12">
        <v>40733.234386574077</v>
      </c>
      <c r="J930" s="12">
        <v>40703.234386574077</v>
      </c>
      <c r="K930" t="b">
        <v>0</v>
      </c>
      <c r="L930">
        <v>0</v>
      </c>
      <c r="M930" t="b">
        <v>0</v>
      </c>
      <c r="N930" t="s">
        <v>8279</v>
      </c>
      <c r="O930" t="s">
        <v>8297</v>
      </c>
      <c r="P930">
        <v>0</v>
      </c>
      <c r="Q930">
        <v>0</v>
      </c>
    </row>
    <row r="931" spans="1:17" ht="244.8" x14ac:dyDescent="0.3">
      <c r="A931">
        <v>510</v>
      </c>
      <c r="B931" s="3" t="s">
        <v>511</v>
      </c>
      <c r="C931" s="3" t="s">
        <v>4620</v>
      </c>
      <c r="D931" s="5">
        <v>14000</v>
      </c>
      <c r="E931" s="7">
        <v>0</v>
      </c>
      <c r="F931" t="s">
        <v>8220</v>
      </c>
      <c r="G931" t="s">
        <v>8223</v>
      </c>
      <c r="H931" t="s">
        <v>8245</v>
      </c>
      <c r="I931" s="12">
        <v>42430.176377314812</v>
      </c>
      <c r="J931" s="12">
        <v>42400.176377314812</v>
      </c>
      <c r="K931" t="b">
        <v>0</v>
      </c>
      <c r="L931">
        <v>0</v>
      </c>
      <c r="M931" t="b">
        <v>0</v>
      </c>
      <c r="N931" t="s">
        <v>8279</v>
      </c>
      <c r="O931" t="s">
        <v>8297</v>
      </c>
      <c r="P931">
        <v>0</v>
      </c>
      <c r="Q931">
        <v>0</v>
      </c>
    </row>
    <row r="932" spans="1:17" ht="273.60000000000002" x14ac:dyDescent="0.3">
      <c r="A932">
        <v>518</v>
      </c>
      <c r="B932" s="3" t="s">
        <v>519</v>
      </c>
      <c r="C932" s="3" t="s">
        <v>4628</v>
      </c>
      <c r="D932" s="5">
        <v>7175</v>
      </c>
      <c r="E932" s="7">
        <v>0</v>
      </c>
      <c r="F932" t="s">
        <v>8220</v>
      </c>
      <c r="G932" t="s">
        <v>8223</v>
      </c>
      <c r="H932" t="s">
        <v>8245</v>
      </c>
      <c r="I932" s="12">
        <v>42253.615277777775</v>
      </c>
      <c r="J932" s="12">
        <v>42223.616018518514</v>
      </c>
      <c r="K932" t="b">
        <v>0</v>
      </c>
      <c r="L932">
        <v>0</v>
      </c>
      <c r="M932" t="b">
        <v>0</v>
      </c>
      <c r="N932" t="s">
        <v>8279</v>
      </c>
      <c r="O932" t="s">
        <v>8297</v>
      </c>
      <c r="P932">
        <v>0</v>
      </c>
      <c r="Q932">
        <v>0</v>
      </c>
    </row>
    <row r="933" spans="1:17" ht="259.2" x14ac:dyDescent="0.3">
      <c r="A933">
        <v>558</v>
      </c>
      <c r="B933" s="3" t="s">
        <v>559</v>
      </c>
      <c r="C933" s="3" t="s">
        <v>4668</v>
      </c>
      <c r="D933" s="5">
        <v>750</v>
      </c>
      <c r="E933" s="7">
        <v>0</v>
      </c>
      <c r="F933" t="s">
        <v>8220</v>
      </c>
      <c r="G933" t="s">
        <v>8223</v>
      </c>
      <c r="H933" t="s">
        <v>8245</v>
      </c>
      <c r="I933" s="12">
        <v>42087.841493055559</v>
      </c>
      <c r="J933" s="12">
        <v>42057.883159722223</v>
      </c>
      <c r="K933" t="b">
        <v>0</v>
      </c>
      <c r="L933">
        <v>0</v>
      </c>
      <c r="M933" t="b">
        <v>0</v>
      </c>
      <c r="N933" t="s">
        <v>8266</v>
      </c>
      <c r="O933" t="s">
        <v>8300</v>
      </c>
      <c r="P933">
        <v>0</v>
      </c>
      <c r="Q933">
        <v>0</v>
      </c>
    </row>
    <row r="934" spans="1:17" ht="244.8" x14ac:dyDescent="0.3">
      <c r="A934">
        <v>567</v>
      </c>
      <c r="B934" s="3" t="s">
        <v>568</v>
      </c>
      <c r="C934" s="3" t="s">
        <v>4677</v>
      </c>
      <c r="D934" s="5">
        <v>10000</v>
      </c>
      <c r="E934" s="7">
        <v>0</v>
      </c>
      <c r="F934" t="s">
        <v>8220</v>
      </c>
      <c r="G934" t="s">
        <v>8223</v>
      </c>
      <c r="H934" t="s">
        <v>8245</v>
      </c>
      <c r="I934" s="12">
        <v>42005.842523148152</v>
      </c>
      <c r="J934" s="12">
        <v>41975.842523148152</v>
      </c>
      <c r="K934" t="b">
        <v>0</v>
      </c>
      <c r="L934">
        <v>0</v>
      </c>
      <c r="M934" t="b">
        <v>0</v>
      </c>
      <c r="N934" t="s">
        <v>8266</v>
      </c>
      <c r="O934" t="s">
        <v>8300</v>
      </c>
      <c r="P934">
        <v>0</v>
      </c>
      <c r="Q934">
        <v>0</v>
      </c>
    </row>
    <row r="935" spans="1:17" ht="273.60000000000002" x14ac:dyDescent="0.3">
      <c r="A935">
        <v>572</v>
      </c>
      <c r="B935" s="3" t="s">
        <v>573</v>
      </c>
      <c r="C935" s="3" t="s">
        <v>4682</v>
      </c>
      <c r="D935" s="5">
        <v>2500</v>
      </c>
      <c r="E935" s="7">
        <v>0</v>
      </c>
      <c r="F935" t="s">
        <v>8220</v>
      </c>
      <c r="G935" t="s">
        <v>8223</v>
      </c>
      <c r="H935" t="s">
        <v>8245</v>
      </c>
      <c r="I935" s="12">
        <v>42312.757962962962</v>
      </c>
      <c r="J935" s="12">
        <v>42282.71629629629</v>
      </c>
      <c r="K935" t="b">
        <v>0</v>
      </c>
      <c r="L935">
        <v>0</v>
      </c>
      <c r="M935" t="b">
        <v>0</v>
      </c>
      <c r="N935" t="s">
        <v>8266</v>
      </c>
      <c r="O935" t="s">
        <v>8300</v>
      </c>
      <c r="P935">
        <v>0</v>
      </c>
      <c r="Q935">
        <v>0</v>
      </c>
    </row>
    <row r="936" spans="1:17" ht="244.8" x14ac:dyDescent="0.3">
      <c r="A936">
        <v>581</v>
      </c>
      <c r="B936" s="3" t="s">
        <v>582</v>
      </c>
      <c r="C936" s="3" t="s">
        <v>4691</v>
      </c>
      <c r="D936" s="5">
        <v>400</v>
      </c>
      <c r="E936" s="7">
        <v>0</v>
      </c>
      <c r="F936" t="s">
        <v>8220</v>
      </c>
      <c r="G936" t="s">
        <v>8223</v>
      </c>
      <c r="H936" t="s">
        <v>8245</v>
      </c>
      <c r="I936" s="12">
        <v>42218.012777777782</v>
      </c>
      <c r="J936" s="12">
        <v>42188.012777777782</v>
      </c>
      <c r="K936" t="b">
        <v>0</v>
      </c>
      <c r="L936">
        <v>0</v>
      </c>
      <c r="M936" t="b">
        <v>0</v>
      </c>
      <c r="N936" t="s">
        <v>8266</v>
      </c>
      <c r="O936" t="s">
        <v>8300</v>
      </c>
      <c r="P936">
        <v>0</v>
      </c>
      <c r="Q936">
        <v>0</v>
      </c>
    </row>
    <row r="937" spans="1:17" ht="273.60000000000002" x14ac:dyDescent="0.3">
      <c r="A937">
        <v>582</v>
      </c>
      <c r="B937" s="3" t="s">
        <v>583</v>
      </c>
      <c r="C937" s="3" t="s">
        <v>4692</v>
      </c>
      <c r="D937" s="5">
        <v>100000</v>
      </c>
      <c r="E937" s="7">
        <v>0</v>
      </c>
      <c r="F937" t="s">
        <v>8220</v>
      </c>
      <c r="G937" t="s">
        <v>8223</v>
      </c>
      <c r="H937" t="s">
        <v>8245</v>
      </c>
      <c r="I937" s="12">
        <v>42078.75</v>
      </c>
      <c r="J937" s="12">
        <v>42055.739803240736</v>
      </c>
      <c r="K937" t="b">
        <v>0</v>
      </c>
      <c r="L937">
        <v>0</v>
      </c>
      <c r="M937" t="b">
        <v>0</v>
      </c>
      <c r="N937" t="s">
        <v>8266</v>
      </c>
      <c r="O937" t="s">
        <v>8300</v>
      </c>
      <c r="P937">
        <v>0</v>
      </c>
      <c r="Q937">
        <v>0</v>
      </c>
    </row>
    <row r="938" spans="1:17" ht="244.8" x14ac:dyDescent="0.3">
      <c r="A938">
        <v>760</v>
      </c>
      <c r="B938" s="3" t="s">
        <v>761</v>
      </c>
      <c r="C938" s="3" t="s">
        <v>4870</v>
      </c>
      <c r="D938" s="5">
        <v>2200</v>
      </c>
      <c r="E938" s="7">
        <v>0</v>
      </c>
      <c r="F938" t="s">
        <v>8220</v>
      </c>
      <c r="G938" t="s">
        <v>8223</v>
      </c>
      <c r="H938" t="s">
        <v>8245</v>
      </c>
      <c r="I938" s="12">
        <v>42700.805706018517</v>
      </c>
      <c r="J938" s="12">
        <v>42670.764039351852</v>
      </c>
      <c r="K938" t="b">
        <v>0</v>
      </c>
      <c r="L938">
        <v>0</v>
      </c>
      <c r="M938" t="b">
        <v>0</v>
      </c>
      <c r="N938" t="s">
        <v>8269</v>
      </c>
      <c r="O938" t="s">
        <v>8310</v>
      </c>
      <c r="P938">
        <v>0</v>
      </c>
      <c r="Q938">
        <v>0</v>
      </c>
    </row>
    <row r="939" spans="1:17" ht="187.2" x14ac:dyDescent="0.3">
      <c r="A939">
        <v>764</v>
      </c>
      <c r="B939" s="3" t="s">
        <v>765</v>
      </c>
      <c r="C939" s="3" t="s">
        <v>4874</v>
      </c>
      <c r="D939" s="5">
        <v>5000</v>
      </c>
      <c r="E939" s="7">
        <v>0</v>
      </c>
      <c r="F939" t="s">
        <v>8220</v>
      </c>
      <c r="G939" t="s">
        <v>8223</v>
      </c>
      <c r="H939" t="s">
        <v>8245</v>
      </c>
      <c r="I939" s="12">
        <v>42257.173159722224</v>
      </c>
      <c r="J939" s="12">
        <v>42227.173159722224</v>
      </c>
      <c r="K939" t="b">
        <v>0</v>
      </c>
      <c r="L939">
        <v>0</v>
      </c>
      <c r="M939" t="b">
        <v>0</v>
      </c>
      <c r="N939" t="s">
        <v>8269</v>
      </c>
      <c r="O939" t="s">
        <v>8310</v>
      </c>
      <c r="P939">
        <v>0</v>
      </c>
      <c r="Q939">
        <v>0</v>
      </c>
    </row>
    <row r="940" spans="1:17" ht="273.60000000000002" x14ac:dyDescent="0.3">
      <c r="A940">
        <v>768</v>
      </c>
      <c r="B940" s="3" t="s">
        <v>769</v>
      </c>
      <c r="C940" s="3" t="s">
        <v>4878</v>
      </c>
      <c r="D940" s="5">
        <v>2500</v>
      </c>
      <c r="E940" s="7">
        <v>0</v>
      </c>
      <c r="F940" t="s">
        <v>8220</v>
      </c>
      <c r="G940" t="s">
        <v>8223</v>
      </c>
      <c r="H940" t="s">
        <v>8245</v>
      </c>
      <c r="I940" s="12">
        <v>41624.207060185188</v>
      </c>
      <c r="J940" s="12">
        <v>41594.207060185188</v>
      </c>
      <c r="K940" t="b">
        <v>0</v>
      </c>
      <c r="L940">
        <v>0</v>
      </c>
      <c r="M940" t="b">
        <v>0</v>
      </c>
      <c r="N940" t="s">
        <v>8269</v>
      </c>
      <c r="O940" t="s">
        <v>8310</v>
      </c>
      <c r="P940">
        <v>0</v>
      </c>
      <c r="Q940">
        <v>0</v>
      </c>
    </row>
    <row r="941" spans="1:17" ht="273.60000000000002" x14ac:dyDescent="0.3">
      <c r="A941">
        <v>770</v>
      </c>
      <c r="B941" s="3" t="s">
        <v>771</v>
      </c>
      <c r="C941" s="3" t="s">
        <v>4880</v>
      </c>
      <c r="D941" s="5">
        <v>17500</v>
      </c>
      <c r="E941" s="7">
        <v>0</v>
      </c>
      <c r="F941" t="s">
        <v>8220</v>
      </c>
      <c r="G941" t="s">
        <v>8223</v>
      </c>
      <c r="H941" t="s">
        <v>8245</v>
      </c>
      <c r="I941" s="12">
        <v>41329.999641203707</v>
      </c>
      <c r="J941" s="12">
        <v>41289.999641203707</v>
      </c>
      <c r="K941" t="b">
        <v>0</v>
      </c>
      <c r="L941">
        <v>0</v>
      </c>
      <c r="M941" t="b">
        <v>0</v>
      </c>
      <c r="N941" t="s">
        <v>8269</v>
      </c>
      <c r="O941" t="s">
        <v>8310</v>
      </c>
      <c r="P941">
        <v>0</v>
      </c>
      <c r="Q941">
        <v>0</v>
      </c>
    </row>
    <row r="942" spans="1:17" ht="273.60000000000002" x14ac:dyDescent="0.3">
      <c r="A942">
        <v>875</v>
      </c>
      <c r="B942" s="3" t="s">
        <v>876</v>
      </c>
      <c r="C942" s="3" t="s">
        <v>4985</v>
      </c>
      <c r="D942" s="5">
        <v>5000</v>
      </c>
      <c r="E942" s="7">
        <v>0</v>
      </c>
      <c r="F942" t="s">
        <v>8220</v>
      </c>
      <c r="G942" t="s">
        <v>8223</v>
      </c>
      <c r="H942" t="s">
        <v>8245</v>
      </c>
      <c r="I942" s="12">
        <v>42268.723738425921</v>
      </c>
      <c r="J942" s="12">
        <v>42248.723738425921</v>
      </c>
      <c r="K942" t="b">
        <v>0</v>
      </c>
      <c r="L942">
        <v>0</v>
      </c>
      <c r="M942" t="b">
        <v>0</v>
      </c>
      <c r="N942" t="s">
        <v>8285</v>
      </c>
      <c r="O942" t="s">
        <v>8308</v>
      </c>
      <c r="P942">
        <v>0</v>
      </c>
      <c r="Q942">
        <v>0</v>
      </c>
    </row>
    <row r="943" spans="1:17" ht="259.2" x14ac:dyDescent="0.3">
      <c r="A943">
        <v>887</v>
      </c>
      <c r="B943" s="3" t="s">
        <v>888</v>
      </c>
      <c r="C943" s="3" t="s">
        <v>4997</v>
      </c>
      <c r="D943" s="5">
        <v>1000</v>
      </c>
      <c r="E943" s="7">
        <v>0</v>
      </c>
      <c r="F943" t="s">
        <v>8220</v>
      </c>
      <c r="G943" t="s">
        <v>8223</v>
      </c>
      <c r="H943" t="s">
        <v>8245</v>
      </c>
      <c r="I943" s="12">
        <v>41056.958969907406</v>
      </c>
      <c r="J943" s="12">
        <v>41026.958969907406</v>
      </c>
      <c r="K943" t="b">
        <v>0</v>
      </c>
      <c r="L943">
        <v>0</v>
      </c>
      <c r="M943" t="b">
        <v>0</v>
      </c>
      <c r="N943" t="s">
        <v>8285</v>
      </c>
      <c r="O943" t="s">
        <v>8286</v>
      </c>
      <c r="P943">
        <v>0</v>
      </c>
      <c r="Q943">
        <v>0</v>
      </c>
    </row>
    <row r="944" spans="1:17" ht="230.4" x14ac:dyDescent="0.3">
      <c r="A944">
        <v>897</v>
      </c>
      <c r="B944" s="3" t="s">
        <v>898</v>
      </c>
      <c r="C944" s="3" t="s">
        <v>5007</v>
      </c>
      <c r="D944" s="5">
        <v>3000</v>
      </c>
      <c r="E944" s="7">
        <v>0</v>
      </c>
      <c r="F944" t="s">
        <v>8220</v>
      </c>
      <c r="G944" t="s">
        <v>8223</v>
      </c>
      <c r="H944" t="s">
        <v>8245</v>
      </c>
      <c r="I944" s="12">
        <v>41241.730416666665</v>
      </c>
      <c r="J944" s="12">
        <v>41211.688750000001</v>
      </c>
      <c r="K944" t="b">
        <v>0</v>
      </c>
      <c r="L944">
        <v>0</v>
      </c>
      <c r="M944" t="b">
        <v>0</v>
      </c>
      <c r="N944" t="s">
        <v>8285</v>
      </c>
      <c r="O944" t="s">
        <v>8286</v>
      </c>
      <c r="P944">
        <v>0</v>
      </c>
      <c r="Q944">
        <v>0</v>
      </c>
    </row>
    <row r="945" spans="1:17" ht="288" x14ac:dyDescent="0.3">
      <c r="A945">
        <v>901</v>
      </c>
      <c r="B945" s="3" t="s">
        <v>902</v>
      </c>
      <c r="C945" s="3" t="s">
        <v>5011</v>
      </c>
      <c r="D945" s="5">
        <v>6500</v>
      </c>
      <c r="E945" s="7">
        <v>0</v>
      </c>
      <c r="F945" t="s">
        <v>8220</v>
      </c>
      <c r="G945" t="s">
        <v>8223</v>
      </c>
      <c r="H945" t="s">
        <v>8245</v>
      </c>
      <c r="I945" s="12">
        <v>40337.799305555556</v>
      </c>
      <c r="J945" s="12">
        <v>40291.81150462963</v>
      </c>
      <c r="K945" t="b">
        <v>0</v>
      </c>
      <c r="L945">
        <v>0</v>
      </c>
      <c r="M945" t="b">
        <v>0</v>
      </c>
      <c r="N945" t="s">
        <v>8285</v>
      </c>
      <c r="O945" t="s">
        <v>8308</v>
      </c>
      <c r="P945">
        <v>0</v>
      </c>
      <c r="Q945">
        <v>0</v>
      </c>
    </row>
    <row r="946" spans="1:17" ht="129.6" x14ac:dyDescent="0.3">
      <c r="A946">
        <v>906</v>
      </c>
      <c r="B946" s="3" t="s">
        <v>907</v>
      </c>
      <c r="C946" s="3" t="s">
        <v>5016</v>
      </c>
      <c r="D946" s="5">
        <v>15000</v>
      </c>
      <c r="E946" s="7">
        <v>0</v>
      </c>
      <c r="F946" t="s">
        <v>8220</v>
      </c>
      <c r="G946" t="s">
        <v>8223</v>
      </c>
      <c r="H946" t="s">
        <v>8245</v>
      </c>
      <c r="I946" s="12">
        <v>41711.148032407407</v>
      </c>
      <c r="J946" s="12">
        <v>41681.189699074072</v>
      </c>
      <c r="K946" t="b">
        <v>0</v>
      </c>
      <c r="L946">
        <v>0</v>
      </c>
      <c r="M946" t="b">
        <v>0</v>
      </c>
      <c r="N946" t="s">
        <v>8285</v>
      </c>
      <c r="O946" t="s">
        <v>8308</v>
      </c>
      <c r="P946">
        <v>0</v>
      </c>
      <c r="Q946">
        <v>0</v>
      </c>
    </row>
    <row r="947" spans="1:17" ht="187.2" x14ac:dyDescent="0.3">
      <c r="A947">
        <v>907</v>
      </c>
      <c r="B947" s="3" t="s">
        <v>908</v>
      </c>
      <c r="C947" s="3" t="s">
        <v>5017</v>
      </c>
      <c r="D947" s="5">
        <v>2900</v>
      </c>
      <c r="E947" s="7">
        <v>0</v>
      </c>
      <c r="F947" t="s">
        <v>8220</v>
      </c>
      <c r="G947" t="s">
        <v>8223</v>
      </c>
      <c r="H947" t="s">
        <v>8245</v>
      </c>
      <c r="I947" s="12">
        <v>40797.192395833335</v>
      </c>
      <c r="J947" s="12">
        <v>40767.192395833335</v>
      </c>
      <c r="K947" t="b">
        <v>0</v>
      </c>
      <c r="L947">
        <v>0</v>
      </c>
      <c r="M947" t="b">
        <v>0</v>
      </c>
      <c r="N947" t="s">
        <v>8285</v>
      </c>
      <c r="O947" t="s">
        <v>8308</v>
      </c>
      <c r="P947">
        <v>0</v>
      </c>
      <c r="Q947">
        <v>0</v>
      </c>
    </row>
    <row r="948" spans="1:17" ht="187.2" x14ac:dyDescent="0.3">
      <c r="A948">
        <v>908</v>
      </c>
      <c r="B948" s="3" t="s">
        <v>909</v>
      </c>
      <c r="C948" s="3" t="s">
        <v>5018</v>
      </c>
      <c r="D948" s="5">
        <v>2500</v>
      </c>
      <c r="E948" s="7">
        <v>0</v>
      </c>
      <c r="F948" t="s">
        <v>8220</v>
      </c>
      <c r="G948" t="s">
        <v>8223</v>
      </c>
      <c r="H948" t="s">
        <v>8245</v>
      </c>
      <c r="I948" s="12">
        <v>40386.207638888889</v>
      </c>
      <c r="J948" s="12">
        <v>40340.801562499997</v>
      </c>
      <c r="K948" t="b">
        <v>0</v>
      </c>
      <c r="L948">
        <v>0</v>
      </c>
      <c r="M948" t="b">
        <v>0</v>
      </c>
      <c r="N948" t="s">
        <v>8285</v>
      </c>
      <c r="O948" t="s">
        <v>8308</v>
      </c>
      <c r="P948">
        <v>0</v>
      </c>
      <c r="Q948">
        <v>0</v>
      </c>
    </row>
    <row r="949" spans="1:17" ht="244.8" x14ac:dyDescent="0.3">
      <c r="A949">
        <v>911</v>
      </c>
      <c r="B949" s="3" t="s">
        <v>912</v>
      </c>
      <c r="C949" s="3" t="s">
        <v>5021</v>
      </c>
      <c r="D949" s="5">
        <v>100000</v>
      </c>
      <c r="E949" s="7">
        <v>0</v>
      </c>
      <c r="F949" t="s">
        <v>8220</v>
      </c>
      <c r="G949" t="s">
        <v>8223</v>
      </c>
      <c r="H949" t="s">
        <v>8245</v>
      </c>
      <c r="I949" s="12">
        <v>41663.005150462966</v>
      </c>
      <c r="J949" s="12">
        <v>41642.005150462966</v>
      </c>
      <c r="K949" t="b">
        <v>0</v>
      </c>
      <c r="L949">
        <v>0</v>
      </c>
      <c r="M949" t="b">
        <v>0</v>
      </c>
      <c r="N949" t="s">
        <v>8285</v>
      </c>
      <c r="O949" t="s">
        <v>8308</v>
      </c>
      <c r="P949">
        <v>0</v>
      </c>
      <c r="Q949">
        <v>0</v>
      </c>
    </row>
    <row r="950" spans="1:17" ht="216" x14ac:dyDescent="0.3">
      <c r="A950">
        <v>914</v>
      </c>
      <c r="B950" s="3" t="s">
        <v>915</v>
      </c>
      <c r="C950" s="3" t="s">
        <v>5024</v>
      </c>
      <c r="D950" s="5">
        <v>1500</v>
      </c>
      <c r="E950" s="7">
        <v>0</v>
      </c>
      <c r="F950" t="s">
        <v>8220</v>
      </c>
      <c r="G950" t="s">
        <v>8223</v>
      </c>
      <c r="H950" t="s">
        <v>8245</v>
      </c>
      <c r="I950" s="12">
        <v>41146.763275462967</v>
      </c>
      <c r="J950" s="12">
        <v>41116.763275462967</v>
      </c>
      <c r="K950" t="b">
        <v>0</v>
      </c>
      <c r="L950">
        <v>0</v>
      </c>
      <c r="M950" t="b">
        <v>0</v>
      </c>
      <c r="N950" t="s">
        <v>8285</v>
      </c>
      <c r="O950" t="s">
        <v>8308</v>
      </c>
      <c r="P950">
        <v>0</v>
      </c>
      <c r="Q950">
        <v>0</v>
      </c>
    </row>
    <row r="951" spans="1:17" ht="201.6" x14ac:dyDescent="0.3">
      <c r="A951">
        <v>916</v>
      </c>
      <c r="B951" s="3" t="s">
        <v>917</v>
      </c>
      <c r="C951" s="3" t="s">
        <v>5026</v>
      </c>
      <c r="D951" s="5">
        <v>3300</v>
      </c>
      <c r="E951" s="7">
        <v>0</v>
      </c>
      <c r="F951" t="s">
        <v>8220</v>
      </c>
      <c r="G951" t="s">
        <v>8223</v>
      </c>
      <c r="H951" t="s">
        <v>8245</v>
      </c>
      <c r="I951" s="12">
        <v>40473.208333333336</v>
      </c>
      <c r="J951" s="12">
        <v>40434.853402777779</v>
      </c>
      <c r="K951" t="b">
        <v>0</v>
      </c>
      <c r="L951">
        <v>0</v>
      </c>
      <c r="M951" t="b">
        <v>0</v>
      </c>
      <c r="N951" t="s">
        <v>8285</v>
      </c>
      <c r="O951" t="s">
        <v>8308</v>
      </c>
      <c r="P951">
        <v>0</v>
      </c>
      <c r="Q951">
        <v>0</v>
      </c>
    </row>
    <row r="952" spans="1:17" ht="230.4" x14ac:dyDescent="0.3">
      <c r="A952">
        <v>920</v>
      </c>
      <c r="B952" s="3" t="s">
        <v>921</v>
      </c>
      <c r="C952" s="3" t="s">
        <v>5030</v>
      </c>
      <c r="D952" s="5">
        <v>5500</v>
      </c>
      <c r="E952" s="7">
        <v>0</v>
      </c>
      <c r="F952" t="s">
        <v>8220</v>
      </c>
      <c r="G952" t="s">
        <v>8223</v>
      </c>
      <c r="H952" t="s">
        <v>8245</v>
      </c>
      <c r="I952" s="12">
        <v>41592.713217592594</v>
      </c>
      <c r="J952" s="12">
        <v>41562.67155092593</v>
      </c>
      <c r="K952" t="b">
        <v>0</v>
      </c>
      <c r="L952">
        <v>0</v>
      </c>
      <c r="M952" t="b">
        <v>0</v>
      </c>
      <c r="N952" t="s">
        <v>8285</v>
      </c>
      <c r="O952" t="s">
        <v>8308</v>
      </c>
      <c r="P952">
        <v>0</v>
      </c>
      <c r="Q952">
        <v>0</v>
      </c>
    </row>
    <row r="953" spans="1:17" ht="288" x14ac:dyDescent="0.3">
      <c r="A953">
        <v>926</v>
      </c>
      <c r="B953" s="3" t="s">
        <v>927</v>
      </c>
      <c r="C953" s="3" t="s">
        <v>5036</v>
      </c>
      <c r="D953" s="5">
        <v>7000</v>
      </c>
      <c r="E953" s="7">
        <v>0</v>
      </c>
      <c r="F953" t="s">
        <v>8220</v>
      </c>
      <c r="G953" t="s">
        <v>8223</v>
      </c>
      <c r="H953" t="s">
        <v>8245</v>
      </c>
      <c r="I953" s="12">
        <v>40367.944444444445</v>
      </c>
      <c r="J953" s="12">
        <v>40338.02002314815</v>
      </c>
      <c r="K953" t="b">
        <v>0</v>
      </c>
      <c r="L953">
        <v>0</v>
      </c>
      <c r="M953" t="b">
        <v>0</v>
      </c>
      <c r="N953" t="s">
        <v>8285</v>
      </c>
      <c r="O953" t="s">
        <v>8308</v>
      </c>
      <c r="P953">
        <v>0</v>
      </c>
      <c r="Q953">
        <v>0</v>
      </c>
    </row>
    <row r="954" spans="1:17" ht="129.6" x14ac:dyDescent="0.3">
      <c r="A954">
        <v>927</v>
      </c>
      <c r="B954" s="3" t="s">
        <v>928</v>
      </c>
      <c r="C954" s="3" t="s">
        <v>5037</v>
      </c>
      <c r="D954" s="5">
        <v>20000</v>
      </c>
      <c r="E954" s="7">
        <v>0</v>
      </c>
      <c r="F954" t="s">
        <v>8220</v>
      </c>
      <c r="G954" t="s">
        <v>8223</v>
      </c>
      <c r="H954" t="s">
        <v>8245</v>
      </c>
      <c r="I954" s="12">
        <v>41043.822858796295</v>
      </c>
      <c r="J954" s="12">
        <v>41013.822858796295</v>
      </c>
      <c r="K954" t="b">
        <v>0</v>
      </c>
      <c r="L954">
        <v>0</v>
      </c>
      <c r="M954" t="b">
        <v>0</v>
      </c>
      <c r="N954" t="s">
        <v>8285</v>
      </c>
      <c r="O954" t="s">
        <v>8308</v>
      </c>
      <c r="P954">
        <v>0</v>
      </c>
      <c r="Q954">
        <v>0</v>
      </c>
    </row>
    <row r="955" spans="1:17" ht="230.4" x14ac:dyDescent="0.3">
      <c r="A955">
        <v>929</v>
      </c>
      <c r="B955" s="3" t="s">
        <v>930</v>
      </c>
      <c r="C955" s="3" t="s">
        <v>5039</v>
      </c>
      <c r="D955" s="5">
        <v>500</v>
      </c>
      <c r="E955" s="7">
        <v>0</v>
      </c>
      <c r="F955" t="s">
        <v>8220</v>
      </c>
      <c r="G955" t="s">
        <v>8223</v>
      </c>
      <c r="H955" t="s">
        <v>8245</v>
      </c>
      <c r="I955" s="12">
        <v>41008.196400462963</v>
      </c>
      <c r="J955" s="12">
        <v>40978.238067129627</v>
      </c>
      <c r="K955" t="b">
        <v>0</v>
      </c>
      <c r="L955">
        <v>0</v>
      </c>
      <c r="M955" t="b">
        <v>0</v>
      </c>
      <c r="N955" t="s">
        <v>8285</v>
      </c>
      <c r="O955" t="s">
        <v>8308</v>
      </c>
      <c r="P955">
        <v>0</v>
      </c>
      <c r="Q955">
        <v>0</v>
      </c>
    </row>
    <row r="956" spans="1:17" ht="187.2" x14ac:dyDescent="0.3">
      <c r="A956">
        <v>936</v>
      </c>
      <c r="B956" s="3" t="s">
        <v>937</v>
      </c>
      <c r="C956" s="3" t="s">
        <v>5046</v>
      </c>
      <c r="D956" s="5">
        <v>1400</v>
      </c>
      <c r="E956" s="7">
        <v>0</v>
      </c>
      <c r="F956" t="s">
        <v>8220</v>
      </c>
      <c r="G956" t="s">
        <v>8223</v>
      </c>
      <c r="H956" t="s">
        <v>8245</v>
      </c>
      <c r="I956" s="12">
        <v>40926.833333333336</v>
      </c>
      <c r="J956" s="12">
        <v>40883.024178240739</v>
      </c>
      <c r="K956" t="b">
        <v>0</v>
      </c>
      <c r="L956">
        <v>0</v>
      </c>
      <c r="M956" t="b">
        <v>0</v>
      </c>
      <c r="N956" t="s">
        <v>8285</v>
      </c>
      <c r="O956" t="s">
        <v>8308</v>
      </c>
      <c r="P956">
        <v>0</v>
      </c>
      <c r="Q956">
        <v>0</v>
      </c>
    </row>
    <row r="957" spans="1:17" ht="244.8" x14ac:dyDescent="0.3">
      <c r="A957">
        <v>947</v>
      </c>
      <c r="B957" s="3" t="s">
        <v>948</v>
      </c>
      <c r="C957" s="3" t="s">
        <v>5057</v>
      </c>
      <c r="D957" s="5">
        <v>850</v>
      </c>
      <c r="E957" s="7">
        <v>0</v>
      </c>
      <c r="F957" t="s">
        <v>8220</v>
      </c>
      <c r="G957" t="s">
        <v>8223</v>
      </c>
      <c r="H957" t="s">
        <v>8245</v>
      </c>
      <c r="I957" s="12">
        <v>42551.781319444446</v>
      </c>
      <c r="J957" s="12">
        <v>42491.781319444446</v>
      </c>
      <c r="K957" t="b">
        <v>0</v>
      </c>
      <c r="L957">
        <v>0</v>
      </c>
      <c r="M957" t="b">
        <v>0</v>
      </c>
      <c r="N957" t="s">
        <v>8266</v>
      </c>
      <c r="O957" t="s">
        <v>8268</v>
      </c>
      <c r="P957">
        <v>0</v>
      </c>
      <c r="Q957">
        <v>0</v>
      </c>
    </row>
    <row r="958" spans="1:17" ht="86.4" x14ac:dyDescent="0.3">
      <c r="A958">
        <v>1084</v>
      </c>
      <c r="B958" s="3" t="s">
        <v>1085</v>
      </c>
      <c r="C958" s="3" t="s">
        <v>5194</v>
      </c>
      <c r="D958" s="5">
        <v>550</v>
      </c>
      <c r="E958" s="7">
        <v>0</v>
      </c>
      <c r="F958" t="s">
        <v>8220</v>
      </c>
      <c r="G958" t="s">
        <v>8223</v>
      </c>
      <c r="H958" t="s">
        <v>8245</v>
      </c>
      <c r="I958" s="12">
        <v>41859.912083333329</v>
      </c>
      <c r="J958" s="12">
        <v>41829.912083333329</v>
      </c>
      <c r="K958" t="b">
        <v>0</v>
      </c>
      <c r="L958">
        <v>0</v>
      </c>
      <c r="M958" t="b">
        <v>0</v>
      </c>
      <c r="N958" t="s">
        <v>8274</v>
      </c>
      <c r="O958" t="s">
        <v>8292</v>
      </c>
      <c r="P958">
        <v>0</v>
      </c>
      <c r="Q958">
        <v>0</v>
      </c>
    </row>
    <row r="959" spans="1:17" ht="259.2" x14ac:dyDescent="0.3">
      <c r="A959">
        <v>1087</v>
      </c>
      <c r="B959" s="3" t="s">
        <v>1088</v>
      </c>
      <c r="C959" s="3" t="s">
        <v>5197</v>
      </c>
      <c r="D959" s="5">
        <v>1100</v>
      </c>
      <c r="E959" s="7">
        <v>0</v>
      </c>
      <c r="F959" t="s">
        <v>8220</v>
      </c>
      <c r="G959" t="s">
        <v>8223</v>
      </c>
      <c r="H959" t="s">
        <v>8245</v>
      </c>
      <c r="I959" s="12">
        <v>41805.713969907411</v>
      </c>
      <c r="J959" s="12">
        <v>41775.713969907411</v>
      </c>
      <c r="K959" t="b">
        <v>0</v>
      </c>
      <c r="L959">
        <v>0</v>
      </c>
      <c r="M959" t="b">
        <v>0</v>
      </c>
      <c r="N959" t="s">
        <v>8274</v>
      </c>
      <c r="O959" t="s">
        <v>8292</v>
      </c>
      <c r="P959">
        <v>0</v>
      </c>
      <c r="Q959">
        <v>0</v>
      </c>
    </row>
    <row r="960" spans="1:17" ht="288" x14ac:dyDescent="0.3">
      <c r="A960">
        <v>1107</v>
      </c>
      <c r="B960" s="3" t="s">
        <v>1108</v>
      </c>
      <c r="C960" s="3" t="s">
        <v>5217</v>
      </c>
      <c r="D960" s="5">
        <v>10000</v>
      </c>
      <c r="E960" s="7">
        <v>0</v>
      </c>
      <c r="F960" t="s">
        <v>8220</v>
      </c>
      <c r="G960" t="s">
        <v>8223</v>
      </c>
      <c r="H960" t="s">
        <v>8245</v>
      </c>
      <c r="I960" s="12">
        <v>41843.861388888887</v>
      </c>
      <c r="J960" s="12">
        <v>41813.861388888887</v>
      </c>
      <c r="K960" t="b">
        <v>0</v>
      </c>
      <c r="L960">
        <v>0</v>
      </c>
      <c r="M960" t="b">
        <v>0</v>
      </c>
      <c r="N960" t="s">
        <v>8274</v>
      </c>
      <c r="O960" t="s">
        <v>8292</v>
      </c>
      <c r="P960">
        <v>0</v>
      </c>
      <c r="Q960">
        <v>0</v>
      </c>
    </row>
    <row r="961" spans="1:17" ht="201.6" x14ac:dyDescent="0.3">
      <c r="A961">
        <v>1120</v>
      </c>
      <c r="B961" s="3" t="s">
        <v>1121</v>
      </c>
      <c r="C961" s="3" t="s">
        <v>5230</v>
      </c>
      <c r="D961" s="5">
        <v>25000</v>
      </c>
      <c r="E961" s="7">
        <v>0</v>
      </c>
      <c r="F961" t="s">
        <v>8220</v>
      </c>
      <c r="G961" t="s">
        <v>8223</v>
      </c>
      <c r="H961" t="s">
        <v>8245</v>
      </c>
      <c r="I961" s="12">
        <v>40844.872685185182</v>
      </c>
      <c r="J961" s="12">
        <v>40799.872685185182</v>
      </c>
      <c r="K961" t="b">
        <v>0</v>
      </c>
      <c r="L961">
        <v>0</v>
      </c>
      <c r="M961" t="b">
        <v>0</v>
      </c>
      <c r="N961" t="s">
        <v>8274</v>
      </c>
      <c r="O961" t="s">
        <v>8292</v>
      </c>
      <c r="P961">
        <v>0</v>
      </c>
      <c r="Q961">
        <v>0</v>
      </c>
    </row>
    <row r="962" spans="1:17" ht="244.8" x14ac:dyDescent="0.3">
      <c r="A962">
        <v>1142</v>
      </c>
      <c r="B962" s="3" t="s">
        <v>1143</v>
      </c>
      <c r="C962" s="3" t="s">
        <v>5252</v>
      </c>
      <c r="D962" s="5">
        <v>4000</v>
      </c>
      <c r="E962" s="7">
        <v>0</v>
      </c>
      <c r="F962" t="s">
        <v>8220</v>
      </c>
      <c r="G962" t="s">
        <v>8223</v>
      </c>
      <c r="H962" t="s">
        <v>8245</v>
      </c>
      <c r="I962" s="12">
        <v>42052.006099537044</v>
      </c>
      <c r="J962" s="12">
        <v>42022.006099537044</v>
      </c>
      <c r="K962" t="b">
        <v>0</v>
      </c>
      <c r="L962">
        <v>0</v>
      </c>
      <c r="M962" t="b">
        <v>0</v>
      </c>
      <c r="N962" t="s">
        <v>8274</v>
      </c>
      <c r="O962" t="s">
        <v>8302</v>
      </c>
      <c r="P962">
        <v>0</v>
      </c>
      <c r="Q962">
        <v>0</v>
      </c>
    </row>
    <row r="963" spans="1:17" ht="201.6" x14ac:dyDescent="0.3">
      <c r="A963">
        <v>1144</v>
      </c>
      <c r="B963" s="3" t="s">
        <v>1145</v>
      </c>
      <c r="C963" s="3" t="s">
        <v>5254</v>
      </c>
      <c r="D963" s="5">
        <v>9300</v>
      </c>
      <c r="E963" s="7">
        <v>0</v>
      </c>
      <c r="F963" t="s">
        <v>8220</v>
      </c>
      <c r="G963" t="s">
        <v>8223</v>
      </c>
      <c r="H963" t="s">
        <v>8245</v>
      </c>
      <c r="I963" s="12">
        <v>42123.181944444441</v>
      </c>
      <c r="J963" s="12">
        <v>42093.181944444441</v>
      </c>
      <c r="K963" t="b">
        <v>0</v>
      </c>
      <c r="L963">
        <v>0</v>
      </c>
      <c r="M963" t="b">
        <v>0</v>
      </c>
      <c r="N963" t="s">
        <v>8277</v>
      </c>
      <c r="O963" t="s">
        <v>8303</v>
      </c>
      <c r="P963">
        <v>0</v>
      </c>
      <c r="Q963">
        <v>0</v>
      </c>
    </row>
    <row r="964" spans="1:17" ht="273.60000000000002" x14ac:dyDescent="0.3">
      <c r="A964">
        <v>1151</v>
      </c>
      <c r="B964" s="3" t="s">
        <v>1152</v>
      </c>
      <c r="C964" s="3" t="s">
        <v>5261</v>
      </c>
      <c r="D964" s="5">
        <v>25000</v>
      </c>
      <c r="E964" s="7">
        <v>0</v>
      </c>
      <c r="F964" t="s">
        <v>8220</v>
      </c>
      <c r="G964" t="s">
        <v>8223</v>
      </c>
      <c r="H964" t="s">
        <v>8245</v>
      </c>
      <c r="I964" s="12">
        <v>42254.102581018517</v>
      </c>
      <c r="J964" s="12">
        <v>42224.102581018517</v>
      </c>
      <c r="K964" t="b">
        <v>0</v>
      </c>
      <c r="L964">
        <v>0</v>
      </c>
      <c r="M964" t="b">
        <v>0</v>
      </c>
      <c r="N964" t="s">
        <v>8277</v>
      </c>
      <c r="O964" t="s">
        <v>8303</v>
      </c>
      <c r="P964">
        <v>0</v>
      </c>
      <c r="Q964">
        <v>0</v>
      </c>
    </row>
    <row r="965" spans="1:17" ht="244.8" x14ac:dyDescent="0.3">
      <c r="A965">
        <v>1156</v>
      </c>
      <c r="B965" s="3" t="s">
        <v>1157</v>
      </c>
      <c r="C965" s="3" t="s">
        <v>5266</v>
      </c>
      <c r="D965" s="5">
        <v>6500</v>
      </c>
      <c r="E965" s="7">
        <v>0</v>
      </c>
      <c r="F965" t="s">
        <v>8220</v>
      </c>
      <c r="G965" t="s">
        <v>8223</v>
      </c>
      <c r="H965" t="s">
        <v>8245</v>
      </c>
      <c r="I965" s="12">
        <v>42059.07131944444</v>
      </c>
      <c r="J965" s="12">
        <v>42029.07131944444</v>
      </c>
      <c r="K965" t="b">
        <v>0</v>
      </c>
      <c r="L965">
        <v>0</v>
      </c>
      <c r="M965" t="b">
        <v>0</v>
      </c>
      <c r="N965" t="s">
        <v>8277</v>
      </c>
      <c r="O965" t="s">
        <v>8303</v>
      </c>
      <c r="P965">
        <v>0</v>
      </c>
      <c r="Q965">
        <v>0</v>
      </c>
    </row>
    <row r="966" spans="1:17" ht="230.4" x14ac:dyDescent="0.3">
      <c r="A966">
        <v>1159</v>
      </c>
      <c r="B966" s="3" t="s">
        <v>1160</v>
      </c>
      <c r="C966" s="3" t="s">
        <v>5269</v>
      </c>
      <c r="D966" s="5">
        <v>6750</v>
      </c>
      <c r="E966" s="7">
        <v>0</v>
      </c>
      <c r="F966" t="s">
        <v>8220</v>
      </c>
      <c r="G966" t="s">
        <v>8223</v>
      </c>
      <c r="H966" t="s">
        <v>8245</v>
      </c>
      <c r="I966" s="12">
        <v>42185.65625</v>
      </c>
      <c r="J966" s="12">
        <v>42154.726446759261</v>
      </c>
      <c r="K966" t="b">
        <v>0</v>
      </c>
      <c r="L966">
        <v>0</v>
      </c>
      <c r="M966" t="b">
        <v>0</v>
      </c>
      <c r="N966" t="s">
        <v>8277</v>
      </c>
      <c r="O966" t="s">
        <v>8303</v>
      </c>
      <c r="P966">
        <v>0</v>
      </c>
      <c r="Q966">
        <v>0</v>
      </c>
    </row>
    <row r="967" spans="1:17" ht="244.8" x14ac:dyDescent="0.3">
      <c r="A967">
        <v>1161</v>
      </c>
      <c r="B967" s="3" t="s">
        <v>1162</v>
      </c>
      <c r="C967" s="3" t="s">
        <v>5271</v>
      </c>
      <c r="D967" s="5">
        <v>18000</v>
      </c>
      <c r="E967" s="7">
        <v>0</v>
      </c>
      <c r="F967" t="s">
        <v>8220</v>
      </c>
      <c r="G967" t="s">
        <v>8223</v>
      </c>
      <c r="H967" t="s">
        <v>8245</v>
      </c>
      <c r="I967" s="12">
        <v>42143.629502314812</v>
      </c>
      <c r="J967" s="12">
        <v>42122.629502314812</v>
      </c>
      <c r="K967" t="b">
        <v>0</v>
      </c>
      <c r="L967">
        <v>0</v>
      </c>
      <c r="M967" t="b">
        <v>0</v>
      </c>
      <c r="N967" t="s">
        <v>8277</v>
      </c>
      <c r="O967" t="s">
        <v>8303</v>
      </c>
      <c r="P967">
        <v>0</v>
      </c>
      <c r="Q967">
        <v>0</v>
      </c>
    </row>
    <row r="968" spans="1:17" ht="259.2" x14ac:dyDescent="0.3">
      <c r="A968">
        <v>1163</v>
      </c>
      <c r="B968" s="3" t="s">
        <v>1164</v>
      </c>
      <c r="C968" s="3" t="s">
        <v>5273</v>
      </c>
      <c r="D968" s="5">
        <v>5200</v>
      </c>
      <c r="E968" s="7">
        <v>0</v>
      </c>
      <c r="F968" t="s">
        <v>8220</v>
      </c>
      <c r="G968" t="s">
        <v>8223</v>
      </c>
      <c r="H968" t="s">
        <v>8245</v>
      </c>
      <c r="I968" s="12">
        <v>41860.723611111112</v>
      </c>
      <c r="J968" s="12">
        <v>41830.723611111112</v>
      </c>
      <c r="K968" t="b">
        <v>0</v>
      </c>
      <c r="L968">
        <v>0</v>
      </c>
      <c r="M968" t="b">
        <v>0</v>
      </c>
      <c r="N968" t="s">
        <v>8277</v>
      </c>
      <c r="O968" t="s">
        <v>8303</v>
      </c>
      <c r="P968">
        <v>0</v>
      </c>
      <c r="Q968">
        <v>0</v>
      </c>
    </row>
    <row r="969" spans="1:17" ht="273.60000000000002" x14ac:dyDescent="0.3">
      <c r="A969">
        <v>1164</v>
      </c>
      <c r="B969" s="3" t="s">
        <v>1165</v>
      </c>
      <c r="C969" s="3" t="s">
        <v>5274</v>
      </c>
      <c r="D969" s="5">
        <v>10000</v>
      </c>
      <c r="E969" s="7">
        <v>0</v>
      </c>
      <c r="F969" t="s">
        <v>8220</v>
      </c>
      <c r="G969" t="s">
        <v>8223</v>
      </c>
      <c r="H969" t="s">
        <v>8245</v>
      </c>
      <c r="I969" s="12">
        <v>42539.724328703705</v>
      </c>
      <c r="J969" s="12">
        <v>42509.724328703705</v>
      </c>
      <c r="K969" t="b">
        <v>0</v>
      </c>
      <c r="L969">
        <v>0</v>
      </c>
      <c r="M969" t="b">
        <v>0</v>
      </c>
      <c r="N969" t="s">
        <v>8277</v>
      </c>
      <c r="O969" t="s">
        <v>8303</v>
      </c>
      <c r="P969">
        <v>0</v>
      </c>
      <c r="Q969">
        <v>0</v>
      </c>
    </row>
    <row r="970" spans="1:17" ht="100.8" x14ac:dyDescent="0.3">
      <c r="A970">
        <v>1172</v>
      </c>
      <c r="B970" s="3" t="s">
        <v>1173</v>
      </c>
      <c r="C970" s="3" t="s">
        <v>5282</v>
      </c>
      <c r="D970" s="5">
        <v>9000</v>
      </c>
      <c r="E970" s="7">
        <v>0</v>
      </c>
      <c r="F970" t="s">
        <v>8220</v>
      </c>
      <c r="G970" t="s">
        <v>8223</v>
      </c>
      <c r="H970" t="s">
        <v>8245</v>
      </c>
      <c r="I970" s="12">
        <v>41871.682314814818</v>
      </c>
      <c r="J970" s="12">
        <v>41841.682314814818</v>
      </c>
      <c r="K970" t="b">
        <v>0</v>
      </c>
      <c r="L970">
        <v>0</v>
      </c>
      <c r="M970" t="b">
        <v>0</v>
      </c>
      <c r="N970" t="s">
        <v>8277</v>
      </c>
      <c r="O970" t="s">
        <v>8303</v>
      </c>
      <c r="P970">
        <v>0</v>
      </c>
      <c r="Q970">
        <v>0</v>
      </c>
    </row>
    <row r="971" spans="1:17" ht="216" x14ac:dyDescent="0.3">
      <c r="A971">
        <v>1409</v>
      </c>
      <c r="B971" s="3" t="s">
        <v>1410</v>
      </c>
      <c r="C971" s="3" t="s">
        <v>5519</v>
      </c>
      <c r="D971" s="5">
        <v>4000</v>
      </c>
      <c r="E971" s="7">
        <v>0</v>
      </c>
      <c r="F971" t="s">
        <v>8220</v>
      </c>
      <c r="G971" t="s">
        <v>8223</v>
      </c>
      <c r="H971" t="s">
        <v>8245</v>
      </c>
      <c r="I971" s="12">
        <v>42005.175173611111</v>
      </c>
      <c r="J971" s="12">
        <v>41945.133506944447</v>
      </c>
      <c r="K971" t="b">
        <v>0</v>
      </c>
      <c r="L971">
        <v>0</v>
      </c>
      <c r="M971" t="b">
        <v>0</v>
      </c>
      <c r="N971" t="s">
        <v>8269</v>
      </c>
      <c r="O971" t="s">
        <v>8306</v>
      </c>
      <c r="P971">
        <v>0</v>
      </c>
      <c r="Q971">
        <v>0</v>
      </c>
    </row>
    <row r="972" spans="1:17" ht="230.4" x14ac:dyDescent="0.3">
      <c r="A972">
        <v>1416</v>
      </c>
      <c r="B972" s="3" t="s">
        <v>1417</v>
      </c>
      <c r="C972" s="3" t="s">
        <v>5526</v>
      </c>
      <c r="D972" s="5">
        <v>50000</v>
      </c>
      <c r="E972" s="7">
        <v>0</v>
      </c>
      <c r="F972" t="s">
        <v>8220</v>
      </c>
      <c r="G972" t="s">
        <v>8223</v>
      </c>
      <c r="H972" t="s">
        <v>8245</v>
      </c>
      <c r="I972" s="12">
        <v>42329.967812499999</v>
      </c>
      <c r="J972" s="12">
        <v>42299.926145833335</v>
      </c>
      <c r="K972" t="b">
        <v>0</v>
      </c>
      <c r="L972">
        <v>0</v>
      </c>
      <c r="M972" t="b">
        <v>0</v>
      </c>
      <c r="N972" t="s">
        <v>8269</v>
      </c>
      <c r="O972" t="s">
        <v>8306</v>
      </c>
      <c r="P972">
        <v>0</v>
      </c>
      <c r="Q972">
        <v>0</v>
      </c>
    </row>
    <row r="973" spans="1:17" ht="230.4" x14ac:dyDescent="0.3">
      <c r="A973">
        <v>1425</v>
      </c>
      <c r="B973" s="3" t="s">
        <v>1426</v>
      </c>
      <c r="C973" s="3" t="s">
        <v>5535</v>
      </c>
      <c r="D973" s="5">
        <v>13000</v>
      </c>
      <c r="E973" s="7">
        <v>0</v>
      </c>
      <c r="F973" t="s">
        <v>8220</v>
      </c>
      <c r="G973" t="s">
        <v>8223</v>
      </c>
      <c r="H973" t="s">
        <v>8245</v>
      </c>
      <c r="I973" s="12">
        <v>42123.131469907406</v>
      </c>
      <c r="J973" s="12">
        <v>42093.131469907406</v>
      </c>
      <c r="K973" t="b">
        <v>0</v>
      </c>
      <c r="L973">
        <v>0</v>
      </c>
      <c r="M973" t="b">
        <v>0</v>
      </c>
      <c r="N973" t="s">
        <v>8269</v>
      </c>
      <c r="O973" t="s">
        <v>8306</v>
      </c>
      <c r="P973">
        <v>0</v>
      </c>
      <c r="Q973">
        <v>0</v>
      </c>
    </row>
    <row r="974" spans="1:17" ht="201.6" x14ac:dyDescent="0.3">
      <c r="A974">
        <v>1429</v>
      </c>
      <c r="B974" s="3" t="s">
        <v>1430</v>
      </c>
      <c r="C974" s="3" t="s">
        <v>5539</v>
      </c>
      <c r="D974" s="5">
        <v>10000</v>
      </c>
      <c r="E974" s="7">
        <v>0</v>
      </c>
      <c r="F974" t="s">
        <v>8220</v>
      </c>
      <c r="G974" t="s">
        <v>8223</v>
      </c>
      <c r="H974" t="s">
        <v>8245</v>
      </c>
      <c r="I974" s="12">
        <v>42104.060671296291</v>
      </c>
      <c r="J974" s="12">
        <v>42074.060671296291</v>
      </c>
      <c r="K974" t="b">
        <v>0</v>
      </c>
      <c r="L974">
        <v>0</v>
      </c>
      <c r="M974" t="b">
        <v>0</v>
      </c>
      <c r="N974" t="s">
        <v>8269</v>
      </c>
      <c r="O974" t="s">
        <v>8306</v>
      </c>
      <c r="P974">
        <v>0</v>
      </c>
      <c r="Q974">
        <v>0</v>
      </c>
    </row>
    <row r="975" spans="1:17" ht="273.60000000000002" x14ac:dyDescent="0.3">
      <c r="A975">
        <v>1432</v>
      </c>
      <c r="B975" s="3" t="s">
        <v>1433</v>
      </c>
      <c r="C975" s="3" t="s">
        <v>5542</v>
      </c>
      <c r="D975" s="5">
        <v>40000</v>
      </c>
      <c r="E975" s="7">
        <v>0</v>
      </c>
      <c r="F975" t="s">
        <v>8220</v>
      </c>
      <c r="G975" t="s">
        <v>8223</v>
      </c>
      <c r="H975" t="s">
        <v>8245</v>
      </c>
      <c r="I975" s="12">
        <v>42205.780416666668</v>
      </c>
      <c r="J975" s="12">
        <v>42175.780416666668</v>
      </c>
      <c r="K975" t="b">
        <v>0</v>
      </c>
      <c r="L975">
        <v>0</v>
      </c>
      <c r="M975" t="b">
        <v>0</v>
      </c>
      <c r="N975" t="s">
        <v>8269</v>
      </c>
      <c r="O975" t="s">
        <v>8306</v>
      </c>
      <c r="P975">
        <v>0</v>
      </c>
      <c r="Q975">
        <v>0</v>
      </c>
    </row>
    <row r="976" spans="1:17" ht="244.8" x14ac:dyDescent="0.3">
      <c r="A976">
        <v>1442</v>
      </c>
      <c r="B976" s="3" t="s">
        <v>1443</v>
      </c>
      <c r="C976" s="3" t="s">
        <v>5552</v>
      </c>
      <c r="D976" s="5">
        <v>1500</v>
      </c>
      <c r="E976" s="7">
        <v>0</v>
      </c>
      <c r="F976" t="s">
        <v>8220</v>
      </c>
      <c r="G976" t="s">
        <v>8223</v>
      </c>
      <c r="H976" t="s">
        <v>8245</v>
      </c>
      <c r="I976" s="12">
        <v>42515.64534722222</v>
      </c>
      <c r="J976" s="12">
        <v>42485.64534722222</v>
      </c>
      <c r="K976" t="b">
        <v>0</v>
      </c>
      <c r="L976">
        <v>0</v>
      </c>
      <c r="M976" t="b">
        <v>0</v>
      </c>
      <c r="N976" t="s">
        <v>8269</v>
      </c>
      <c r="O976" t="s">
        <v>8306</v>
      </c>
      <c r="P976">
        <v>0</v>
      </c>
      <c r="Q976">
        <v>0</v>
      </c>
    </row>
    <row r="977" spans="1:17" ht="273.60000000000002" x14ac:dyDescent="0.3">
      <c r="A977">
        <v>1449</v>
      </c>
      <c r="B977" s="3" t="s">
        <v>1450</v>
      </c>
      <c r="C977" s="3" t="s">
        <v>5559</v>
      </c>
      <c r="D977" s="5">
        <v>8888</v>
      </c>
      <c r="E977" s="7">
        <v>0</v>
      </c>
      <c r="F977" t="s">
        <v>8220</v>
      </c>
      <c r="G977" t="s">
        <v>8223</v>
      </c>
      <c r="H977" t="s">
        <v>8245</v>
      </c>
      <c r="I977" s="12">
        <v>42134.811400462961</v>
      </c>
      <c r="J977" s="12">
        <v>42086.811400462961</v>
      </c>
      <c r="K977" t="b">
        <v>0</v>
      </c>
      <c r="L977">
        <v>0</v>
      </c>
      <c r="M977" t="b">
        <v>0</v>
      </c>
      <c r="N977" t="s">
        <v>8269</v>
      </c>
      <c r="O977" t="s">
        <v>8306</v>
      </c>
      <c r="P977">
        <v>0</v>
      </c>
      <c r="Q977">
        <v>0</v>
      </c>
    </row>
    <row r="978" spans="1:17" ht="86.4" x14ac:dyDescent="0.3">
      <c r="A978">
        <v>1484</v>
      </c>
      <c r="B978" s="3" t="s">
        <v>1485</v>
      </c>
      <c r="C978" s="3" t="s">
        <v>5594</v>
      </c>
      <c r="D978" s="5">
        <v>2000</v>
      </c>
      <c r="E978" s="7">
        <v>0</v>
      </c>
      <c r="F978" t="s">
        <v>8220</v>
      </c>
      <c r="G978" t="s">
        <v>8223</v>
      </c>
      <c r="H978" t="s">
        <v>8245</v>
      </c>
      <c r="I978" s="12">
        <v>41111.618750000001</v>
      </c>
      <c r="J978" s="12">
        <v>41053.200960648144</v>
      </c>
      <c r="K978" t="b">
        <v>0</v>
      </c>
      <c r="L978">
        <v>0</v>
      </c>
      <c r="M978" t="b">
        <v>0</v>
      </c>
      <c r="N978" t="s">
        <v>8269</v>
      </c>
      <c r="O978" t="s">
        <v>8310</v>
      </c>
      <c r="P978">
        <v>0</v>
      </c>
      <c r="Q978">
        <v>0</v>
      </c>
    </row>
    <row r="979" spans="1:17" ht="230.4" x14ac:dyDescent="0.3">
      <c r="A979">
        <v>1487</v>
      </c>
      <c r="B979" s="3" t="s">
        <v>1488</v>
      </c>
      <c r="C979" s="3" t="s">
        <v>5597</v>
      </c>
      <c r="D979" s="5">
        <v>10000</v>
      </c>
      <c r="E979" s="7">
        <v>0</v>
      </c>
      <c r="F979" t="s">
        <v>8220</v>
      </c>
      <c r="G979" t="s">
        <v>8223</v>
      </c>
      <c r="H979" t="s">
        <v>8245</v>
      </c>
      <c r="I979" s="12">
        <v>42584.917488425926</v>
      </c>
      <c r="J979" s="12">
        <v>42554.917488425926</v>
      </c>
      <c r="K979" t="b">
        <v>0</v>
      </c>
      <c r="L979">
        <v>0</v>
      </c>
      <c r="M979" t="b">
        <v>0</v>
      </c>
      <c r="N979" t="s">
        <v>8269</v>
      </c>
      <c r="O979" t="s">
        <v>8310</v>
      </c>
      <c r="P979">
        <v>0</v>
      </c>
      <c r="Q979">
        <v>0</v>
      </c>
    </row>
    <row r="980" spans="1:17" ht="230.4" x14ac:dyDescent="0.3">
      <c r="A980">
        <v>1489</v>
      </c>
      <c r="B980" s="3" t="s">
        <v>1490</v>
      </c>
      <c r="C980" s="3" t="s">
        <v>5599</v>
      </c>
      <c r="D980" s="5">
        <v>5000</v>
      </c>
      <c r="E980" s="7">
        <v>0</v>
      </c>
      <c r="F980" t="s">
        <v>8220</v>
      </c>
      <c r="G980" t="s">
        <v>8223</v>
      </c>
      <c r="H980" t="s">
        <v>8245</v>
      </c>
      <c r="I980" s="12">
        <v>41228.653379629628</v>
      </c>
      <c r="J980" s="12">
        <v>41198.611712962964</v>
      </c>
      <c r="K980" t="b">
        <v>0</v>
      </c>
      <c r="L980">
        <v>0</v>
      </c>
      <c r="M980" t="b">
        <v>0</v>
      </c>
      <c r="N980" t="s">
        <v>8269</v>
      </c>
      <c r="O980" t="s">
        <v>8310</v>
      </c>
      <c r="P980">
        <v>0</v>
      </c>
      <c r="Q980">
        <v>0</v>
      </c>
    </row>
    <row r="981" spans="1:17" ht="187.2" x14ac:dyDescent="0.3">
      <c r="A981">
        <v>1493</v>
      </c>
      <c r="B981" s="3" t="s">
        <v>1494</v>
      </c>
      <c r="C981" s="3" t="s">
        <v>5603</v>
      </c>
      <c r="D981" s="5">
        <v>2400</v>
      </c>
      <c r="E981" s="7">
        <v>0</v>
      </c>
      <c r="F981" t="s">
        <v>8220</v>
      </c>
      <c r="G981" t="s">
        <v>8223</v>
      </c>
      <c r="H981" t="s">
        <v>8245</v>
      </c>
      <c r="I981" s="12">
        <v>41441.866608796299</v>
      </c>
      <c r="J981" s="12">
        <v>41411.866608796299</v>
      </c>
      <c r="K981" t="b">
        <v>0</v>
      </c>
      <c r="L981">
        <v>0</v>
      </c>
      <c r="M981" t="b">
        <v>0</v>
      </c>
      <c r="N981" t="s">
        <v>8269</v>
      </c>
      <c r="O981" t="s">
        <v>8310</v>
      </c>
      <c r="P981">
        <v>0</v>
      </c>
      <c r="Q981">
        <v>0</v>
      </c>
    </row>
    <row r="982" spans="1:17" ht="144" x14ac:dyDescent="0.3">
      <c r="A982">
        <v>1495</v>
      </c>
      <c r="B982" s="3" t="s">
        <v>1496</v>
      </c>
      <c r="C982" s="3" t="s">
        <v>5605</v>
      </c>
      <c r="D982" s="5">
        <v>2000</v>
      </c>
      <c r="E982" s="7">
        <v>0</v>
      </c>
      <c r="F982" t="s">
        <v>8220</v>
      </c>
      <c r="G982" t="s">
        <v>8223</v>
      </c>
      <c r="H982" t="s">
        <v>8245</v>
      </c>
      <c r="I982" s="12">
        <v>40782.789710648147</v>
      </c>
      <c r="J982" s="12">
        <v>40752.789710648147</v>
      </c>
      <c r="K982" t="b">
        <v>0</v>
      </c>
      <c r="L982">
        <v>0</v>
      </c>
      <c r="M982" t="b">
        <v>0</v>
      </c>
      <c r="N982" t="s">
        <v>8269</v>
      </c>
      <c r="O982" t="s">
        <v>8310</v>
      </c>
      <c r="P982">
        <v>0</v>
      </c>
      <c r="Q982">
        <v>0</v>
      </c>
    </row>
    <row r="983" spans="1:17" ht="201.6" x14ac:dyDescent="0.3">
      <c r="A983">
        <v>1496</v>
      </c>
      <c r="B983" s="3" t="s">
        <v>1497</v>
      </c>
      <c r="C983" s="3" t="s">
        <v>5606</v>
      </c>
      <c r="D983" s="5">
        <v>1500</v>
      </c>
      <c r="E983" s="7">
        <v>0</v>
      </c>
      <c r="F983" t="s">
        <v>8220</v>
      </c>
      <c r="G983" t="s">
        <v>8223</v>
      </c>
      <c r="H983" t="s">
        <v>8245</v>
      </c>
      <c r="I983" s="12">
        <v>41898.475219907406</v>
      </c>
      <c r="J983" s="12">
        <v>41838.475219907406</v>
      </c>
      <c r="K983" t="b">
        <v>0</v>
      </c>
      <c r="L983">
        <v>0</v>
      </c>
      <c r="M983" t="b">
        <v>0</v>
      </c>
      <c r="N983" t="s">
        <v>8269</v>
      </c>
      <c r="O983" t="s">
        <v>8310</v>
      </c>
      <c r="P983">
        <v>0</v>
      </c>
      <c r="Q983">
        <v>0</v>
      </c>
    </row>
    <row r="984" spans="1:17" ht="244.8" x14ac:dyDescent="0.3">
      <c r="A984">
        <v>1544</v>
      </c>
      <c r="B984" s="3" t="s">
        <v>1545</v>
      </c>
      <c r="C984" s="3" t="s">
        <v>5654</v>
      </c>
      <c r="D984" s="5">
        <v>1000</v>
      </c>
      <c r="E984" s="7">
        <v>0</v>
      </c>
      <c r="F984" t="s">
        <v>8220</v>
      </c>
      <c r="G984" t="s">
        <v>8223</v>
      </c>
      <c r="H984" t="s">
        <v>8245</v>
      </c>
      <c r="I984" s="12">
        <v>42095.012499999997</v>
      </c>
      <c r="J984" s="12">
        <v>42053.051203703704</v>
      </c>
      <c r="K984" t="b">
        <v>0</v>
      </c>
      <c r="L984">
        <v>0</v>
      </c>
      <c r="M984" t="b">
        <v>0</v>
      </c>
      <c r="N984" t="s">
        <v>8271</v>
      </c>
      <c r="O984" t="s">
        <v>8313</v>
      </c>
      <c r="P984">
        <v>0</v>
      </c>
      <c r="Q984">
        <v>0</v>
      </c>
    </row>
    <row r="985" spans="1:17" ht="201.6" x14ac:dyDescent="0.3">
      <c r="A985">
        <v>1547</v>
      </c>
      <c r="B985" s="3" t="s">
        <v>1548</v>
      </c>
      <c r="C985" s="3" t="s">
        <v>5657</v>
      </c>
      <c r="D985" s="5">
        <v>20</v>
      </c>
      <c r="E985" s="7">
        <v>0</v>
      </c>
      <c r="F985" t="s">
        <v>8220</v>
      </c>
      <c r="G985" t="s">
        <v>8223</v>
      </c>
      <c r="H985" t="s">
        <v>8245</v>
      </c>
      <c r="I985" s="12">
        <v>42789.426875000005</v>
      </c>
      <c r="J985" s="12">
        <v>42782.426875000005</v>
      </c>
      <c r="K985" t="b">
        <v>0</v>
      </c>
      <c r="L985">
        <v>0</v>
      </c>
      <c r="M985" t="b">
        <v>0</v>
      </c>
      <c r="N985" t="s">
        <v>8271</v>
      </c>
      <c r="O985" t="s">
        <v>8313</v>
      </c>
      <c r="P985">
        <v>0</v>
      </c>
      <c r="Q985">
        <v>0</v>
      </c>
    </row>
    <row r="986" spans="1:17" ht="244.8" x14ac:dyDescent="0.3">
      <c r="A986">
        <v>1551</v>
      </c>
      <c r="B986" s="3" t="s">
        <v>1552</v>
      </c>
      <c r="C986" s="3" t="s">
        <v>5661</v>
      </c>
      <c r="D986" s="5">
        <v>3500</v>
      </c>
      <c r="E986" s="7">
        <v>0</v>
      </c>
      <c r="F986" t="s">
        <v>8220</v>
      </c>
      <c r="G986" t="s">
        <v>8223</v>
      </c>
      <c r="H986" t="s">
        <v>8245</v>
      </c>
      <c r="I986" s="12">
        <v>42151.824525462958</v>
      </c>
      <c r="J986" s="12">
        <v>42121.824525462958</v>
      </c>
      <c r="K986" t="b">
        <v>0</v>
      </c>
      <c r="L986">
        <v>0</v>
      </c>
      <c r="M986" t="b">
        <v>0</v>
      </c>
      <c r="N986" t="s">
        <v>8271</v>
      </c>
      <c r="O986" t="s">
        <v>8313</v>
      </c>
      <c r="P986">
        <v>0</v>
      </c>
      <c r="Q986">
        <v>0</v>
      </c>
    </row>
    <row r="987" spans="1:17" ht="216" x14ac:dyDescent="0.3">
      <c r="A987">
        <v>1553</v>
      </c>
      <c r="B987" s="3" t="s">
        <v>1554</v>
      </c>
      <c r="C987" s="3" t="s">
        <v>5663</v>
      </c>
      <c r="D987" s="5">
        <v>6000</v>
      </c>
      <c r="E987" s="7">
        <v>0</v>
      </c>
      <c r="F987" t="s">
        <v>8220</v>
      </c>
      <c r="G987" t="s">
        <v>8223</v>
      </c>
      <c r="H987" t="s">
        <v>8245</v>
      </c>
      <c r="I987" s="12">
        <v>42249.282951388886</v>
      </c>
      <c r="J987" s="12">
        <v>42219.282951388886</v>
      </c>
      <c r="K987" t="b">
        <v>0</v>
      </c>
      <c r="L987">
        <v>0</v>
      </c>
      <c r="M987" t="b">
        <v>0</v>
      </c>
      <c r="N987" t="s">
        <v>8271</v>
      </c>
      <c r="O987" t="s">
        <v>8313</v>
      </c>
      <c r="P987">
        <v>0</v>
      </c>
      <c r="Q987">
        <v>0</v>
      </c>
    </row>
    <row r="988" spans="1:17" ht="201.6" x14ac:dyDescent="0.3">
      <c r="A988">
        <v>1555</v>
      </c>
      <c r="B988" s="3" t="s">
        <v>1556</v>
      </c>
      <c r="C988" s="3" t="s">
        <v>5665</v>
      </c>
      <c r="D988" s="5">
        <v>750</v>
      </c>
      <c r="E988" s="7">
        <v>0</v>
      </c>
      <c r="F988" t="s">
        <v>8220</v>
      </c>
      <c r="G988" t="s">
        <v>8223</v>
      </c>
      <c r="H988" t="s">
        <v>8245</v>
      </c>
      <c r="I988" s="12">
        <v>42264.708333333328</v>
      </c>
      <c r="J988" s="12">
        <v>42241.613796296297</v>
      </c>
      <c r="K988" t="b">
        <v>0</v>
      </c>
      <c r="L988">
        <v>0</v>
      </c>
      <c r="M988" t="b">
        <v>0</v>
      </c>
      <c r="N988" t="s">
        <v>8271</v>
      </c>
      <c r="O988" t="s">
        <v>8313</v>
      </c>
      <c r="P988">
        <v>0</v>
      </c>
      <c r="Q988">
        <v>0</v>
      </c>
    </row>
    <row r="989" spans="1:17" ht="259.2" x14ac:dyDescent="0.3">
      <c r="A989">
        <v>1584</v>
      </c>
      <c r="B989" s="3" t="s">
        <v>1585</v>
      </c>
      <c r="C989" s="3" t="s">
        <v>5694</v>
      </c>
      <c r="D989" s="5">
        <v>1200</v>
      </c>
      <c r="E989" s="7">
        <v>0</v>
      </c>
      <c r="F989" t="s">
        <v>8220</v>
      </c>
      <c r="G989" t="s">
        <v>8223</v>
      </c>
      <c r="H989" t="s">
        <v>8245</v>
      </c>
      <c r="I989" s="12">
        <v>41789.649317129632</v>
      </c>
      <c r="J989" s="12">
        <v>41779.649317129632</v>
      </c>
      <c r="K989" t="b">
        <v>0</v>
      </c>
      <c r="L989">
        <v>0</v>
      </c>
      <c r="M989" t="b">
        <v>0</v>
      </c>
      <c r="N989" t="s">
        <v>8271</v>
      </c>
      <c r="O989" t="s">
        <v>8309</v>
      </c>
      <c r="P989">
        <v>0</v>
      </c>
      <c r="Q989">
        <v>0</v>
      </c>
    </row>
    <row r="990" spans="1:17" ht="100.8" x14ac:dyDescent="0.3">
      <c r="A990">
        <v>1586</v>
      </c>
      <c r="B990" s="3" t="s">
        <v>1587</v>
      </c>
      <c r="C990" s="3" t="s">
        <v>5696</v>
      </c>
      <c r="D990" s="5">
        <v>1500</v>
      </c>
      <c r="E990" s="7">
        <v>0</v>
      </c>
      <c r="F990" t="s">
        <v>8220</v>
      </c>
      <c r="G990" t="s">
        <v>8223</v>
      </c>
      <c r="H990" t="s">
        <v>8245</v>
      </c>
      <c r="I990" s="12">
        <v>42099.062754629631</v>
      </c>
      <c r="J990" s="12">
        <v>42069.104421296302</v>
      </c>
      <c r="K990" t="b">
        <v>0</v>
      </c>
      <c r="L990">
        <v>0</v>
      </c>
      <c r="M990" t="b">
        <v>0</v>
      </c>
      <c r="N990" t="s">
        <v>8271</v>
      </c>
      <c r="O990" t="s">
        <v>8309</v>
      </c>
      <c r="P990">
        <v>0</v>
      </c>
      <c r="Q990">
        <v>0</v>
      </c>
    </row>
    <row r="991" spans="1:17" ht="115.2" x14ac:dyDescent="0.3">
      <c r="A991">
        <v>1588</v>
      </c>
      <c r="B991" s="3" t="s">
        <v>1589</v>
      </c>
      <c r="C991" s="3" t="s">
        <v>5698</v>
      </c>
      <c r="D991" s="5">
        <v>516</v>
      </c>
      <c r="E991" s="7">
        <v>0</v>
      </c>
      <c r="F991" t="s">
        <v>8220</v>
      </c>
      <c r="G991" t="s">
        <v>8223</v>
      </c>
      <c r="H991" t="s">
        <v>8245</v>
      </c>
      <c r="I991" s="12">
        <v>42035.841666666667</v>
      </c>
      <c r="J991" s="12">
        <v>42005.24998842593</v>
      </c>
      <c r="K991" t="b">
        <v>0</v>
      </c>
      <c r="L991">
        <v>0</v>
      </c>
      <c r="M991" t="b">
        <v>0</v>
      </c>
      <c r="N991" t="s">
        <v>8271</v>
      </c>
      <c r="O991" t="s">
        <v>8309</v>
      </c>
      <c r="P991">
        <v>0</v>
      </c>
      <c r="Q991">
        <v>0</v>
      </c>
    </row>
    <row r="992" spans="1:17" ht="187.2" x14ac:dyDescent="0.3">
      <c r="A992">
        <v>1589</v>
      </c>
      <c r="B992" s="3" t="s">
        <v>1590</v>
      </c>
      <c r="C992" s="3" t="s">
        <v>5699</v>
      </c>
      <c r="D992" s="5">
        <v>1200</v>
      </c>
      <c r="E992" s="7">
        <v>0</v>
      </c>
      <c r="F992" t="s">
        <v>8220</v>
      </c>
      <c r="G992" t="s">
        <v>8223</v>
      </c>
      <c r="H992" t="s">
        <v>8245</v>
      </c>
      <c r="I992" s="12">
        <v>42286.984791666662</v>
      </c>
      <c r="J992" s="12">
        <v>42256.984791666662</v>
      </c>
      <c r="K992" t="b">
        <v>0</v>
      </c>
      <c r="L992">
        <v>0</v>
      </c>
      <c r="M992" t="b">
        <v>0</v>
      </c>
      <c r="N992" t="s">
        <v>8271</v>
      </c>
      <c r="O992" t="s">
        <v>8309</v>
      </c>
      <c r="P992">
        <v>0</v>
      </c>
      <c r="Q992">
        <v>0</v>
      </c>
    </row>
    <row r="993" spans="1:17" ht="187.2" x14ac:dyDescent="0.3">
      <c r="A993">
        <v>1592</v>
      </c>
      <c r="B993" s="3" t="s">
        <v>1593</v>
      </c>
      <c r="C993" s="3" t="s">
        <v>5702</v>
      </c>
      <c r="D993" s="5">
        <v>25</v>
      </c>
      <c r="E993" s="7">
        <v>0</v>
      </c>
      <c r="F993" t="s">
        <v>8220</v>
      </c>
      <c r="G993" t="s">
        <v>8223</v>
      </c>
      <c r="H993" t="s">
        <v>8245</v>
      </c>
      <c r="I993" s="12">
        <v>42091.031076388885</v>
      </c>
      <c r="J993" s="12">
        <v>42046.072743055556</v>
      </c>
      <c r="K993" t="b">
        <v>0</v>
      </c>
      <c r="L993">
        <v>0</v>
      </c>
      <c r="M993" t="b">
        <v>0</v>
      </c>
      <c r="N993" t="s">
        <v>8271</v>
      </c>
      <c r="O993" t="s">
        <v>8309</v>
      </c>
      <c r="P993">
        <v>0</v>
      </c>
      <c r="Q993">
        <v>0</v>
      </c>
    </row>
    <row r="994" spans="1:17" ht="230.4" x14ac:dyDescent="0.3">
      <c r="A994">
        <v>1597</v>
      </c>
      <c r="B994" s="3" t="s">
        <v>1598</v>
      </c>
      <c r="C994" s="3" t="s">
        <v>5707</v>
      </c>
      <c r="D994" s="5">
        <v>15000</v>
      </c>
      <c r="E994" s="7">
        <v>0</v>
      </c>
      <c r="F994" t="s">
        <v>8220</v>
      </c>
      <c r="G994" t="s">
        <v>8223</v>
      </c>
      <c r="H994" t="s">
        <v>8245</v>
      </c>
      <c r="I994" s="12">
        <v>42633.354131944448</v>
      </c>
      <c r="J994" s="12">
        <v>42603.354131944448</v>
      </c>
      <c r="K994" t="b">
        <v>0</v>
      </c>
      <c r="L994">
        <v>0</v>
      </c>
      <c r="M994" t="b">
        <v>0</v>
      </c>
      <c r="N994" t="s">
        <v>8271</v>
      </c>
      <c r="O994" t="s">
        <v>8309</v>
      </c>
      <c r="P994">
        <v>0</v>
      </c>
      <c r="Q994">
        <v>0</v>
      </c>
    </row>
    <row r="995" spans="1:17" ht="230.4" x14ac:dyDescent="0.3">
      <c r="A995">
        <v>1705</v>
      </c>
      <c r="B995" s="3" t="s">
        <v>1706</v>
      </c>
      <c r="C995" s="3" t="s">
        <v>5815</v>
      </c>
      <c r="D995" s="5">
        <v>2000</v>
      </c>
      <c r="E995" s="7">
        <v>0</v>
      </c>
      <c r="F995" t="s">
        <v>8220</v>
      </c>
      <c r="G995" t="s">
        <v>8223</v>
      </c>
      <c r="H995" t="s">
        <v>8245</v>
      </c>
      <c r="I995" s="12">
        <v>42256.666666666672</v>
      </c>
      <c r="J995" s="12">
        <v>42245.016736111109</v>
      </c>
      <c r="K995" t="b">
        <v>0</v>
      </c>
      <c r="L995">
        <v>0</v>
      </c>
      <c r="M995" t="b">
        <v>0</v>
      </c>
      <c r="N995" t="s">
        <v>8285</v>
      </c>
      <c r="O995" t="s">
        <v>8288</v>
      </c>
      <c r="P995">
        <v>0</v>
      </c>
      <c r="Q995">
        <v>0</v>
      </c>
    </row>
    <row r="996" spans="1:17" ht="259.2" x14ac:dyDescent="0.3">
      <c r="A996">
        <v>1708</v>
      </c>
      <c r="B996" s="3" t="s">
        <v>1709</v>
      </c>
      <c r="C996" s="3" t="s">
        <v>5818</v>
      </c>
      <c r="D996" s="5">
        <v>7000</v>
      </c>
      <c r="E996" s="7">
        <v>0</v>
      </c>
      <c r="F996" t="s">
        <v>8220</v>
      </c>
      <c r="G996" t="s">
        <v>8223</v>
      </c>
      <c r="H996" t="s">
        <v>8245</v>
      </c>
      <c r="I996" s="12">
        <v>42491.866967592592</v>
      </c>
      <c r="J996" s="12">
        <v>42451.866967592592</v>
      </c>
      <c r="K996" t="b">
        <v>0</v>
      </c>
      <c r="L996">
        <v>0</v>
      </c>
      <c r="M996" t="b">
        <v>0</v>
      </c>
      <c r="N996" t="s">
        <v>8285</v>
      </c>
      <c r="O996" t="s">
        <v>8288</v>
      </c>
      <c r="P996">
        <v>0</v>
      </c>
      <c r="Q996">
        <v>0</v>
      </c>
    </row>
    <row r="997" spans="1:17" ht="244.8" x14ac:dyDescent="0.3">
      <c r="A997">
        <v>1712</v>
      </c>
      <c r="B997" s="3" t="s">
        <v>1713</v>
      </c>
      <c r="C997" s="3" t="s">
        <v>5822</v>
      </c>
      <c r="D997" s="5">
        <v>5000</v>
      </c>
      <c r="E997" s="7">
        <v>0</v>
      </c>
      <c r="F997" t="s">
        <v>8220</v>
      </c>
      <c r="G997" t="s">
        <v>8223</v>
      </c>
      <c r="H997" t="s">
        <v>8245</v>
      </c>
      <c r="I997" s="12">
        <v>42185.913807870369</v>
      </c>
      <c r="J997" s="12">
        <v>42125.913807870369</v>
      </c>
      <c r="K997" t="b">
        <v>0</v>
      </c>
      <c r="L997">
        <v>0</v>
      </c>
      <c r="M997" t="b">
        <v>0</v>
      </c>
      <c r="N997" t="s">
        <v>8285</v>
      </c>
      <c r="O997" t="s">
        <v>8288</v>
      </c>
      <c r="P997">
        <v>0</v>
      </c>
      <c r="Q997">
        <v>0</v>
      </c>
    </row>
    <row r="998" spans="1:17" ht="230.4" x14ac:dyDescent="0.3">
      <c r="A998">
        <v>1721</v>
      </c>
      <c r="B998" s="3" t="s">
        <v>1722</v>
      </c>
      <c r="C998" s="3" t="s">
        <v>5831</v>
      </c>
      <c r="D998" s="5">
        <v>5000</v>
      </c>
      <c r="E998" s="7">
        <v>0</v>
      </c>
      <c r="F998" t="s">
        <v>8220</v>
      </c>
      <c r="G998" t="s">
        <v>8223</v>
      </c>
      <c r="H998" t="s">
        <v>8245</v>
      </c>
      <c r="I998" s="12">
        <v>42349.461377314816</v>
      </c>
      <c r="J998" s="12">
        <v>42319.461377314816</v>
      </c>
      <c r="K998" t="b">
        <v>0</v>
      </c>
      <c r="L998">
        <v>0</v>
      </c>
      <c r="M998" t="b">
        <v>0</v>
      </c>
      <c r="N998" t="s">
        <v>8285</v>
      </c>
      <c r="O998" t="s">
        <v>8288</v>
      </c>
      <c r="P998">
        <v>0</v>
      </c>
      <c r="Q998">
        <v>0</v>
      </c>
    </row>
    <row r="999" spans="1:17" ht="259.2" x14ac:dyDescent="0.3">
      <c r="A999">
        <v>1729</v>
      </c>
      <c r="B999" s="3" t="s">
        <v>1730</v>
      </c>
      <c r="C999" s="3" t="s">
        <v>5839</v>
      </c>
      <c r="D999" s="5">
        <v>10000</v>
      </c>
      <c r="E999" s="7">
        <v>0</v>
      </c>
      <c r="F999" t="s">
        <v>8220</v>
      </c>
      <c r="G999" t="s">
        <v>8223</v>
      </c>
      <c r="H999" t="s">
        <v>8245</v>
      </c>
      <c r="I999" s="12">
        <v>42531.052152777775</v>
      </c>
      <c r="J999" s="12">
        <v>42471.052152777775</v>
      </c>
      <c r="K999" t="b">
        <v>0</v>
      </c>
      <c r="L999">
        <v>0</v>
      </c>
      <c r="M999" t="b">
        <v>0</v>
      </c>
      <c r="N999" t="s">
        <v>8285</v>
      </c>
      <c r="O999" t="s">
        <v>8288</v>
      </c>
      <c r="P999">
        <v>0</v>
      </c>
      <c r="Q999">
        <v>0</v>
      </c>
    </row>
    <row r="1000" spans="1:17" ht="244.8" x14ac:dyDescent="0.3">
      <c r="A1000">
        <v>1730</v>
      </c>
      <c r="B1000" s="3" t="s">
        <v>1731</v>
      </c>
      <c r="C1000" s="3" t="s">
        <v>5840</v>
      </c>
      <c r="D1000" s="5">
        <v>3000</v>
      </c>
      <c r="E1000" s="7">
        <v>0</v>
      </c>
      <c r="F1000" t="s">
        <v>8220</v>
      </c>
      <c r="G1000" t="s">
        <v>8223</v>
      </c>
      <c r="H1000" t="s">
        <v>8245</v>
      </c>
      <c r="I1000" s="12">
        <v>42302.087766203709</v>
      </c>
      <c r="J1000" s="12">
        <v>42272.087766203709</v>
      </c>
      <c r="K1000" t="b">
        <v>0</v>
      </c>
      <c r="L1000">
        <v>0</v>
      </c>
      <c r="M1000" t="b">
        <v>0</v>
      </c>
      <c r="N1000" t="s">
        <v>8285</v>
      </c>
      <c r="O1000" t="s">
        <v>8288</v>
      </c>
      <c r="P1000">
        <v>0</v>
      </c>
      <c r="Q1000">
        <v>0</v>
      </c>
    </row>
    <row r="1001" spans="1:17" ht="129.6" x14ac:dyDescent="0.3">
      <c r="A1001">
        <v>1731</v>
      </c>
      <c r="B1001" s="3" t="s">
        <v>1732</v>
      </c>
      <c r="C1001" s="3" t="s">
        <v>5841</v>
      </c>
      <c r="D1001" s="5">
        <v>1000</v>
      </c>
      <c r="E1001" s="7">
        <v>0</v>
      </c>
      <c r="F1001" t="s">
        <v>8220</v>
      </c>
      <c r="G1001" t="s">
        <v>8223</v>
      </c>
      <c r="H1001" t="s">
        <v>8245</v>
      </c>
      <c r="I1001" s="12">
        <v>42166.625</v>
      </c>
      <c r="J1001" s="12">
        <v>42152.906851851847</v>
      </c>
      <c r="K1001" t="b">
        <v>0</v>
      </c>
      <c r="L1001">
        <v>0</v>
      </c>
      <c r="M1001" t="b">
        <v>0</v>
      </c>
      <c r="N1001" t="s">
        <v>8285</v>
      </c>
      <c r="O1001" t="s">
        <v>8288</v>
      </c>
      <c r="P1001">
        <v>0</v>
      </c>
      <c r="Q1001">
        <v>0</v>
      </c>
    </row>
    <row r="1002" spans="1:17" ht="273.60000000000002" x14ac:dyDescent="0.3">
      <c r="A1002">
        <v>1732</v>
      </c>
      <c r="B1002" s="3" t="s">
        <v>1733</v>
      </c>
      <c r="C1002" s="3" t="s">
        <v>5842</v>
      </c>
      <c r="D1002" s="5">
        <v>4000</v>
      </c>
      <c r="E1002" s="7">
        <v>0</v>
      </c>
      <c r="F1002" t="s">
        <v>8220</v>
      </c>
      <c r="G1002" t="s">
        <v>8223</v>
      </c>
      <c r="H1002" t="s">
        <v>8245</v>
      </c>
      <c r="I1002" s="12">
        <v>42385.208333333328</v>
      </c>
      <c r="J1002" s="12">
        <v>42325.683807870373</v>
      </c>
      <c r="K1002" t="b">
        <v>0</v>
      </c>
      <c r="L1002">
        <v>0</v>
      </c>
      <c r="M1002" t="b">
        <v>0</v>
      </c>
      <c r="N1002" t="s">
        <v>8285</v>
      </c>
      <c r="O1002" t="s">
        <v>8288</v>
      </c>
      <c r="P1002">
        <v>0</v>
      </c>
      <c r="Q1002">
        <v>0</v>
      </c>
    </row>
    <row r="1003" spans="1:17" ht="230.4" x14ac:dyDescent="0.3">
      <c r="A1003">
        <v>1733</v>
      </c>
      <c r="B1003" s="3" t="s">
        <v>1734</v>
      </c>
      <c r="C1003" s="3" t="s">
        <v>5843</v>
      </c>
      <c r="D1003" s="5">
        <v>10000</v>
      </c>
      <c r="E1003" s="7">
        <v>0</v>
      </c>
      <c r="F1003" t="s">
        <v>8220</v>
      </c>
      <c r="G1003" t="s">
        <v>8223</v>
      </c>
      <c r="H1003" t="s">
        <v>8245</v>
      </c>
      <c r="I1003" s="12">
        <v>42626.895833333328</v>
      </c>
      <c r="J1003" s="12">
        <v>42614.675625000003</v>
      </c>
      <c r="K1003" t="b">
        <v>0</v>
      </c>
      <c r="L1003">
        <v>0</v>
      </c>
      <c r="M1003" t="b">
        <v>0</v>
      </c>
      <c r="N1003" t="s">
        <v>8285</v>
      </c>
      <c r="O1003" t="s">
        <v>8288</v>
      </c>
      <c r="P1003">
        <v>0</v>
      </c>
      <c r="Q1003">
        <v>0</v>
      </c>
    </row>
    <row r="1004" spans="1:17" ht="244.8" x14ac:dyDescent="0.3">
      <c r="A1004">
        <v>1740</v>
      </c>
      <c r="B1004" s="3" t="s">
        <v>1741</v>
      </c>
      <c r="C1004" s="3" t="s">
        <v>5850</v>
      </c>
      <c r="D1004" s="5">
        <v>3000</v>
      </c>
      <c r="E1004" s="7">
        <v>0</v>
      </c>
      <c r="F1004" t="s">
        <v>8220</v>
      </c>
      <c r="G1004" t="s">
        <v>8223</v>
      </c>
      <c r="H1004" t="s">
        <v>8245</v>
      </c>
      <c r="I1004" s="12">
        <v>42201.817384259266</v>
      </c>
      <c r="J1004" s="12">
        <v>42171.817384259266</v>
      </c>
      <c r="K1004" t="b">
        <v>0</v>
      </c>
      <c r="L1004">
        <v>0</v>
      </c>
      <c r="M1004" t="b">
        <v>0</v>
      </c>
      <c r="N1004" t="s">
        <v>8285</v>
      </c>
      <c r="O1004" t="s">
        <v>8288</v>
      </c>
      <c r="P1004">
        <v>0</v>
      </c>
      <c r="Q1004">
        <v>0</v>
      </c>
    </row>
    <row r="1005" spans="1:17" ht="259.2" x14ac:dyDescent="0.3">
      <c r="A1005">
        <v>1815</v>
      </c>
      <c r="B1005" s="3" t="s">
        <v>1816</v>
      </c>
      <c r="C1005" s="3" t="s">
        <v>5925</v>
      </c>
      <c r="D1005" s="5">
        <v>3000</v>
      </c>
      <c r="E1005" s="7">
        <v>0</v>
      </c>
      <c r="F1005" t="s">
        <v>8220</v>
      </c>
      <c r="G1005" t="s">
        <v>8223</v>
      </c>
      <c r="H1005" t="s">
        <v>8245</v>
      </c>
      <c r="I1005" s="12">
        <v>42186.906678240746</v>
      </c>
      <c r="J1005" s="12">
        <v>42172.906678240746</v>
      </c>
      <c r="K1005" t="b">
        <v>0</v>
      </c>
      <c r="L1005">
        <v>0</v>
      </c>
      <c r="M1005" t="b">
        <v>0</v>
      </c>
      <c r="N1005" t="s">
        <v>8271</v>
      </c>
      <c r="O1005" t="s">
        <v>8272</v>
      </c>
      <c r="P1005">
        <v>0</v>
      </c>
      <c r="Q1005">
        <v>0</v>
      </c>
    </row>
    <row r="1006" spans="1:17" ht="187.2" x14ac:dyDescent="0.3">
      <c r="A1006">
        <v>1818</v>
      </c>
      <c r="B1006" s="3" t="s">
        <v>1819</v>
      </c>
      <c r="C1006" s="3" t="s">
        <v>5928</v>
      </c>
      <c r="D1006" s="5">
        <v>15000</v>
      </c>
      <c r="E1006" s="7">
        <v>0</v>
      </c>
      <c r="F1006" t="s">
        <v>8220</v>
      </c>
      <c r="G1006" t="s">
        <v>8223</v>
      </c>
      <c r="H1006" t="s">
        <v>8245</v>
      </c>
      <c r="I1006" s="12">
        <v>42097.192708333328</v>
      </c>
      <c r="J1006" s="12">
        <v>42067.234375</v>
      </c>
      <c r="K1006" t="b">
        <v>0</v>
      </c>
      <c r="L1006">
        <v>0</v>
      </c>
      <c r="M1006" t="b">
        <v>0</v>
      </c>
      <c r="N1006" t="s">
        <v>8271</v>
      </c>
      <c r="O1006" t="s">
        <v>8272</v>
      </c>
      <c r="P1006">
        <v>0</v>
      </c>
      <c r="Q1006">
        <v>0</v>
      </c>
    </row>
    <row r="1007" spans="1:17" ht="230.4" x14ac:dyDescent="0.3">
      <c r="A1007">
        <v>1869</v>
      </c>
      <c r="B1007" s="3" t="s">
        <v>1870</v>
      </c>
      <c r="C1007" s="3" t="s">
        <v>5979</v>
      </c>
      <c r="D1007" s="5">
        <v>10000</v>
      </c>
      <c r="E1007" s="7">
        <v>0</v>
      </c>
      <c r="F1007" t="s">
        <v>8220</v>
      </c>
      <c r="G1007" t="s">
        <v>8223</v>
      </c>
      <c r="H1007" t="s">
        <v>8245</v>
      </c>
      <c r="I1007" s="12">
        <v>42739.002881944441</v>
      </c>
      <c r="J1007" s="12">
        <v>42709.002881944441</v>
      </c>
      <c r="K1007" t="b">
        <v>0</v>
      </c>
      <c r="L1007">
        <v>0</v>
      </c>
      <c r="M1007" t="b">
        <v>0</v>
      </c>
      <c r="N1007" t="s">
        <v>8274</v>
      </c>
      <c r="O1007" t="s">
        <v>8302</v>
      </c>
      <c r="P1007">
        <v>0</v>
      </c>
      <c r="Q1007">
        <v>0</v>
      </c>
    </row>
    <row r="1008" spans="1:17" ht="201.6" x14ac:dyDescent="0.3">
      <c r="A1008">
        <v>1877</v>
      </c>
      <c r="B1008" s="3" t="s">
        <v>1878</v>
      </c>
      <c r="C1008" s="3" t="s">
        <v>5987</v>
      </c>
      <c r="D1008" s="5">
        <v>60</v>
      </c>
      <c r="E1008" s="7">
        <v>0</v>
      </c>
      <c r="F1008" t="s">
        <v>8220</v>
      </c>
      <c r="G1008" t="s">
        <v>8223</v>
      </c>
      <c r="H1008" t="s">
        <v>8245</v>
      </c>
      <c r="I1008" s="12">
        <v>42064.029224537036</v>
      </c>
      <c r="J1008" s="12">
        <v>42035.029224537036</v>
      </c>
      <c r="K1008" t="b">
        <v>0</v>
      </c>
      <c r="L1008">
        <v>0</v>
      </c>
      <c r="M1008" t="b">
        <v>0</v>
      </c>
      <c r="N1008" t="s">
        <v>8274</v>
      </c>
      <c r="O1008" t="s">
        <v>8302</v>
      </c>
      <c r="P1008">
        <v>0</v>
      </c>
      <c r="Q1008">
        <v>0</v>
      </c>
    </row>
    <row r="1009" spans="1:17" ht="302.39999999999998" x14ac:dyDescent="0.3">
      <c r="A1009">
        <v>1994</v>
      </c>
      <c r="B1009" s="3" t="s">
        <v>1995</v>
      </c>
      <c r="C1009" s="3" t="s">
        <v>6104</v>
      </c>
      <c r="D1009" s="5">
        <v>3200</v>
      </c>
      <c r="E1009" s="7">
        <v>0</v>
      </c>
      <c r="F1009" t="s">
        <v>8220</v>
      </c>
      <c r="G1009" t="s">
        <v>8223</v>
      </c>
      <c r="H1009" t="s">
        <v>8245</v>
      </c>
      <c r="I1009" s="12">
        <v>42711.047939814816</v>
      </c>
      <c r="J1009" s="12">
        <v>42651.006273148145</v>
      </c>
      <c r="K1009" t="b">
        <v>0</v>
      </c>
      <c r="L1009">
        <v>0</v>
      </c>
      <c r="M1009" t="b">
        <v>0</v>
      </c>
      <c r="N1009" t="s">
        <v>8271</v>
      </c>
      <c r="O1009" t="s">
        <v>8311</v>
      </c>
      <c r="P1009">
        <v>0</v>
      </c>
      <c r="Q1009">
        <v>0</v>
      </c>
    </row>
    <row r="1010" spans="1:17" ht="244.8" x14ac:dyDescent="0.3">
      <c r="A1010">
        <v>1996</v>
      </c>
      <c r="B1010" s="3" t="s">
        <v>1997</v>
      </c>
      <c r="C1010" s="3" t="s">
        <v>6106</v>
      </c>
      <c r="D1010" s="5">
        <v>133800</v>
      </c>
      <c r="E1010" s="7">
        <v>0</v>
      </c>
      <c r="F1010" t="s">
        <v>8220</v>
      </c>
      <c r="G1010" t="s">
        <v>8223</v>
      </c>
      <c r="H1010" t="s">
        <v>8245</v>
      </c>
      <c r="I1010" s="12">
        <v>41830.819571759261</v>
      </c>
      <c r="J1010" s="12">
        <v>41800.819571759261</v>
      </c>
      <c r="K1010" t="b">
        <v>0</v>
      </c>
      <c r="L1010">
        <v>0</v>
      </c>
      <c r="M1010" t="b">
        <v>0</v>
      </c>
      <c r="N1010" t="s">
        <v>8271</v>
      </c>
      <c r="O1010" t="s">
        <v>8311</v>
      </c>
      <c r="P1010">
        <v>0</v>
      </c>
      <c r="Q1010">
        <v>0</v>
      </c>
    </row>
    <row r="1011" spans="1:17" ht="244.8" x14ac:dyDescent="0.3">
      <c r="A1011">
        <v>1997</v>
      </c>
      <c r="B1011" s="3" t="s">
        <v>1998</v>
      </c>
      <c r="C1011" s="3" t="s">
        <v>6107</v>
      </c>
      <c r="D1011" s="5">
        <v>6500</v>
      </c>
      <c r="E1011" s="7">
        <v>0</v>
      </c>
      <c r="F1011" t="s">
        <v>8220</v>
      </c>
      <c r="G1011" t="s">
        <v>8223</v>
      </c>
      <c r="H1011" t="s">
        <v>8245</v>
      </c>
      <c r="I1011" s="12">
        <v>41877.930694444447</v>
      </c>
      <c r="J1011" s="12">
        <v>41847.930694444447</v>
      </c>
      <c r="K1011" t="b">
        <v>0</v>
      </c>
      <c r="L1011">
        <v>0</v>
      </c>
      <c r="M1011" t="b">
        <v>0</v>
      </c>
      <c r="N1011" t="s">
        <v>8271</v>
      </c>
      <c r="O1011" t="s">
        <v>8311</v>
      </c>
      <c r="P1011">
        <v>0</v>
      </c>
      <c r="Q1011">
        <v>0</v>
      </c>
    </row>
    <row r="1012" spans="1:17" ht="273.60000000000002" x14ac:dyDescent="0.3">
      <c r="A1012">
        <v>2141</v>
      </c>
      <c r="B1012" s="3" t="s">
        <v>2142</v>
      </c>
      <c r="C1012" s="3" t="s">
        <v>6251</v>
      </c>
      <c r="D1012" s="5">
        <v>15000</v>
      </c>
      <c r="E1012" s="7">
        <v>0</v>
      </c>
      <c r="F1012" t="s">
        <v>8220</v>
      </c>
      <c r="G1012" t="s">
        <v>8223</v>
      </c>
      <c r="H1012" t="s">
        <v>8245</v>
      </c>
      <c r="I1012" s="12">
        <v>41957.277303240742</v>
      </c>
      <c r="J1012" s="12">
        <v>41927.235636574071</v>
      </c>
      <c r="K1012" t="b">
        <v>0</v>
      </c>
      <c r="L1012">
        <v>0</v>
      </c>
      <c r="M1012" t="b">
        <v>0</v>
      </c>
      <c r="N1012" t="s">
        <v>8274</v>
      </c>
      <c r="O1012" t="s">
        <v>8292</v>
      </c>
      <c r="P1012">
        <v>0</v>
      </c>
      <c r="Q1012">
        <v>0</v>
      </c>
    </row>
    <row r="1013" spans="1:17" ht="259.2" x14ac:dyDescent="0.3">
      <c r="A1013">
        <v>2149</v>
      </c>
      <c r="B1013" s="3" t="s">
        <v>2150</v>
      </c>
      <c r="C1013" s="3" t="s">
        <v>6259</v>
      </c>
      <c r="D1013" s="5">
        <v>2000</v>
      </c>
      <c r="E1013" s="7">
        <v>0</v>
      </c>
      <c r="F1013" t="s">
        <v>8220</v>
      </c>
      <c r="G1013" t="s">
        <v>8223</v>
      </c>
      <c r="H1013" t="s">
        <v>8245</v>
      </c>
      <c r="I1013" s="12">
        <v>40390</v>
      </c>
      <c r="J1013" s="12">
        <v>40355.024953703702</v>
      </c>
      <c r="K1013" t="b">
        <v>0</v>
      </c>
      <c r="L1013">
        <v>0</v>
      </c>
      <c r="M1013" t="b">
        <v>0</v>
      </c>
      <c r="N1013" t="s">
        <v>8274</v>
      </c>
      <c r="O1013" t="s">
        <v>8292</v>
      </c>
      <c r="P1013">
        <v>0</v>
      </c>
      <c r="Q1013">
        <v>0</v>
      </c>
    </row>
    <row r="1014" spans="1:17" ht="273.60000000000002" x14ac:dyDescent="0.3">
      <c r="A1014">
        <v>2404</v>
      </c>
      <c r="B1014" s="3" t="s">
        <v>2405</v>
      </c>
      <c r="C1014" s="3" t="s">
        <v>6514</v>
      </c>
      <c r="D1014" s="5">
        <v>15000</v>
      </c>
      <c r="E1014" s="7">
        <v>0</v>
      </c>
      <c r="F1014" t="s">
        <v>8220</v>
      </c>
      <c r="G1014" t="s">
        <v>8223</v>
      </c>
      <c r="H1014" t="s">
        <v>8245</v>
      </c>
      <c r="I1014" s="12">
        <v>42372.03943287037</v>
      </c>
      <c r="J1014" s="12">
        <v>42342.03943287037</v>
      </c>
      <c r="K1014" t="b">
        <v>0</v>
      </c>
      <c r="L1014">
        <v>0</v>
      </c>
      <c r="M1014" t="b">
        <v>0</v>
      </c>
      <c r="N1014" t="s">
        <v>8277</v>
      </c>
      <c r="O1014" t="s">
        <v>8303</v>
      </c>
      <c r="P1014">
        <v>0</v>
      </c>
      <c r="Q1014">
        <v>0</v>
      </c>
    </row>
    <row r="1015" spans="1:17" ht="273.60000000000002" x14ac:dyDescent="0.3">
      <c r="A1015">
        <v>2417</v>
      </c>
      <c r="B1015" s="3" t="s">
        <v>2418</v>
      </c>
      <c r="C1015" s="3" t="s">
        <v>6527</v>
      </c>
      <c r="D1015" s="5">
        <v>1000</v>
      </c>
      <c r="E1015" s="7">
        <v>0</v>
      </c>
      <c r="F1015" t="s">
        <v>8220</v>
      </c>
      <c r="G1015" t="s">
        <v>8223</v>
      </c>
      <c r="H1015" t="s">
        <v>8245</v>
      </c>
      <c r="I1015" s="12">
        <v>41861.884108796294</v>
      </c>
      <c r="J1015" s="12">
        <v>41831.884108796294</v>
      </c>
      <c r="K1015" t="b">
        <v>0</v>
      </c>
      <c r="L1015">
        <v>0</v>
      </c>
      <c r="M1015" t="b">
        <v>0</v>
      </c>
      <c r="N1015" t="s">
        <v>8277</v>
      </c>
      <c r="O1015" t="s">
        <v>8303</v>
      </c>
      <c r="P1015">
        <v>0</v>
      </c>
      <c r="Q1015">
        <v>0</v>
      </c>
    </row>
    <row r="1016" spans="1:17" ht="273.60000000000002" x14ac:dyDescent="0.3">
      <c r="A1016">
        <v>2419</v>
      </c>
      <c r="B1016" s="3" t="s">
        <v>2420</v>
      </c>
      <c r="C1016" s="3" t="s">
        <v>6529</v>
      </c>
      <c r="D1016" s="5">
        <v>3000</v>
      </c>
      <c r="E1016" s="7">
        <v>0</v>
      </c>
      <c r="F1016" t="s">
        <v>8220</v>
      </c>
      <c r="G1016" t="s">
        <v>8223</v>
      </c>
      <c r="H1016" t="s">
        <v>8245</v>
      </c>
      <c r="I1016" s="12">
        <v>42053.738298611104</v>
      </c>
      <c r="J1016" s="12">
        <v>41993.738298611104</v>
      </c>
      <c r="K1016" t="b">
        <v>0</v>
      </c>
      <c r="L1016">
        <v>0</v>
      </c>
      <c r="M1016" t="b">
        <v>0</v>
      </c>
      <c r="N1016" t="s">
        <v>8277</v>
      </c>
      <c r="O1016" t="s">
        <v>8303</v>
      </c>
      <c r="P1016">
        <v>0</v>
      </c>
      <c r="Q1016">
        <v>0</v>
      </c>
    </row>
    <row r="1017" spans="1:17" ht="244.8" x14ac:dyDescent="0.3">
      <c r="A1017">
        <v>2426</v>
      </c>
      <c r="B1017" s="3" t="s">
        <v>2427</v>
      </c>
      <c r="C1017" s="3" t="s">
        <v>6536</v>
      </c>
      <c r="D1017" s="5">
        <v>20000</v>
      </c>
      <c r="E1017" s="7">
        <v>0</v>
      </c>
      <c r="F1017" t="s">
        <v>8220</v>
      </c>
      <c r="G1017" t="s">
        <v>8223</v>
      </c>
      <c r="H1017" t="s">
        <v>8245</v>
      </c>
      <c r="I1017" s="12">
        <v>42224.170046296291</v>
      </c>
      <c r="J1017" s="12">
        <v>42164.170046296291</v>
      </c>
      <c r="K1017" t="b">
        <v>0</v>
      </c>
      <c r="L1017">
        <v>0</v>
      </c>
      <c r="M1017" t="b">
        <v>0</v>
      </c>
      <c r="N1017" t="s">
        <v>8277</v>
      </c>
      <c r="O1017" t="s">
        <v>8303</v>
      </c>
      <c r="P1017">
        <v>0</v>
      </c>
      <c r="Q1017">
        <v>0</v>
      </c>
    </row>
    <row r="1018" spans="1:17" ht="259.2" x14ac:dyDescent="0.3">
      <c r="A1018">
        <v>2433</v>
      </c>
      <c r="B1018" s="3" t="s">
        <v>2434</v>
      </c>
      <c r="C1018" s="3" t="s">
        <v>6543</v>
      </c>
      <c r="D1018" s="5">
        <v>10000</v>
      </c>
      <c r="E1018" s="7">
        <v>0</v>
      </c>
      <c r="F1018" t="s">
        <v>8220</v>
      </c>
      <c r="G1018" t="s">
        <v>8223</v>
      </c>
      <c r="H1018" t="s">
        <v>8245</v>
      </c>
      <c r="I1018" s="12">
        <v>42427.89980324074</v>
      </c>
      <c r="J1018" s="12">
        <v>42397.89980324074</v>
      </c>
      <c r="K1018" t="b">
        <v>0</v>
      </c>
      <c r="L1018">
        <v>0</v>
      </c>
      <c r="M1018" t="b">
        <v>0</v>
      </c>
      <c r="N1018" t="s">
        <v>8277</v>
      </c>
      <c r="O1018" t="s">
        <v>8303</v>
      </c>
      <c r="P1018">
        <v>0</v>
      </c>
      <c r="Q1018">
        <v>0</v>
      </c>
    </row>
    <row r="1019" spans="1:17" ht="230.4" x14ac:dyDescent="0.3">
      <c r="A1019">
        <v>2437</v>
      </c>
      <c r="B1019" s="3" t="s">
        <v>2438</v>
      </c>
      <c r="C1019" s="3" t="s">
        <v>6547</v>
      </c>
      <c r="D1019" s="5">
        <v>8000</v>
      </c>
      <c r="E1019" s="7">
        <v>0</v>
      </c>
      <c r="F1019" t="s">
        <v>8220</v>
      </c>
      <c r="G1019" t="s">
        <v>8223</v>
      </c>
      <c r="H1019" t="s">
        <v>8245</v>
      </c>
      <c r="I1019" s="12">
        <v>42080.75</v>
      </c>
      <c r="J1019" s="12">
        <v>42031.965138888889</v>
      </c>
      <c r="K1019" t="b">
        <v>0</v>
      </c>
      <c r="L1019">
        <v>0</v>
      </c>
      <c r="M1019" t="b">
        <v>0</v>
      </c>
      <c r="N1019" t="s">
        <v>8277</v>
      </c>
      <c r="O1019" t="s">
        <v>8303</v>
      </c>
      <c r="P1019">
        <v>0</v>
      </c>
      <c r="Q1019">
        <v>0</v>
      </c>
    </row>
    <row r="1020" spans="1:17" ht="259.2" x14ac:dyDescent="0.3">
      <c r="A1020">
        <v>2439</v>
      </c>
      <c r="B1020" s="3" t="s">
        <v>2440</v>
      </c>
      <c r="C1020" s="3" t="s">
        <v>6549</v>
      </c>
      <c r="D1020" s="5">
        <v>10000</v>
      </c>
      <c r="E1020" s="7">
        <v>0</v>
      </c>
      <c r="F1020" t="s">
        <v>8220</v>
      </c>
      <c r="G1020" t="s">
        <v>8223</v>
      </c>
      <c r="H1020" t="s">
        <v>8245</v>
      </c>
      <c r="I1020" s="12">
        <v>42295.818622685183</v>
      </c>
      <c r="J1020" s="12">
        <v>42265.818622685183</v>
      </c>
      <c r="K1020" t="b">
        <v>0</v>
      </c>
      <c r="L1020">
        <v>0</v>
      </c>
      <c r="M1020" t="b">
        <v>0</v>
      </c>
      <c r="N1020" t="s">
        <v>8277</v>
      </c>
      <c r="O1020" t="s">
        <v>8303</v>
      </c>
      <c r="P1020">
        <v>0</v>
      </c>
      <c r="Q1020">
        <v>0</v>
      </c>
    </row>
    <row r="1021" spans="1:17" ht="244.8" x14ac:dyDescent="0.3">
      <c r="A1021">
        <v>2503</v>
      </c>
      <c r="B1021" s="3" t="s">
        <v>2503</v>
      </c>
      <c r="C1021" s="3" t="s">
        <v>6613</v>
      </c>
      <c r="D1021" s="5">
        <v>10000</v>
      </c>
      <c r="E1021" s="7">
        <v>0</v>
      </c>
      <c r="F1021" t="s">
        <v>8220</v>
      </c>
      <c r="G1021" t="s">
        <v>8223</v>
      </c>
      <c r="H1021" t="s">
        <v>8245</v>
      </c>
      <c r="I1021" s="12">
        <v>42528.879166666666</v>
      </c>
      <c r="J1021" s="12">
        <v>42498.899398148147</v>
      </c>
      <c r="K1021" t="b">
        <v>0</v>
      </c>
      <c r="L1021">
        <v>0</v>
      </c>
      <c r="M1021" t="b">
        <v>0</v>
      </c>
      <c r="N1021" t="s">
        <v>8277</v>
      </c>
      <c r="O1021" t="s">
        <v>8315</v>
      </c>
      <c r="P1021">
        <v>0</v>
      </c>
      <c r="Q1021">
        <v>0</v>
      </c>
    </row>
    <row r="1022" spans="1:17" ht="144" x14ac:dyDescent="0.3">
      <c r="A1022">
        <v>2504</v>
      </c>
      <c r="B1022" s="3" t="s">
        <v>2504</v>
      </c>
      <c r="C1022" s="3" t="s">
        <v>6614</v>
      </c>
      <c r="D1022" s="5">
        <v>35000</v>
      </c>
      <c r="E1022" s="7">
        <v>0</v>
      </c>
      <c r="F1022" t="s">
        <v>8220</v>
      </c>
      <c r="G1022" t="s">
        <v>8223</v>
      </c>
      <c r="H1022" t="s">
        <v>8245</v>
      </c>
      <c r="I1022" s="12">
        <v>41958.057106481487</v>
      </c>
      <c r="J1022" s="12">
        <v>41928.015439814815</v>
      </c>
      <c r="K1022" t="b">
        <v>0</v>
      </c>
      <c r="L1022">
        <v>0</v>
      </c>
      <c r="M1022" t="b">
        <v>0</v>
      </c>
      <c r="N1022" t="s">
        <v>8277</v>
      </c>
      <c r="O1022" t="s">
        <v>8315</v>
      </c>
      <c r="P1022">
        <v>0</v>
      </c>
      <c r="Q1022">
        <v>0</v>
      </c>
    </row>
    <row r="1023" spans="1:17" ht="244.8" x14ac:dyDescent="0.3">
      <c r="A1023">
        <v>2505</v>
      </c>
      <c r="B1023" s="3" t="s">
        <v>2505</v>
      </c>
      <c r="C1023" s="3" t="s">
        <v>6615</v>
      </c>
      <c r="D1023" s="5">
        <v>7000</v>
      </c>
      <c r="E1023" s="7">
        <v>0</v>
      </c>
      <c r="F1023" t="s">
        <v>8220</v>
      </c>
      <c r="G1023" t="s">
        <v>8223</v>
      </c>
      <c r="H1023" t="s">
        <v>8245</v>
      </c>
      <c r="I1023" s="12">
        <v>42077.014074074075</v>
      </c>
      <c r="J1023" s="12">
        <v>42047.05574074074</v>
      </c>
      <c r="K1023" t="b">
        <v>0</v>
      </c>
      <c r="L1023">
        <v>0</v>
      </c>
      <c r="M1023" t="b">
        <v>0</v>
      </c>
      <c r="N1023" t="s">
        <v>8277</v>
      </c>
      <c r="O1023" t="s">
        <v>8315</v>
      </c>
      <c r="P1023">
        <v>0</v>
      </c>
      <c r="Q1023">
        <v>0</v>
      </c>
    </row>
    <row r="1024" spans="1:17" ht="72" x14ac:dyDescent="0.3">
      <c r="A1024">
        <v>2507</v>
      </c>
      <c r="B1024" s="3" t="s">
        <v>2507</v>
      </c>
      <c r="C1024" s="3" t="s">
        <v>6617</v>
      </c>
      <c r="D1024" s="5">
        <v>42850</v>
      </c>
      <c r="E1024" s="7">
        <v>0</v>
      </c>
      <c r="F1024" t="s">
        <v>8220</v>
      </c>
      <c r="G1024" t="s">
        <v>8223</v>
      </c>
      <c r="H1024" t="s">
        <v>8245</v>
      </c>
      <c r="I1024" s="12">
        <v>42135.072962962964</v>
      </c>
      <c r="J1024" s="12">
        <v>42105.072962962964</v>
      </c>
      <c r="K1024" t="b">
        <v>0</v>
      </c>
      <c r="L1024">
        <v>0</v>
      </c>
      <c r="M1024" t="b">
        <v>0</v>
      </c>
      <c r="N1024" t="s">
        <v>8277</v>
      </c>
      <c r="O1024" t="s">
        <v>8315</v>
      </c>
      <c r="P1024">
        <v>0</v>
      </c>
      <c r="Q1024">
        <v>0</v>
      </c>
    </row>
    <row r="1025" spans="1:17" ht="259.2" x14ac:dyDescent="0.3">
      <c r="A1025">
        <v>2508</v>
      </c>
      <c r="B1025" s="3" t="s">
        <v>2508</v>
      </c>
      <c r="C1025" s="3" t="s">
        <v>6618</v>
      </c>
      <c r="D1025" s="5">
        <v>20000</v>
      </c>
      <c r="E1025" s="7">
        <v>0</v>
      </c>
      <c r="F1025" t="s">
        <v>8220</v>
      </c>
      <c r="G1025" t="s">
        <v>8223</v>
      </c>
      <c r="H1025" t="s">
        <v>8245</v>
      </c>
      <c r="I1025" s="12">
        <v>41865.951782407406</v>
      </c>
      <c r="J1025" s="12">
        <v>41835.951782407406</v>
      </c>
      <c r="K1025" t="b">
        <v>0</v>
      </c>
      <c r="L1025">
        <v>0</v>
      </c>
      <c r="M1025" t="b">
        <v>0</v>
      </c>
      <c r="N1025" t="s">
        <v>8277</v>
      </c>
      <c r="O1025" t="s">
        <v>8315</v>
      </c>
      <c r="P1025">
        <v>0</v>
      </c>
      <c r="Q1025">
        <v>0</v>
      </c>
    </row>
    <row r="1026" spans="1:17" ht="216" x14ac:dyDescent="0.3">
      <c r="A1026">
        <v>2512</v>
      </c>
      <c r="B1026" s="3" t="s">
        <v>2512</v>
      </c>
      <c r="C1026" s="3" t="s">
        <v>6622</v>
      </c>
      <c r="D1026" s="5">
        <v>1150</v>
      </c>
      <c r="E1026" s="7">
        <v>0</v>
      </c>
      <c r="F1026" t="s">
        <v>8220</v>
      </c>
      <c r="G1026" t="s">
        <v>8223</v>
      </c>
      <c r="H1026" t="s">
        <v>8245</v>
      </c>
      <c r="I1026" s="12">
        <v>41986.876863425925</v>
      </c>
      <c r="J1026" s="12">
        <v>41971.876863425925</v>
      </c>
      <c r="K1026" t="b">
        <v>0</v>
      </c>
      <c r="L1026">
        <v>0</v>
      </c>
      <c r="M1026" t="b">
        <v>0</v>
      </c>
      <c r="N1026" t="s">
        <v>8277</v>
      </c>
      <c r="O1026" t="s">
        <v>8315</v>
      </c>
      <c r="P1026">
        <v>0</v>
      </c>
      <c r="Q1026">
        <v>0</v>
      </c>
    </row>
    <row r="1027" spans="1:17" ht="244.8" x14ac:dyDescent="0.3">
      <c r="A1027">
        <v>2516</v>
      </c>
      <c r="B1027" s="3" t="s">
        <v>2516</v>
      </c>
      <c r="C1027" s="3" t="s">
        <v>6626</v>
      </c>
      <c r="D1027" s="5">
        <v>22000</v>
      </c>
      <c r="E1027" s="7">
        <v>0</v>
      </c>
      <c r="F1027" t="s">
        <v>8220</v>
      </c>
      <c r="G1027" t="s">
        <v>8223</v>
      </c>
      <c r="H1027" t="s">
        <v>8245</v>
      </c>
      <c r="I1027" s="12">
        <v>41972.6950462963</v>
      </c>
      <c r="J1027" s="12">
        <v>41942.653379629628</v>
      </c>
      <c r="K1027" t="b">
        <v>0</v>
      </c>
      <c r="L1027">
        <v>0</v>
      </c>
      <c r="M1027" t="b">
        <v>0</v>
      </c>
      <c r="N1027" t="s">
        <v>8277</v>
      </c>
      <c r="O1027" t="s">
        <v>8315</v>
      </c>
      <c r="P1027">
        <v>0</v>
      </c>
      <c r="Q1027">
        <v>0</v>
      </c>
    </row>
    <row r="1028" spans="1:17" ht="230.4" x14ac:dyDescent="0.3">
      <c r="A1028">
        <v>2518</v>
      </c>
      <c r="B1028" s="3" t="s">
        <v>2518</v>
      </c>
      <c r="C1028" s="3" t="s">
        <v>6628</v>
      </c>
      <c r="D1028" s="5">
        <v>5000</v>
      </c>
      <c r="E1028" s="7">
        <v>0</v>
      </c>
      <c r="F1028" t="s">
        <v>8220</v>
      </c>
      <c r="G1028" t="s">
        <v>8223</v>
      </c>
      <c r="H1028" t="s">
        <v>8245</v>
      </c>
      <c r="I1028" s="12">
        <v>41956.722546296296</v>
      </c>
      <c r="J1028" s="12">
        <v>41926.680879629632</v>
      </c>
      <c r="K1028" t="b">
        <v>0</v>
      </c>
      <c r="L1028">
        <v>0</v>
      </c>
      <c r="M1028" t="b">
        <v>0</v>
      </c>
      <c r="N1028" t="s">
        <v>8277</v>
      </c>
      <c r="O1028" t="s">
        <v>8315</v>
      </c>
      <c r="P1028">
        <v>0</v>
      </c>
      <c r="Q1028">
        <v>0</v>
      </c>
    </row>
    <row r="1029" spans="1:17" ht="259.2" x14ac:dyDescent="0.3">
      <c r="A1029">
        <v>2520</v>
      </c>
      <c r="B1029" s="3" t="s">
        <v>2520</v>
      </c>
      <c r="C1029" s="3" t="s">
        <v>6630</v>
      </c>
      <c r="D1029" s="5">
        <v>100000</v>
      </c>
      <c r="E1029" s="7">
        <v>0</v>
      </c>
      <c r="F1029" t="s">
        <v>8220</v>
      </c>
      <c r="G1029" t="s">
        <v>8223</v>
      </c>
      <c r="H1029" t="s">
        <v>8245</v>
      </c>
      <c r="I1029" s="12">
        <v>42658.806249999994</v>
      </c>
      <c r="J1029" s="12">
        <v>42612.600520833337</v>
      </c>
      <c r="K1029" t="b">
        <v>0</v>
      </c>
      <c r="L1029">
        <v>0</v>
      </c>
      <c r="M1029" t="b">
        <v>0</v>
      </c>
      <c r="N1029" t="s">
        <v>8277</v>
      </c>
      <c r="O1029" t="s">
        <v>8315</v>
      </c>
      <c r="P1029">
        <v>0</v>
      </c>
      <c r="Q1029">
        <v>0</v>
      </c>
    </row>
    <row r="1030" spans="1:17" ht="187.2" x14ac:dyDescent="0.3">
      <c r="A1030">
        <v>2584</v>
      </c>
      <c r="B1030" s="3" t="s">
        <v>2584</v>
      </c>
      <c r="C1030" s="3" t="s">
        <v>6694</v>
      </c>
      <c r="D1030" s="5">
        <v>10000</v>
      </c>
      <c r="E1030" s="7">
        <v>0</v>
      </c>
      <c r="F1030" t="s">
        <v>8220</v>
      </c>
      <c r="G1030" t="s">
        <v>8223</v>
      </c>
      <c r="H1030" t="s">
        <v>8245</v>
      </c>
      <c r="I1030" s="12">
        <v>42170.173252314817</v>
      </c>
      <c r="J1030" s="12">
        <v>42140.173252314817</v>
      </c>
      <c r="K1030" t="b">
        <v>0</v>
      </c>
      <c r="L1030">
        <v>0</v>
      </c>
      <c r="M1030" t="b">
        <v>0</v>
      </c>
      <c r="N1030" t="s">
        <v>8277</v>
      </c>
      <c r="O1030" t="s">
        <v>8303</v>
      </c>
      <c r="P1030">
        <v>0</v>
      </c>
      <c r="Q1030">
        <v>0</v>
      </c>
    </row>
    <row r="1031" spans="1:17" ht="259.2" x14ac:dyDescent="0.3">
      <c r="A1031">
        <v>2593</v>
      </c>
      <c r="B1031" s="3" t="s">
        <v>2593</v>
      </c>
      <c r="C1031" s="3" t="s">
        <v>6703</v>
      </c>
      <c r="D1031" s="5">
        <v>10000</v>
      </c>
      <c r="E1031" s="7">
        <v>0</v>
      </c>
      <c r="F1031" t="s">
        <v>8220</v>
      </c>
      <c r="G1031" t="s">
        <v>8223</v>
      </c>
      <c r="H1031" t="s">
        <v>8245</v>
      </c>
      <c r="I1031" s="12">
        <v>42119.84520833334</v>
      </c>
      <c r="J1031" s="12">
        <v>42089.84520833334</v>
      </c>
      <c r="K1031" t="b">
        <v>0</v>
      </c>
      <c r="L1031">
        <v>0</v>
      </c>
      <c r="M1031" t="b">
        <v>0</v>
      </c>
      <c r="N1031" t="s">
        <v>8277</v>
      </c>
      <c r="O1031" t="s">
        <v>8303</v>
      </c>
      <c r="P1031">
        <v>0</v>
      </c>
      <c r="Q1031">
        <v>0</v>
      </c>
    </row>
    <row r="1032" spans="1:17" ht="259.2" x14ac:dyDescent="0.3">
      <c r="A1032">
        <v>2686</v>
      </c>
      <c r="B1032" s="3" t="s">
        <v>2686</v>
      </c>
      <c r="C1032" s="3" t="s">
        <v>6796</v>
      </c>
      <c r="D1032" s="5">
        <v>30000</v>
      </c>
      <c r="E1032" s="7">
        <v>0</v>
      </c>
      <c r="F1032" t="s">
        <v>8220</v>
      </c>
      <c r="G1032" t="s">
        <v>8223</v>
      </c>
      <c r="H1032" t="s">
        <v>8245</v>
      </c>
      <c r="I1032" s="12">
        <v>41912.974803240737</v>
      </c>
      <c r="J1032" s="12">
        <v>41892.974803240737</v>
      </c>
      <c r="K1032" t="b">
        <v>0</v>
      </c>
      <c r="L1032">
        <v>0</v>
      </c>
      <c r="M1032" t="b">
        <v>0</v>
      </c>
      <c r="N1032" t="s">
        <v>8277</v>
      </c>
      <c r="O1032" t="s">
        <v>8303</v>
      </c>
      <c r="P1032">
        <v>0</v>
      </c>
      <c r="Q1032">
        <v>0</v>
      </c>
    </row>
    <row r="1033" spans="1:17" ht="201.6" x14ac:dyDescent="0.3">
      <c r="A1033">
        <v>2687</v>
      </c>
      <c r="B1033" s="3" t="s">
        <v>2687</v>
      </c>
      <c r="C1033" s="3" t="s">
        <v>6797</v>
      </c>
      <c r="D1033" s="5">
        <v>15000</v>
      </c>
      <c r="E1033" s="7">
        <v>0</v>
      </c>
      <c r="F1033" t="s">
        <v>8220</v>
      </c>
      <c r="G1033" t="s">
        <v>8223</v>
      </c>
      <c r="H1033" t="s">
        <v>8245</v>
      </c>
      <c r="I1033" s="12">
        <v>42184.64025462963</v>
      </c>
      <c r="J1033" s="12">
        <v>42154.64025462963</v>
      </c>
      <c r="K1033" t="b">
        <v>0</v>
      </c>
      <c r="L1033">
        <v>0</v>
      </c>
      <c r="M1033" t="b">
        <v>0</v>
      </c>
      <c r="N1033" t="s">
        <v>8277</v>
      </c>
      <c r="O1033" t="s">
        <v>8303</v>
      </c>
      <c r="P1033">
        <v>0</v>
      </c>
      <c r="Q1033">
        <v>0</v>
      </c>
    </row>
    <row r="1034" spans="1:17" ht="230.4" x14ac:dyDescent="0.3">
      <c r="A1034">
        <v>2743</v>
      </c>
      <c r="B1034" s="3" t="s">
        <v>2743</v>
      </c>
      <c r="C1034" s="3" t="s">
        <v>6853</v>
      </c>
      <c r="D1034" s="5">
        <v>5999</v>
      </c>
      <c r="E1034" s="7">
        <v>0</v>
      </c>
      <c r="F1034" t="s">
        <v>8220</v>
      </c>
      <c r="G1034" t="s">
        <v>8223</v>
      </c>
      <c r="H1034" t="s">
        <v>8245</v>
      </c>
      <c r="I1034" s="12">
        <v>42662.328784722224</v>
      </c>
      <c r="J1034" s="12">
        <v>42632.328784722224</v>
      </c>
      <c r="K1034" t="b">
        <v>0</v>
      </c>
      <c r="L1034">
        <v>0</v>
      </c>
      <c r="M1034" t="b">
        <v>0</v>
      </c>
      <c r="N1034" t="s">
        <v>8269</v>
      </c>
      <c r="O1034" t="s">
        <v>8314</v>
      </c>
      <c r="P1034">
        <v>0</v>
      </c>
      <c r="Q1034">
        <v>0</v>
      </c>
    </row>
    <row r="1035" spans="1:17" ht="216" x14ac:dyDescent="0.3">
      <c r="A1035">
        <v>2750</v>
      </c>
      <c r="B1035" s="3" t="s">
        <v>2750</v>
      </c>
      <c r="C1035" s="3" t="s">
        <v>6860</v>
      </c>
      <c r="D1035" s="5">
        <v>1999</v>
      </c>
      <c r="E1035" s="7">
        <v>0</v>
      </c>
      <c r="F1035" t="s">
        <v>8220</v>
      </c>
      <c r="G1035" t="s">
        <v>8223</v>
      </c>
      <c r="H1035" t="s">
        <v>8245</v>
      </c>
      <c r="I1035" s="12">
        <v>41090.833333333336</v>
      </c>
      <c r="J1035" s="12">
        <v>41078.899826388886</v>
      </c>
      <c r="K1035" t="b">
        <v>0</v>
      </c>
      <c r="L1035">
        <v>0</v>
      </c>
      <c r="M1035" t="b">
        <v>0</v>
      </c>
      <c r="N1035" t="s">
        <v>8269</v>
      </c>
      <c r="O1035" t="s">
        <v>8314</v>
      </c>
      <c r="P1035">
        <v>0</v>
      </c>
      <c r="Q1035">
        <v>0</v>
      </c>
    </row>
    <row r="1036" spans="1:17" ht="259.2" x14ac:dyDescent="0.3">
      <c r="A1036">
        <v>2751</v>
      </c>
      <c r="B1036" s="3" t="s">
        <v>2751</v>
      </c>
      <c r="C1036" s="3" t="s">
        <v>6861</v>
      </c>
      <c r="D1036" s="5">
        <v>3274</v>
      </c>
      <c r="E1036" s="7">
        <v>0</v>
      </c>
      <c r="F1036" t="s">
        <v>8220</v>
      </c>
      <c r="G1036" t="s">
        <v>8223</v>
      </c>
      <c r="H1036" t="s">
        <v>8245</v>
      </c>
      <c r="I1036" s="12">
        <v>41807.887060185189</v>
      </c>
      <c r="J1036" s="12">
        <v>41747.887060185189</v>
      </c>
      <c r="K1036" t="b">
        <v>0</v>
      </c>
      <c r="L1036">
        <v>0</v>
      </c>
      <c r="M1036" t="b">
        <v>0</v>
      </c>
      <c r="N1036" t="s">
        <v>8269</v>
      </c>
      <c r="O1036" t="s">
        <v>8314</v>
      </c>
      <c r="P1036">
        <v>0</v>
      </c>
      <c r="Q1036">
        <v>0</v>
      </c>
    </row>
    <row r="1037" spans="1:17" ht="230.4" x14ac:dyDescent="0.3">
      <c r="A1037">
        <v>2754</v>
      </c>
      <c r="B1037" s="3" t="s">
        <v>2754</v>
      </c>
      <c r="C1037" s="3" t="s">
        <v>6864</v>
      </c>
      <c r="D1037" s="5">
        <v>10000</v>
      </c>
      <c r="E1037" s="7">
        <v>0</v>
      </c>
      <c r="F1037" t="s">
        <v>8220</v>
      </c>
      <c r="G1037" t="s">
        <v>8223</v>
      </c>
      <c r="H1037" t="s">
        <v>8245</v>
      </c>
      <c r="I1037" s="12">
        <v>41893.636006944449</v>
      </c>
      <c r="J1037" s="12">
        <v>41863.636006944449</v>
      </c>
      <c r="K1037" t="b">
        <v>0</v>
      </c>
      <c r="L1037">
        <v>0</v>
      </c>
      <c r="M1037" t="b">
        <v>0</v>
      </c>
      <c r="N1037" t="s">
        <v>8269</v>
      </c>
      <c r="O1037" t="s">
        <v>8314</v>
      </c>
      <c r="P1037">
        <v>0</v>
      </c>
      <c r="Q1037">
        <v>0</v>
      </c>
    </row>
    <row r="1038" spans="1:17" ht="216" x14ac:dyDescent="0.3">
      <c r="A1038">
        <v>2765</v>
      </c>
      <c r="B1038" s="3" t="s">
        <v>2765</v>
      </c>
      <c r="C1038" s="3" t="s">
        <v>6875</v>
      </c>
      <c r="D1038" s="5">
        <v>4000</v>
      </c>
      <c r="E1038" s="7">
        <v>0</v>
      </c>
      <c r="F1038" t="s">
        <v>8220</v>
      </c>
      <c r="G1038" t="s">
        <v>8223</v>
      </c>
      <c r="H1038" t="s">
        <v>8245</v>
      </c>
      <c r="I1038" s="12">
        <v>41210.579027777778</v>
      </c>
      <c r="J1038" s="12">
        <v>41194.579027777778</v>
      </c>
      <c r="K1038" t="b">
        <v>0</v>
      </c>
      <c r="L1038">
        <v>0</v>
      </c>
      <c r="M1038" t="b">
        <v>0</v>
      </c>
      <c r="N1038" t="s">
        <v>8269</v>
      </c>
      <c r="O1038" t="s">
        <v>8314</v>
      </c>
      <c r="P1038">
        <v>0</v>
      </c>
      <c r="Q1038">
        <v>0</v>
      </c>
    </row>
    <row r="1039" spans="1:17" ht="259.2" x14ac:dyDescent="0.3">
      <c r="A1039">
        <v>2771</v>
      </c>
      <c r="B1039" s="3" t="s">
        <v>2771</v>
      </c>
      <c r="C1039" s="3" t="s">
        <v>6881</v>
      </c>
      <c r="D1039" s="5">
        <v>19980</v>
      </c>
      <c r="E1039" s="7">
        <v>0</v>
      </c>
      <c r="F1039" t="s">
        <v>8220</v>
      </c>
      <c r="G1039" t="s">
        <v>8223</v>
      </c>
      <c r="H1039" t="s">
        <v>8245</v>
      </c>
      <c r="I1039" s="12">
        <v>41306.708333333336</v>
      </c>
      <c r="J1039" s="12">
        <v>41257.531712962962</v>
      </c>
      <c r="K1039" t="b">
        <v>0</v>
      </c>
      <c r="L1039">
        <v>0</v>
      </c>
      <c r="M1039" t="b">
        <v>0</v>
      </c>
      <c r="N1039" t="s">
        <v>8269</v>
      </c>
      <c r="O1039" t="s">
        <v>8314</v>
      </c>
      <c r="P1039">
        <v>0</v>
      </c>
      <c r="Q1039">
        <v>0</v>
      </c>
    </row>
    <row r="1040" spans="1:17" ht="201.6" x14ac:dyDescent="0.3">
      <c r="A1040">
        <v>2772</v>
      </c>
      <c r="B1040" s="3" t="s">
        <v>2772</v>
      </c>
      <c r="C1040" s="3" t="s">
        <v>6882</v>
      </c>
      <c r="D1040" s="5">
        <v>8000</v>
      </c>
      <c r="E1040" s="7">
        <v>0</v>
      </c>
      <c r="F1040" t="s">
        <v>8220</v>
      </c>
      <c r="G1040" t="s">
        <v>8223</v>
      </c>
      <c r="H1040" t="s">
        <v>8245</v>
      </c>
      <c r="I1040" s="12">
        <v>41552.869143518517</v>
      </c>
      <c r="J1040" s="12">
        <v>41537.869143518517</v>
      </c>
      <c r="K1040" t="b">
        <v>0</v>
      </c>
      <c r="L1040">
        <v>0</v>
      </c>
      <c r="M1040" t="b">
        <v>0</v>
      </c>
      <c r="N1040" t="s">
        <v>8269</v>
      </c>
      <c r="O1040" t="s">
        <v>8314</v>
      </c>
      <c r="P1040">
        <v>0</v>
      </c>
      <c r="Q1040">
        <v>0</v>
      </c>
    </row>
    <row r="1041" spans="1:17" ht="244.8" x14ac:dyDescent="0.3">
      <c r="A1041">
        <v>2843</v>
      </c>
      <c r="B1041" s="3" t="s">
        <v>2843</v>
      </c>
      <c r="C1041" s="3" t="s">
        <v>6953</v>
      </c>
      <c r="D1041" s="5">
        <v>1200</v>
      </c>
      <c r="E1041" s="7">
        <v>0</v>
      </c>
      <c r="F1041" t="s">
        <v>8220</v>
      </c>
      <c r="G1041" t="s">
        <v>8223</v>
      </c>
      <c r="H1041" t="s">
        <v>8245</v>
      </c>
      <c r="I1041" s="12">
        <v>42534.166666666672</v>
      </c>
      <c r="J1041" s="12">
        <v>42492.737847222219</v>
      </c>
      <c r="K1041" t="b">
        <v>0</v>
      </c>
      <c r="L1041">
        <v>0</v>
      </c>
      <c r="M1041" t="b">
        <v>0</v>
      </c>
      <c r="N1041" t="s">
        <v>8281</v>
      </c>
      <c r="O1041" t="s">
        <v>8284</v>
      </c>
      <c r="P1041">
        <v>0</v>
      </c>
      <c r="Q1041">
        <v>0</v>
      </c>
    </row>
    <row r="1042" spans="1:17" ht="259.2" x14ac:dyDescent="0.3">
      <c r="A1042">
        <v>2846</v>
      </c>
      <c r="B1042" s="3" t="s">
        <v>2846</v>
      </c>
      <c r="C1042" s="3" t="s">
        <v>6956</v>
      </c>
      <c r="D1042" s="5">
        <v>8000</v>
      </c>
      <c r="E1042" s="7">
        <v>0</v>
      </c>
      <c r="F1042" t="s">
        <v>8220</v>
      </c>
      <c r="G1042" t="s">
        <v>8223</v>
      </c>
      <c r="H1042" t="s">
        <v>8245</v>
      </c>
      <c r="I1042" s="12">
        <v>42153.692060185189</v>
      </c>
      <c r="J1042" s="12">
        <v>42108.692060185189</v>
      </c>
      <c r="K1042" t="b">
        <v>0</v>
      </c>
      <c r="L1042">
        <v>0</v>
      </c>
      <c r="M1042" t="b">
        <v>0</v>
      </c>
      <c r="N1042" t="s">
        <v>8281</v>
      </c>
      <c r="O1042" t="s">
        <v>8284</v>
      </c>
      <c r="P1042">
        <v>0</v>
      </c>
      <c r="Q1042">
        <v>0</v>
      </c>
    </row>
    <row r="1043" spans="1:17" ht="244.8" x14ac:dyDescent="0.3">
      <c r="A1043">
        <v>2847</v>
      </c>
      <c r="B1043" s="3" t="s">
        <v>2847</v>
      </c>
      <c r="C1043" s="3" t="s">
        <v>6957</v>
      </c>
      <c r="D1043" s="5">
        <v>2000</v>
      </c>
      <c r="E1043" s="7">
        <v>0</v>
      </c>
      <c r="F1043" t="s">
        <v>8220</v>
      </c>
      <c r="G1043" t="s">
        <v>8223</v>
      </c>
      <c r="H1043" t="s">
        <v>8245</v>
      </c>
      <c r="I1043" s="12">
        <v>42513.806307870371</v>
      </c>
      <c r="J1043" s="12">
        <v>42453.806307870371</v>
      </c>
      <c r="K1043" t="b">
        <v>0</v>
      </c>
      <c r="L1043">
        <v>0</v>
      </c>
      <c r="M1043" t="b">
        <v>0</v>
      </c>
      <c r="N1043" t="s">
        <v>8281</v>
      </c>
      <c r="O1043" t="s">
        <v>8284</v>
      </c>
      <c r="P1043">
        <v>0</v>
      </c>
      <c r="Q1043">
        <v>0</v>
      </c>
    </row>
    <row r="1044" spans="1:17" ht="273.60000000000002" x14ac:dyDescent="0.3">
      <c r="A1044">
        <v>2865</v>
      </c>
      <c r="B1044" s="3" t="s">
        <v>2865</v>
      </c>
      <c r="C1044" s="3" t="s">
        <v>6975</v>
      </c>
      <c r="D1044" s="5">
        <v>2888</v>
      </c>
      <c r="E1044" s="7">
        <v>0</v>
      </c>
      <c r="F1044" t="s">
        <v>8220</v>
      </c>
      <c r="G1044" t="s">
        <v>8223</v>
      </c>
      <c r="H1044" t="s">
        <v>8245</v>
      </c>
      <c r="I1044" s="12">
        <v>42010.114108796297</v>
      </c>
      <c r="J1044" s="12">
        <v>41950.114108796297</v>
      </c>
      <c r="K1044" t="b">
        <v>0</v>
      </c>
      <c r="L1044">
        <v>0</v>
      </c>
      <c r="M1044" t="b">
        <v>0</v>
      </c>
      <c r="N1044" t="s">
        <v>8281</v>
      </c>
      <c r="O1044" t="s">
        <v>8284</v>
      </c>
      <c r="P1044">
        <v>0</v>
      </c>
      <c r="Q1044">
        <v>0</v>
      </c>
    </row>
    <row r="1045" spans="1:17" ht="158.4" x14ac:dyDescent="0.3">
      <c r="A1045">
        <v>2872</v>
      </c>
      <c r="B1045" s="3" t="s">
        <v>2872</v>
      </c>
      <c r="C1045" s="3" t="s">
        <v>6982</v>
      </c>
      <c r="D1045" s="5">
        <v>3000</v>
      </c>
      <c r="E1045" s="7">
        <v>0</v>
      </c>
      <c r="F1045" t="s">
        <v>8220</v>
      </c>
      <c r="G1045" t="s">
        <v>8223</v>
      </c>
      <c r="H1045" t="s">
        <v>8245</v>
      </c>
      <c r="I1045" s="12">
        <v>42175.11618055556</v>
      </c>
      <c r="J1045" s="12">
        <v>42115.11618055556</v>
      </c>
      <c r="K1045" t="b">
        <v>0</v>
      </c>
      <c r="L1045">
        <v>0</v>
      </c>
      <c r="M1045" t="b">
        <v>0</v>
      </c>
      <c r="N1045" t="s">
        <v>8281</v>
      </c>
      <c r="O1045" t="s">
        <v>8284</v>
      </c>
      <c r="P1045">
        <v>0</v>
      </c>
      <c r="Q1045">
        <v>0</v>
      </c>
    </row>
    <row r="1046" spans="1:17" ht="230.4" x14ac:dyDescent="0.3">
      <c r="A1046">
        <v>2876</v>
      </c>
      <c r="B1046" s="3" t="s">
        <v>2876</v>
      </c>
      <c r="C1046" s="3" t="s">
        <v>6986</v>
      </c>
      <c r="D1046" s="5">
        <v>150000</v>
      </c>
      <c r="E1046" s="7">
        <v>0</v>
      </c>
      <c r="F1046" t="s">
        <v>8220</v>
      </c>
      <c r="G1046" t="s">
        <v>8223</v>
      </c>
      <c r="H1046" t="s">
        <v>8245</v>
      </c>
      <c r="I1046" s="12">
        <v>42201.743969907402</v>
      </c>
      <c r="J1046" s="12">
        <v>42171.743969907402</v>
      </c>
      <c r="K1046" t="b">
        <v>0</v>
      </c>
      <c r="L1046">
        <v>0</v>
      </c>
      <c r="M1046" t="b">
        <v>0</v>
      </c>
      <c r="N1046" t="s">
        <v>8281</v>
      </c>
      <c r="O1046" t="s">
        <v>8284</v>
      </c>
      <c r="P1046">
        <v>0</v>
      </c>
      <c r="Q1046">
        <v>0</v>
      </c>
    </row>
    <row r="1047" spans="1:17" ht="273.60000000000002" x14ac:dyDescent="0.3">
      <c r="A1047">
        <v>2881</v>
      </c>
      <c r="B1047" s="3" t="s">
        <v>2881</v>
      </c>
      <c r="C1047" s="3" t="s">
        <v>6991</v>
      </c>
      <c r="D1047" s="5">
        <v>5500</v>
      </c>
      <c r="E1047" s="7">
        <v>0</v>
      </c>
      <c r="F1047" t="s">
        <v>8220</v>
      </c>
      <c r="G1047" t="s">
        <v>8223</v>
      </c>
      <c r="H1047" t="s">
        <v>8245</v>
      </c>
      <c r="I1047" s="12">
        <v>41976.639305555553</v>
      </c>
      <c r="J1047" s="12">
        <v>41916.597638888888</v>
      </c>
      <c r="K1047" t="b">
        <v>0</v>
      </c>
      <c r="L1047">
        <v>0</v>
      </c>
      <c r="M1047" t="b">
        <v>0</v>
      </c>
      <c r="N1047" t="s">
        <v>8281</v>
      </c>
      <c r="O1047" t="s">
        <v>8284</v>
      </c>
      <c r="P1047">
        <v>0</v>
      </c>
      <c r="Q1047">
        <v>0</v>
      </c>
    </row>
    <row r="1048" spans="1:17" ht="259.2" x14ac:dyDescent="0.3">
      <c r="A1048">
        <v>2888</v>
      </c>
      <c r="B1048" s="3" t="s">
        <v>2888</v>
      </c>
      <c r="C1048" s="3" t="s">
        <v>6998</v>
      </c>
      <c r="D1048" s="5">
        <v>30000</v>
      </c>
      <c r="E1048" s="7">
        <v>0</v>
      </c>
      <c r="F1048" t="s">
        <v>8220</v>
      </c>
      <c r="G1048" t="s">
        <v>8223</v>
      </c>
      <c r="H1048" t="s">
        <v>8245</v>
      </c>
      <c r="I1048" s="12">
        <v>41930.207638888889</v>
      </c>
      <c r="J1048" s="12">
        <v>41922.535185185188</v>
      </c>
      <c r="K1048" t="b">
        <v>0</v>
      </c>
      <c r="L1048">
        <v>0</v>
      </c>
      <c r="M1048" t="b">
        <v>0</v>
      </c>
      <c r="N1048" t="s">
        <v>8281</v>
      </c>
      <c r="O1048" t="s">
        <v>8284</v>
      </c>
      <c r="P1048">
        <v>0</v>
      </c>
      <c r="Q1048">
        <v>0</v>
      </c>
    </row>
    <row r="1049" spans="1:17" ht="100.8" x14ac:dyDescent="0.3">
      <c r="A1049">
        <v>2894</v>
      </c>
      <c r="B1049" s="3" t="s">
        <v>2894</v>
      </c>
      <c r="C1049" s="3" t="s">
        <v>7004</v>
      </c>
      <c r="D1049" s="5">
        <v>50000</v>
      </c>
      <c r="E1049" s="7">
        <v>0</v>
      </c>
      <c r="F1049" t="s">
        <v>8220</v>
      </c>
      <c r="G1049" t="s">
        <v>8223</v>
      </c>
      <c r="H1049" t="s">
        <v>8245</v>
      </c>
      <c r="I1049" s="12">
        <v>42097.944618055553</v>
      </c>
      <c r="J1049" s="12">
        <v>42037.986284722225</v>
      </c>
      <c r="K1049" t="b">
        <v>0</v>
      </c>
      <c r="L1049">
        <v>0</v>
      </c>
      <c r="M1049" t="b">
        <v>0</v>
      </c>
      <c r="N1049" t="s">
        <v>8281</v>
      </c>
      <c r="O1049" t="s">
        <v>8284</v>
      </c>
      <c r="P1049">
        <v>0</v>
      </c>
      <c r="Q1049">
        <v>0</v>
      </c>
    </row>
    <row r="1050" spans="1:17" ht="244.8" x14ac:dyDescent="0.3">
      <c r="A1050">
        <v>2899</v>
      </c>
      <c r="B1050" s="3" t="s">
        <v>2899</v>
      </c>
      <c r="C1050" s="3" t="s">
        <v>7009</v>
      </c>
      <c r="D1050" s="5">
        <v>10000</v>
      </c>
      <c r="E1050" s="7">
        <v>0</v>
      </c>
      <c r="F1050" t="s">
        <v>8220</v>
      </c>
      <c r="G1050" t="s">
        <v>8223</v>
      </c>
      <c r="H1050" t="s">
        <v>8245</v>
      </c>
      <c r="I1050" s="12">
        <v>42575.078217592592</v>
      </c>
      <c r="J1050" s="12">
        <v>42515.078217592592</v>
      </c>
      <c r="K1050" t="b">
        <v>0</v>
      </c>
      <c r="L1050">
        <v>0</v>
      </c>
      <c r="M1050" t="b">
        <v>0</v>
      </c>
      <c r="N1050" t="s">
        <v>8281</v>
      </c>
      <c r="O1050" t="s">
        <v>8284</v>
      </c>
      <c r="P1050">
        <v>0</v>
      </c>
      <c r="Q1050">
        <v>0</v>
      </c>
    </row>
    <row r="1051" spans="1:17" ht="230.4" x14ac:dyDescent="0.3">
      <c r="A1051">
        <v>2943</v>
      </c>
      <c r="B1051" s="3" t="s">
        <v>2943</v>
      </c>
      <c r="C1051" s="3" t="s">
        <v>7053</v>
      </c>
      <c r="D1051" s="5">
        <v>3000</v>
      </c>
      <c r="E1051" s="7">
        <v>0</v>
      </c>
      <c r="F1051" t="s">
        <v>8220</v>
      </c>
      <c r="G1051" t="s">
        <v>8223</v>
      </c>
      <c r="H1051" t="s">
        <v>8245</v>
      </c>
      <c r="I1051" s="12">
        <v>42107.129398148143</v>
      </c>
      <c r="J1051" s="12">
        <v>42077.129398148143</v>
      </c>
      <c r="K1051" t="b">
        <v>0</v>
      </c>
      <c r="L1051">
        <v>0</v>
      </c>
      <c r="M1051" t="b">
        <v>0</v>
      </c>
      <c r="N1051" t="s">
        <v>8281</v>
      </c>
      <c r="O1051" t="s">
        <v>8282</v>
      </c>
      <c r="P1051">
        <v>0</v>
      </c>
      <c r="Q1051">
        <v>0</v>
      </c>
    </row>
    <row r="1052" spans="1:17" ht="244.8" x14ac:dyDescent="0.3">
      <c r="A1052">
        <v>2945</v>
      </c>
      <c r="B1052" s="3" t="s">
        <v>2945</v>
      </c>
      <c r="C1052" s="3" t="s">
        <v>7055</v>
      </c>
      <c r="D1052" s="5">
        <v>50000</v>
      </c>
      <c r="E1052" s="7">
        <v>0</v>
      </c>
      <c r="F1052" t="s">
        <v>8220</v>
      </c>
      <c r="G1052" t="s">
        <v>8223</v>
      </c>
      <c r="H1052" t="s">
        <v>8245</v>
      </c>
      <c r="I1052" s="12">
        <v>42148.139583333337</v>
      </c>
      <c r="J1052" s="12">
        <v>42118.139583333337</v>
      </c>
      <c r="K1052" t="b">
        <v>0</v>
      </c>
      <c r="L1052">
        <v>0</v>
      </c>
      <c r="M1052" t="b">
        <v>0</v>
      </c>
      <c r="N1052" t="s">
        <v>8281</v>
      </c>
      <c r="O1052" t="s">
        <v>8282</v>
      </c>
      <c r="P1052">
        <v>0</v>
      </c>
      <c r="Q1052">
        <v>0</v>
      </c>
    </row>
    <row r="1053" spans="1:17" ht="230.4" x14ac:dyDescent="0.3">
      <c r="A1053">
        <v>2950</v>
      </c>
      <c r="B1053" s="3" t="s">
        <v>2950</v>
      </c>
      <c r="C1053" s="3" t="s">
        <v>7060</v>
      </c>
      <c r="D1053" s="5">
        <v>5000000</v>
      </c>
      <c r="E1053" s="7">
        <v>0</v>
      </c>
      <c r="F1053" t="s">
        <v>8220</v>
      </c>
      <c r="G1053" t="s">
        <v>8223</v>
      </c>
      <c r="H1053" t="s">
        <v>8245</v>
      </c>
      <c r="I1053" s="12">
        <v>42392.36518518519</v>
      </c>
      <c r="J1053" s="12">
        <v>42362.36518518519</v>
      </c>
      <c r="K1053" t="b">
        <v>0</v>
      </c>
      <c r="L1053">
        <v>0</v>
      </c>
      <c r="M1053" t="b">
        <v>0</v>
      </c>
      <c r="N1053" t="s">
        <v>8281</v>
      </c>
      <c r="O1053" t="s">
        <v>8282</v>
      </c>
      <c r="P1053">
        <v>0</v>
      </c>
      <c r="Q1053">
        <v>0</v>
      </c>
    </row>
    <row r="1054" spans="1:17" ht="273.60000000000002" x14ac:dyDescent="0.3">
      <c r="A1054">
        <v>3054</v>
      </c>
      <c r="B1054" s="3" t="s">
        <v>3054</v>
      </c>
      <c r="C1054" s="3" t="s">
        <v>7164</v>
      </c>
      <c r="D1054" s="5">
        <v>300</v>
      </c>
      <c r="E1054" s="7">
        <v>0</v>
      </c>
      <c r="F1054" t="s">
        <v>8220</v>
      </c>
      <c r="G1054" t="s">
        <v>8223</v>
      </c>
      <c r="H1054" t="s">
        <v>8245</v>
      </c>
      <c r="I1054" s="12">
        <v>42065.044444444444</v>
      </c>
      <c r="J1054" s="12">
        <v>42027.832800925928</v>
      </c>
      <c r="K1054" t="b">
        <v>0</v>
      </c>
      <c r="L1054">
        <v>0</v>
      </c>
      <c r="M1054" t="b">
        <v>0</v>
      </c>
      <c r="N1054" t="s">
        <v>8281</v>
      </c>
      <c r="O1054" t="s">
        <v>8282</v>
      </c>
      <c r="P1054">
        <v>0</v>
      </c>
      <c r="Q1054">
        <v>0</v>
      </c>
    </row>
    <row r="1055" spans="1:17" ht="244.8" x14ac:dyDescent="0.3">
      <c r="A1055">
        <v>3056</v>
      </c>
      <c r="B1055" s="3" t="s">
        <v>3056</v>
      </c>
      <c r="C1055" s="3" t="s">
        <v>7166</v>
      </c>
      <c r="D1055" s="5">
        <v>25000</v>
      </c>
      <c r="E1055" s="7">
        <v>0</v>
      </c>
      <c r="F1055" t="s">
        <v>8220</v>
      </c>
      <c r="G1055" t="s">
        <v>8223</v>
      </c>
      <c r="H1055" t="s">
        <v>8245</v>
      </c>
      <c r="I1055" s="12">
        <v>41911.636388888888</v>
      </c>
      <c r="J1055" s="12">
        <v>41851.636388888888</v>
      </c>
      <c r="K1055" t="b">
        <v>0</v>
      </c>
      <c r="L1055">
        <v>0</v>
      </c>
      <c r="M1055" t="b">
        <v>0</v>
      </c>
      <c r="N1055" t="s">
        <v>8281</v>
      </c>
      <c r="O1055" t="s">
        <v>8282</v>
      </c>
      <c r="P1055">
        <v>0</v>
      </c>
      <c r="Q1055">
        <v>0</v>
      </c>
    </row>
    <row r="1056" spans="1:17" ht="57.6" x14ac:dyDescent="0.3">
      <c r="A1056">
        <v>3061</v>
      </c>
      <c r="B1056" s="3" t="s">
        <v>3061</v>
      </c>
      <c r="C1056" s="3" t="s">
        <v>7171</v>
      </c>
      <c r="D1056" s="5">
        <v>1000000</v>
      </c>
      <c r="E1056" s="7">
        <v>0</v>
      </c>
      <c r="F1056" t="s">
        <v>8220</v>
      </c>
      <c r="G1056" t="s">
        <v>8223</v>
      </c>
      <c r="H1056" t="s">
        <v>8245</v>
      </c>
      <c r="I1056" s="12">
        <v>41864.784120370372</v>
      </c>
      <c r="J1056" s="12">
        <v>41834.784120370372</v>
      </c>
      <c r="K1056" t="b">
        <v>0</v>
      </c>
      <c r="L1056">
        <v>0</v>
      </c>
      <c r="M1056" t="b">
        <v>0</v>
      </c>
      <c r="N1056" t="s">
        <v>8281</v>
      </c>
      <c r="O1056" t="s">
        <v>8282</v>
      </c>
      <c r="P1056">
        <v>0</v>
      </c>
      <c r="Q1056">
        <v>0</v>
      </c>
    </row>
    <row r="1057" spans="1:17" ht="230.4" x14ac:dyDescent="0.3">
      <c r="A1057">
        <v>3082</v>
      </c>
      <c r="B1057" s="3" t="s">
        <v>3082</v>
      </c>
      <c r="C1057" s="3" t="s">
        <v>7192</v>
      </c>
      <c r="D1057" s="5">
        <v>9000</v>
      </c>
      <c r="E1057" s="7">
        <v>0</v>
      </c>
      <c r="F1057" t="s">
        <v>8220</v>
      </c>
      <c r="G1057" t="s">
        <v>8223</v>
      </c>
      <c r="H1057" t="s">
        <v>8245</v>
      </c>
      <c r="I1057" s="12">
        <v>42323.96465277778</v>
      </c>
      <c r="J1057" s="12">
        <v>42293.922986111109</v>
      </c>
      <c r="K1057" t="b">
        <v>0</v>
      </c>
      <c r="L1057">
        <v>0</v>
      </c>
      <c r="M1057" t="b">
        <v>0</v>
      </c>
      <c r="N1057" t="s">
        <v>8281</v>
      </c>
      <c r="O1057" t="s">
        <v>8282</v>
      </c>
      <c r="P1057">
        <v>0</v>
      </c>
      <c r="Q1057">
        <v>0</v>
      </c>
    </row>
    <row r="1058" spans="1:17" ht="259.2" x14ac:dyDescent="0.3">
      <c r="A1058">
        <v>3114</v>
      </c>
      <c r="B1058" s="3" t="s">
        <v>3114</v>
      </c>
      <c r="C1058" s="3" t="s">
        <v>7224</v>
      </c>
      <c r="D1058" s="5">
        <v>75000</v>
      </c>
      <c r="E1058" s="7">
        <v>0</v>
      </c>
      <c r="F1058" t="s">
        <v>8220</v>
      </c>
      <c r="G1058" t="s">
        <v>8223</v>
      </c>
      <c r="H1058" t="s">
        <v>8245</v>
      </c>
      <c r="I1058" s="12">
        <v>41903.632523148146</v>
      </c>
      <c r="J1058" s="12">
        <v>41843.632523148146</v>
      </c>
      <c r="K1058" t="b">
        <v>0</v>
      </c>
      <c r="L1058">
        <v>0</v>
      </c>
      <c r="M1058" t="b">
        <v>0</v>
      </c>
      <c r="N1058" t="s">
        <v>8281</v>
      </c>
      <c r="O1058" t="s">
        <v>8282</v>
      </c>
      <c r="P1058">
        <v>0</v>
      </c>
      <c r="Q1058">
        <v>0</v>
      </c>
    </row>
    <row r="1059" spans="1:17" ht="259.2" x14ac:dyDescent="0.3">
      <c r="A1059">
        <v>3194</v>
      </c>
      <c r="B1059" s="3" t="s">
        <v>3194</v>
      </c>
      <c r="C1059" s="3" t="s">
        <v>7304</v>
      </c>
      <c r="D1059" s="5">
        <v>11000</v>
      </c>
      <c r="E1059" s="7">
        <v>0</v>
      </c>
      <c r="F1059" t="s">
        <v>8220</v>
      </c>
      <c r="G1059" t="s">
        <v>8223</v>
      </c>
      <c r="H1059" t="s">
        <v>8245</v>
      </c>
      <c r="I1059" s="12">
        <v>42212.062476851846</v>
      </c>
      <c r="J1059" s="12">
        <v>42182.062476851846</v>
      </c>
      <c r="K1059" t="b">
        <v>0</v>
      </c>
      <c r="L1059">
        <v>0</v>
      </c>
      <c r="M1059" t="b">
        <v>0</v>
      </c>
      <c r="N1059" t="s">
        <v>8281</v>
      </c>
      <c r="O1059" t="s">
        <v>8293</v>
      </c>
      <c r="P1059">
        <v>0</v>
      </c>
      <c r="Q1059">
        <v>0</v>
      </c>
    </row>
    <row r="1060" spans="1:17" ht="230.4" x14ac:dyDescent="0.3">
      <c r="A1060">
        <v>3204</v>
      </c>
      <c r="B1060" s="3" t="s">
        <v>3204</v>
      </c>
      <c r="C1060" s="3" t="s">
        <v>7314</v>
      </c>
      <c r="D1060" s="5">
        <v>500</v>
      </c>
      <c r="E1060" s="7">
        <v>0</v>
      </c>
      <c r="F1060" t="s">
        <v>8220</v>
      </c>
      <c r="G1060" t="s">
        <v>8223</v>
      </c>
      <c r="H1060" t="s">
        <v>8245</v>
      </c>
      <c r="I1060" s="12">
        <v>42202.676388888889</v>
      </c>
      <c r="J1060" s="12">
        <v>42172.686099537037</v>
      </c>
      <c r="K1060" t="b">
        <v>0</v>
      </c>
      <c r="L1060">
        <v>0</v>
      </c>
      <c r="M1060" t="b">
        <v>0</v>
      </c>
      <c r="N1060" t="s">
        <v>8281</v>
      </c>
      <c r="O1060" t="s">
        <v>8293</v>
      </c>
      <c r="P1060">
        <v>0</v>
      </c>
      <c r="Q1060">
        <v>0</v>
      </c>
    </row>
    <row r="1061" spans="1:17" ht="216" x14ac:dyDescent="0.3">
      <c r="A1061">
        <v>3206</v>
      </c>
      <c r="B1061" s="3" t="s">
        <v>3206</v>
      </c>
      <c r="C1061" s="3" t="s">
        <v>7316</v>
      </c>
      <c r="D1061" s="5">
        <v>5000</v>
      </c>
      <c r="E1061" s="7">
        <v>0</v>
      </c>
      <c r="F1061" t="s">
        <v>8220</v>
      </c>
      <c r="G1061" t="s">
        <v>8223</v>
      </c>
      <c r="H1061" t="s">
        <v>8245</v>
      </c>
      <c r="I1061" s="12">
        <v>42266.276053240741</v>
      </c>
      <c r="J1061" s="12">
        <v>42236.276053240741</v>
      </c>
      <c r="K1061" t="b">
        <v>0</v>
      </c>
      <c r="L1061">
        <v>0</v>
      </c>
      <c r="M1061" t="b">
        <v>0</v>
      </c>
      <c r="N1061" t="s">
        <v>8281</v>
      </c>
      <c r="O1061" t="s">
        <v>8293</v>
      </c>
      <c r="P1061">
        <v>0</v>
      </c>
      <c r="Q1061">
        <v>0</v>
      </c>
    </row>
    <row r="1062" spans="1:17" ht="244.8" x14ac:dyDescent="0.3">
      <c r="A1062">
        <v>3628</v>
      </c>
      <c r="B1062" s="3" t="s">
        <v>3626</v>
      </c>
      <c r="C1062" s="3" t="s">
        <v>7738</v>
      </c>
      <c r="D1062" s="5">
        <v>100000</v>
      </c>
      <c r="E1062" s="7">
        <v>0</v>
      </c>
      <c r="F1062" t="s">
        <v>8220</v>
      </c>
      <c r="G1062" t="s">
        <v>8223</v>
      </c>
      <c r="H1062" t="s">
        <v>8245</v>
      </c>
      <c r="I1062" s="12">
        <v>42351.874953703707</v>
      </c>
      <c r="J1062" s="12">
        <v>42291.833287037036</v>
      </c>
      <c r="K1062" t="b">
        <v>0</v>
      </c>
      <c r="L1062">
        <v>0</v>
      </c>
      <c r="M1062" t="b">
        <v>0</v>
      </c>
      <c r="N1062" t="s">
        <v>8281</v>
      </c>
      <c r="O1062" t="s">
        <v>8293</v>
      </c>
      <c r="P1062">
        <v>0</v>
      </c>
      <c r="Q1062">
        <v>0</v>
      </c>
    </row>
    <row r="1063" spans="1:17" ht="187.2" x14ac:dyDescent="0.3">
      <c r="A1063">
        <v>3636</v>
      </c>
      <c r="B1063" s="3" t="s">
        <v>3634</v>
      </c>
      <c r="C1063" s="3" t="s">
        <v>7746</v>
      </c>
      <c r="D1063" s="5">
        <v>150000</v>
      </c>
      <c r="E1063" s="7">
        <v>0</v>
      </c>
      <c r="F1063" t="s">
        <v>8220</v>
      </c>
      <c r="G1063" t="s">
        <v>8223</v>
      </c>
      <c r="H1063" t="s">
        <v>8245</v>
      </c>
      <c r="I1063" s="12">
        <v>42261.694780092599</v>
      </c>
      <c r="J1063" s="12">
        <v>42226.694780092599</v>
      </c>
      <c r="K1063" t="b">
        <v>0</v>
      </c>
      <c r="L1063">
        <v>0</v>
      </c>
      <c r="M1063" t="b">
        <v>0</v>
      </c>
      <c r="N1063" t="s">
        <v>8281</v>
      </c>
      <c r="O1063" t="s">
        <v>8293</v>
      </c>
      <c r="P1063">
        <v>0</v>
      </c>
      <c r="Q1063">
        <v>0</v>
      </c>
    </row>
    <row r="1064" spans="1:17" ht="230.4" x14ac:dyDescent="0.3">
      <c r="A1064">
        <v>3641</v>
      </c>
      <c r="B1064" s="3" t="s">
        <v>3639</v>
      </c>
      <c r="C1064" s="3" t="s">
        <v>7751</v>
      </c>
      <c r="D1064" s="5">
        <v>3000</v>
      </c>
      <c r="E1064" s="7">
        <v>0</v>
      </c>
      <c r="F1064" t="s">
        <v>8220</v>
      </c>
      <c r="G1064" t="s">
        <v>8223</v>
      </c>
      <c r="H1064" t="s">
        <v>8245</v>
      </c>
      <c r="I1064" s="12">
        <v>41917.208333333336</v>
      </c>
      <c r="J1064" s="12">
        <v>41899.627071759263</v>
      </c>
      <c r="K1064" t="b">
        <v>0</v>
      </c>
      <c r="L1064">
        <v>0</v>
      </c>
      <c r="M1064" t="b">
        <v>0</v>
      </c>
      <c r="N1064" t="s">
        <v>8281</v>
      </c>
      <c r="O1064" t="s">
        <v>8293</v>
      </c>
      <c r="P1064">
        <v>0</v>
      </c>
      <c r="Q1064">
        <v>0</v>
      </c>
    </row>
    <row r="1065" spans="1:17" ht="230.4" x14ac:dyDescent="0.3">
      <c r="A1065">
        <v>3643</v>
      </c>
      <c r="B1065" s="3" t="s">
        <v>3641</v>
      </c>
      <c r="C1065" s="3" t="s">
        <v>7753</v>
      </c>
      <c r="D1065" s="5">
        <v>25000</v>
      </c>
      <c r="E1065" s="7">
        <v>0</v>
      </c>
      <c r="F1065" t="s">
        <v>8220</v>
      </c>
      <c r="G1065" t="s">
        <v>8223</v>
      </c>
      <c r="H1065" t="s">
        <v>8245</v>
      </c>
      <c r="I1065" s="12">
        <v>42325.185636574075</v>
      </c>
      <c r="J1065" s="12">
        <v>42285.143969907411</v>
      </c>
      <c r="K1065" t="b">
        <v>0</v>
      </c>
      <c r="L1065">
        <v>0</v>
      </c>
      <c r="M1065" t="b">
        <v>0</v>
      </c>
      <c r="N1065" t="s">
        <v>8281</v>
      </c>
      <c r="O1065" t="s">
        <v>8293</v>
      </c>
      <c r="P1065">
        <v>0</v>
      </c>
      <c r="Q1065">
        <v>0</v>
      </c>
    </row>
    <row r="1066" spans="1:17" ht="187.2" x14ac:dyDescent="0.3">
      <c r="A1066">
        <v>3733</v>
      </c>
      <c r="B1066" s="3" t="s">
        <v>3730</v>
      </c>
      <c r="C1066" s="3" t="s">
        <v>7843</v>
      </c>
      <c r="D1066" s="5">
        <v>1500</v>
      </c>
      <c r="E1066" s="7">
        <v>0</v>
      </c>
      <c r="F1066" t="s">
        <v>8220</v>
      </c>
      <c r="G1066" t="s">
        <v>8223</v>
      </c>
      <c r="H1066" t="s">
        <v>8245</v>
      </c>
      <c r="I1066" s="12">
        <v>42112.9375</v>
      </c>
      <c r="J1066" s="12">
        <v>42103.024398148147</v>
      </c>
      <c r="K1066" t="b">
        <v>0</v>
      </c>
      <c r="L1066">
        <v>0</v>
      </c>
      <c r="M1066" t="b">
        <v>0</v>
      </c>
      <c r="N1066" t="s">
        <v>8281</v>
      </c>
      <c r="O1066" t="s">
        <v>8284</v>
      </c>
      <c r="P1066">
        <v>0</v>
      </c>
      <c r="Q1066">
        <v>0</v>
      </c>
    </row>
    <row r="1067" spans="1:17" ht="201.6" x14ac:dyDescent="0.3">
      <c r="A1067">
        <v>3741</v>
      </c>
      <c r="B1067" s="3" t="s">
        <v>3738</v>
      </c>
      <c r="C1067" s="3" t="s">
        <v>7851</v>
      </c>
      <c r="D1067" s="5">
        <v>20000</v>
      </c>
      <c r="E1067" s="7">
        <v>0</v>
      </c>
      <c r="F1067" t="s">
        <v>8220</v>
      </c>
      <c r="G1067" t="s">
        <v>8223</v>
      </c>
      <c r="H1067" t="s">
        <v>8245</v>
      </c>
      <c r="I1067" s="12">
        <v>42355.920717592591</v>
      </c>
      <c r="J1067" s="12">
        <v>42325.920717592591</v>
      </c>
      <c r="K1067" t="b">
        <v>0</v>
      </c>
      <c r="L1067">
        <v>0</v>
      </c>
      <c r="M1067" t="b">
        <v>0</v>
      </c>
      <c r="N1067" t="s">
        <v>8281</v>
      </c>
      <c r="O1067" t="s">
        <v>8284</v>
      </c>
      <c r="P1067">
        <v>0</v>
      </c>
      <c r="Q1067">
        <v>0</v>
      </c>
    </row>
    <row r="1068" spans="1:17" ht="158.4" x14ac:dyDescent="0.3">
      <c r="A1068">
        <v>3743</v>
      </c>
      <c r="B1068" s="3" t="s">
        <v>3740</v>
      </c>
      <c r="C1068" s="3" t="s">
        <v>7853</v>
      </c>
      <c r="D1068" s="5">
        <v>2200</v>
      </c>
      <c r="E1068" s="7">
        <v>0</v>
      </c>
      <c r="F1068" t="s">
        <v>8220</v>
      </c>
      <c r="G1068" t="s">
        <v>8223</v>
      </c>
      <c r="H1068" t="s">
        <v>8245</v>
      </c>
      <c r="I1068" s="12">
        <v>41823.710231481484</v>
      </c>
      <c r="J1068" s="12">
        <v>41793.710231481484</v>
      </c>
      <c r="K1068" t="b">
        <v>0</v>
      </c>
      <c r="L1068">
        <v>0</v>
      </c>
      <c r="M1068" t="b">
        <v>0</v>
      </c>
      <c r="N1068" t="s">
        <v>8281</v>
      </c>
      <c r="O1068" t="s">
        <v>8284</v>
      </c>
      <c r="P1068">
        <v>0</v>
      </c>
      <c r="Q1068">
        <v>0</v>
      </c>
    </row>
    <row r="1069" spans="1:17" ht="259.2" x14ac:dyDescent="0.3">
      <c r="A1069">
        <v>3744</v>
      </c>
      <c r="B1069" s="3" t="s">
        <v>3741</v>
      </c>
      <c r="C1069" s="3" t="s">
        <v>7854</v>
      </c>
      <c r="D1069" s="5">
        <v>1200</v>
      </c>
      <c r="E1069" s="7">
        <v>0</v>
      </c>
      <c r="F1069" t="s">
        <v>8220</v>
      </c>
      <c r="G1069" t="s">
        <v>8223</v>
      </c>
      <c r="H1069" t="s">
        <v>8245</v>
      </c>
      <c r="I1069" s="12">
        <v>41825.165972222225</v>
      </c>
      <c r="J1069" s="12">
        <v>41793.814259259263</v>
      </c>
      <c r="K1069" t="b">
        <v>0</v>
      </c>
      <c r="L1069">
        <v>0</v>
      </c>
      <c r="M1069" t="b">
        <v>0</v>
      </c>
      <c r="N1069" t="s">
        <v>8281</v>
      </c>
      <c r="O1069" t="s">
        <v>8284</v>
      </c>
      <c r="P1069">
        <v>0</v>
      </c>
      <c r="Q1069">
        <v>0</v>
      </c>
    </row>
    <row r="1070" spans="1:17" ht="230.4" x14ac:dyDescent="0.3">
      <c r="A1070">
        <v>3790</v>
      </c>
      <c r="B1070" s="3" t="s">
        <v>3787</v>
      </c>
      <c r="C1070" s="3" t="s">
        <v>7900</v>
      </c>
      <c r="D1070" s="5">
        <v>15000</v>
      </c>
      <c r="E1070" s="7">
        <v>0</v>
      </c>
      <c r="F1070" t="s">
        <v>8220</v>
      </c>
      <c r="G1070" t="s">
        <v>8223</v>
      </c>
      <c r="H1070" t="s">
        <v>8245</v>
      </c>
      <c r="I1070" s="12">
        <v>42696.708599537036</v>
      </c>
      <c r="J1070" s="12">
        <v>42666.666932870372</v>
      </c>
      <c r="K1070" t="b">
        <v>0</v>
      </c>
      <c r="L1070">
        <v>0</v>
      </c>
      <c r="M1070" t="b">
        <v>0</v>
      </c>
      <c r="N1070" t="s">
        <v>8281</v>
      </c>
      <c r="O1070" t="s">
        <v>8293</v>
      </c>
      <c r="P1070">
        <v>0</v>
      </c>
      <c r="Q1070">
        <v>0</v>
      </c>
    </row>
    <row r="1071" spans="1:17" ht="158.4" x14ac:dyDescent="0.3">
      <c r="A1071">
        <v>3791</v>
      </c>
      <c r="B1071" s="3" t="s">
        <v>3788</v>
      </c>
      <c r="C1071" s="3" t="s">
        <v>7901</v>
      </c>
      <c r="D1071" s="5">
        <v>1500</v>
      </c>
      <c r="E1071" s="7">
        <v>0</v>
      </c>
      <c r="F1071" t="s">
        <v>8220</v>
      </c>
      <c r="G1071" t="s">
        <v>8223</v>
      </c>
      <c r="H1071" t="s">
        <v>8245</v>
      </c>
      <c r="I1071" s="12">
        <v>41826.692037037035</v>
      </c>
      <c r="J1071" s="12">
        <v>41766.692037037035</v>
      </c>
      <c r="K1071" t="b">
        <v>0</v>
      </c>
      <c r="L1071">
        <v>0</v>
      </c>
      <c r="M1071" t="b">
        <v>0</v>
      </c>
      <c r="N1071" t="s">
        <v>8281</v>
      </c>
      <c r="O1071" t="s">
        <v>8293</v>
      </c>
      <c r="P1071">
        <v>0</v>
      </c>
      <c r="Q1071">
        <v>0</v>
      </c>
    </row>
    <row r="1072" spans="1:17" ht="244.8" x14ac:dyDescent="0.3">
      <c r="A1072">
        <v>3802</v>
      </c>
      <c r="B1072" s="3" t="s">
        <v>3799</v>
      </c>
      <c r="C1072" s="3" t="s">
        <v>7912</v>
      </c>
      <c r="D1072" s="5">
        <v>3000</v>
      </c>
      <c r="E1072" s="7">
        <v>0</v>
      </c>
      <c r="F1072" t="s">
        <v>8220</v>
      </c>
      <c r="G1072" t="s">
        <v>8223</v>
      </c>
      <c r="H1072" t="s">
        <v>8245</v>
      </c>
      <c r="I1072" s="12">
        <v>42299.126226851848</v>
      </c>
      <c r="J1072" s="12">
        <v>42269.126226851848</v>
      </c>
      <c r="K1072" t="b">
        <v>0</v>
      </c>
      <c r="L1072">
        <v>0</v>
      </c>
      <c r="M1072" t="b">
        <v>0</v>
      </c>
      <c r="N1072" t="s">
        <v>8281</v>
      </c>
      <c r="O1072" t="s">
        <v>8293</v>
      </c>
      <c r="P1072">
        <v>0</v>
      </c>
      <c r="Q1072">
        <v>0</v>
      </c>
    </row>
    <row r="1073" spans="1:17" ht="244.8" x14ac:dyDescent="0.3">
      <c r="A1073">
        <v>3804</v>
      </c>
      <c r="B1073" s="3" t="s">
        <v>3801</v>
      </c>
      <c r="C1073" s="3" t="s">
        <v>7914</v>
      </c>
      <c r="D1073" s="5">
        <v>8000</v>
      </c>
      <c r="E1073" s="7">
        <v>0</v>
      </c>
      <c r="F1073" t="s">
        <v>8220</v>
      </c>
      <c r="G1073" t="s">
        <v>8223</v>
      </c>
      <c r="H1073" t="s">
        <v>8245</v>
      </c>
      <c r="I1073" s="12">
        <v>42582.291666666672</v>
      </c>
      <c r="J1073" s="12">
        <v>42527.00953703704</v>
      </c>
      <c r="K1073" t="b">
        <v>0</v>
      </c>
      <c r="L1073">
        <v>0</v>
      </c>
      <c r="M1073" t="b">
        <v>0</v>
      </c>
      <c r="N1073" t="s">
        <v>8281</v>
      </c>
      <c r="O1073" t="s">
        <v>8293</v>
      </c>
      <c r="P1073">
        <v>0</v>
      </c>
      <c r="Q1073">
        <v>0</v>
      </c>
    </row>
    <row r="1074" spans="1:17" ht="244.8" x14ac:dyDescent="0.3">
      <c r="A1074">
        <v>3863</v>
      </c>
      <c r="B1074" s="3" t="s">
        <v>3860</v>
      </c>
      <c r="C1074" s="3" t="s">
        <v>7972</v>
      </c>
      <c r="D1074" s="5">
        <v>6000</v>
      </c>
      <c r="E1074" s="7">
        <v>0</v>
      </c>
      <c r="F1074" t="s">
        <v>8220</v>
      </c>
      <c r="G1074" t="s">
        <v>8223</v>
      </c>
      <c r="H1074" t="s">
        <v>8245</v>
      </c>
      <c r="I1074" s="12">
        <v>42313.674826388888</v>
      </c>
      <c r="J1074" s="12">
        <v>42253.633159722223</v>
      </c>
      <c r="K1074" t="b">
        <v>0</v>
      </c>
      <c r="L1074">
        <v>0</v>
      </c>
      <c r="M1074" t="b">
        <v>0</v>
      </c>
      <c r="N1074" t="s">
        <v>8281</v>
      </c>
      <c r="O1074" t="s">
        <v>8284</v>
      </c>
      <c r="P1074">
        <v>0</v>
      </c>
      <c r="Q1074">
        <v>0</v>
      </c>
    </row>
    <row r="1075" spans="1:17" ht="259.2" x14ac:dyDescent="0.3">
      <c r="A1075">
        <v>3892</v>
      </c>
      <c r="B1075" s="3" t="s">
        <v>3889</v>
      </c>
      <c r="C1075" s="3" t="s">
        <v>8000</v>
      </c>
      <c r="D1075" s="5">
        <v>1000</v>
      </c>
      <c r="E1075" s="7">
        <v>0</v>
      </c>
      <c r="F1075" t="s">
        <v>8220</v>
      </c>
      <c r="G1075" t="s">
        <v>8223</v>
      </c>
      <c r="H1075" t="s">
        <v>8245</v>
      </c>
      <c r="I1075" s="12">
        <v>41875.291666666664</v>
      </c>
      <c r="J1075" s="12">
        <v>41867.652280092596</v>
      </c>
      <c r="K1075" t="b">
        <v>0</v>
      </c>
      <c r="L1075">
        <v>0</v>
      </c>
      <c r="M1075" t="b">
        <v>0</v>
      </c>
      <c r="N1075" t="s">
        <v>8281</v>
      </c>
      <c r="O1075" t="s">
        <v>8284</v>
      </c>
      <c r="P1075">
        <v>0</v>
      </c>
      <c r="Q1075">
        <v>0</v>
      </c>
    </row>
    <row r="1076" spans="1:17" ht="273.60000000000002" x14ac:dyDescent="0.3">
      <c r="A1076">
        <v>3903</v>
      </c>
      <c r="B1076" s="3" t="s">
        <v>3900</v>
      </c>
      <c r="C1076" s="3" t="s">
        <v>8011</v>
      </c>
      <c r="D1076" s="5">
        <v>1500</v>
      </c>
      <c r="E1076" s="7">
        <v>0</v>
      </c>
      <c r="F1076" t="s">
        <v>8220</v>
      </c>
      <c r="G1076" t="s">
        <v>8223</v>
      </c>
      <c r="H1076" t="s">
        <v>8245</v>
      </c>
      <c r="I1076" s="12">
        <v>42230.818055555559</v>
      </c>
      <c r="J1076" s="12">
        <v>42186.01116898148</v>
      </c>
      <c r="K1076" t="b">
        <v>0</v>
      </c>
      <c r="L1076">
        <v>0</v>
      </c>
      <c r="M1076" t="b">
        <v>0</v>
      </c>
      <c r="N1076" t="s">
        <v>8281</v>
      </c>
      <c r="O1076" t="s">
        <v>8284</v>
      </c>
      <c r="P1076">
        <v>0</v>
      </c>
      <c r="Q1076">
        <v>0</v>
      </c>
    </row>
    <row r="1077" spans="1:17" ht="259.2" x14ac:dyDescent="0.3">
      <c r="A1077">
        <v>3931</v>
      </c>
      <c r="B1077" s="3" t="s">
        <v>3928</v>
      </c>
      <c r="C1077" s="3" t="s">
        <v>8039</v>
      </c>
      <c r="D1077" s="5">
        <v>8000</v>
      </c>
      <c r="E1077" s="7">
        <v>0</v>
      </c>
      <c r="F1077" t="s">
        <v>8220</v>
      </c>
      <c r="G1077" t="s">
        <v>8223</v>
      </c>
      <c r="H1077" t="s">
        <v>8245</v>
      </c>
      <c r="I1077" s="12">
        <v>42253.151701388888</v>
      </c>
      <c r="J1077" s="12">
        <v>42228.151701388888</v>
      </c>
      <c r="K1077" t="b">
        <v>0</v>
      </c>
      <c r="L1077">
        <v>0</v>
      </c>
      <c r="M1077" t="b">
        <v>0</v>
      </c>
      <c r="N1077" t="s">
        <v>8281</v>
      </c>
      <c r="O1077" t="s">
        <v>8284</v>
      </c>
      <c r="P1077">
        <v>0</v>
      </c>
      <c r="Q1077">
        <v>0</v>
      </c>
    </row>
    <row r="1078" spans="1:17" ht="244.8" x14ac:dyDescent="0.3">
      <c r="A1078">
        <v>3936</v>
      </c>
      <c r="B1078" s="3" t="s">
        <v>3933</v>
      </c>
      <c r="C1078" s="3" t="s">
        <v>8044</v>
      </c>
      <c r="D1078" s="5">
        <v>20000</v>
      </c>
      <c r="E1078" s="7">
        <v>0</v>
      </c>
      <c r="F1078" t="s">
        <v>8220</v>
      </c>
      <c r="G1078" t="s">
        <v>8223</v>
      </c>
      <c r="H1078" t="s">
        <v>8245</v>
      </c>
      <c r="I1078" s="12">
        <v>42705.304629629631</v>
      </c>
      <c r="J1078" s="12">
        <v>42675.262962962966</v>
      </c>
      <c r="K1078" t="b">
        <v>0</v>
      </c>
      <c r="L1078">
        <v>0</v>
      </c>
      <c r="M1078" t="b">
        <v>0</v>
      </c>
      <c r="N1078" t="s">
        <v>8281</v>
      </c>
      <c r="O1078" t="s">
        <v>8284</v>
      </c>
      <c r="P1078">
        <v>0</v>
      </c>
      <c r="Q1078">
        <v>0</v>
      </c>
    </row>
    <row r="1079" spans="1:17" ht="216" x14ac:dyDescent="0.3">
      <c r="A1079">
        <v>3942</v>
      </c>
      <c r="B1079" s="3" t="s">
        <v>3939</v>
      </c>
      <c r="C1079" s="3" t="s">
        <v>8050</v>
      </c>
      <c r="D1079" s="5">
        <v>1200</v>
      </c>
      <c r="E1079" s="7">
        <v>0</v>
      </c>
      <c r="F1079" t="s">
        <v>8220</v>
      </c>
      <c r="G1079" t="s">
        <v>8223</v>
      </c>
      <c r="H1079" t="s">
        <v>8245</v>
      </c>
      <c r="I1079" s="12">
        <v>42171.904097222221</v>
      </c>
      <c r="J1079" s="12">
        <v>42111.904097222221</v>
      </c>
      <c r="K1079" t="b">
        <v>0</v>
      </c>
      <c r="L1079">
        <v>0</v>
      </c>
      <c r="M1079" t="b">
        <v>0</v>
      </c>
      <c r="N1079" t="s">
        <v>8281</v>
      </c>
      <c r="O1079" t="s">
        <v>8284</v>
      </c>
      <c r="P1079">
        <v>0</v>
      </c>
      <c r="Q1079">
        <v>0</v>
      </c>
    </row>
    <row r="1080" spans="1:17" ht="259.2" x14ac:dyDescent="0.3">
      <c r="A1080">
        <v>3944</v>
      </c>
      <c r="B1080" s="3" t="s">
        <v>3941</v>
      </c>
      <c r="C1080" s="3" t="s">
        <v>8052</v>
      </c>
      <c r="D1080" s="5">
        <v>5000</v>
      </c>
      <c r="E1080" s="7">
        <v>0</v>
      </c>
      <c r="F1080" t="s">
        <v>8220</v>
      </c>
      <c r="G1080" t="s">
        <v>8223</v>
      </c>
      <c r="H1080" t="s">
        <v>8245</v>
      </c>
      <c r="I1080" s="12">
        <v>42243.662905092591</v>
      </c>
      <c r="J1080" s="12">
        <v>42213.662905092591</v>
      </c>
      <c r="K1080" t="b">
        <v>0</v>
      </c>
      <c r="L1080">
        <v>0</v>
      </c>
      <c r="M1080" t="b">
        <v>0</v>
      </c>
      <c r="N1080" t="s">
        <v>8281</v>
      </c>
      <c r="O1080" t="s">
        <v>8284</v>
      </c>
      <c r="P1080">
        <v>0</v>
      </c>
      <c r="Q1080">
        <v>0</v>
      </c>
    </row>
    <row r="1081" spans="1:17" ht="259.2" x14ac:dyDescent="0.3">
      <c r="A1081">
        <v>3953</v>
      </c>
      <c r="B1081" s="3" t="s">
        <v>3950</v>
      </c>
      <c r="C1081" s="3" t="s">
        <v>8060</v>
      </c>
      <c r="D1081" s="5">
        <v>17600</v>
      </c>
      <c r="E1081" s="7">
        <v>0</v>
      </c>
      <c r="F1081" t="s">
        <v>8220</v>
      </c>
      <c r="G1081" t="s">
        <v>8223</v>
      </c>
      <c r="H1081" t="s">
        <v>8245</v>
      </c>
      <c r="I1081" s="12">
        <v>42580.978472222225</v>
      </c>
      <c r="J1081" s="12">
        <v>42550.048449074078</v>
      </c>
      <c r="K1081" t="b">
        <v>0</v>
      </c>
      <c r="L1081">
        <v>0</v>
      </c>
      <c r="M1081" t="b">
        <v>0</v>
      </c>
      <c r="N1081" t="s">
        <v>8281</v>
      </c>
      <c r="O1081" t="s">
        <v>8284</v>
      </c>
      <c r="P1081">
        <v>0</v>
      </c>
      <c r="Q1081">
        <v>0</v>
      </c>
    </row>
    <row r="1082" spans="1:17" ht="259.2" x14ac:dyDescent="0.3">
      <c r="A1082">
        <v>3956</v>
      </c>
      <c r="B1082" s="3" t="s">
        <v>3953</v>
      </c>
      <c r="C1082" s="3" t="s">
        <v>8063</v>
      </c>
      <c r="D1082" s="5">
        <v>5500</v>
      </c>
      <c r="E1082" s="7">
        <v>0</v>
      </c>
      <c r="F1082" t="s">
        <v>8220</v>
      </c>
      <c r="G1082" t="s">
        <v>8223</v>
      </c>
      <c r="H1082" t="s">
        <v>8245</v>
      </c>
      <c r="I1082" s="12">
        <v>42485.013888888891</v>
      </c>
      <c r="J1082" s="12">
        <v>42457.932025462964</v>
      </c>
      <c r="K1082" t="b">
        <v>0</v>
      </c>
      <c r="L1082">
        <v>0</v>
      </c>
      <c r="M1082" t="b">
        <v>0</v>
      </c>
      <c r="N1082" t="s">
        <v>8281</v>
      </c>
      <c r="O1082" t="s">
        <v>8284</v>
      </c>
      <c r="P1082">
        <v>0</v>
      </c>
      <c r="Q1082">
        <v>0</v>
      </c>
    </row>
    <row r="1083" spans="1:17" ht="259.2" x14ac:dyDescent="0.3">
      <c r="A1083">
        <v>3975</v>
      </c>
      <c r="B1083" s="3" t="s">
        <v>3972</v>
      </c>
      <c r="C1083" s="3" t="s">
        <v>8082</v>
      </c>
      <c r="D1083" s="5">
        <v>678</v>
      </c>
      <c r="E1083" s="7">
        <v>0</v>
      </c>
      <c r="F1083" t="s">
        <v>8220</v>
      </c>
      <c r="G1083" t="s">
        <v>8223</v>
      </c>
      <c r="H1083" t="s">
        <v>8245</v>
      </c>
      <c r="I1083" s="12">
        <v>42564.866875</v>
      </c>
      <c r="J1083" s="12">
        <v>42534.866875</v>
      </c>
      <c r="K1083" t="b">
        <v>0</v>
      </c>
      <c r="L1083">
        <v>0</v>
      </c>
      <c r="M1083" t="b">
        <v>0</v>
      </c>
      <c r="N1083" t="s">
        <v>8281</v>
      </c>
      <c r="O1083" t="s">
        <v>8284</v>
      </c>
      <c r="P1083">
        <v>0</v>
      </c>
      <c r="Q1083">
        <v>0</v>
      </c>
    </row>
    <row r="1084" spans="1:17" ht="244.8" x14ac:dyDescent="0.3">
      <c r="A1084">
        <v>3989</v>
      </c>
      <c r="B1084" s="3" t="s">
        <v>3985</v>
      </c>
      <c r="C1084" s="3" t="s">
        <v>8095</v>
      </c>
      <c r="D1084" s="5">
        <v>3000</v>
      </c>
      <c r="E1084" s="7">
        <v>0</v>
      </c>
      <c r="F1084" t="s">
        <v>8220</v>
      </c>
      <c r="G1084" t="s">
        <v>8223</v>
      </c>
      <c r="H1084" t="s">
        <v>8245</v>
      </c>
      <c r="I1084" s="12">
        <v>42316.791446759264</v>
      </c>
      <c r="J1084" s="12">
        <v>42286.749780092592</v>
      </c>
      <c r="K1084" t="b">
        <v>0</v>
      </c>
      <c r="L1084">
        <v>0</v>
      </c>
      <c r="M1084" t="b">
        <v>0</v>
      </c>
      <c r="N1084" t="s">
        <v>8281</v>
      </c>
      <c r="O1084" t="s">
        <v>8284</v>
      </c>
      <c r="P1084">
        <v>0</v>
      </c>
      <c r="Q1084">
        <v>0</v>
      </c>
    </row>
    <row r="1085" spans="1:17" ht="244.8" x14ac:dyDescent="0.3">
      <c r="A1085">
        <v>4014</v>
      </c>
      <c r="B1085" s="3" t="s">
        <v>4010</v>
      </c>
      <c r="C1085" s="3" t="s">
        <v>8119</v>
      </c>
      <c r="D1085" s="5">
        <v>9000</v>
      </c>
      <c r="E1085" s="7">
        <v>0</v>
      </c>
      <c r="F1085" t="s">
        <v>8220</v>
      </c>
      <c r="G1085" t="s">
        <v>8223</v>
      </c>
      <c r="H1085" t="s">
        <v>8245</v>
      </c>
      <c r="I1085" s="12">
        <v>42434.246168981481</v>
      </c>
      <c r="J1085" s="12">
        <v>42419.246168981481</v>
      </c>
      <c r="K1085" t="b">
        <v>0</v>
      </c>
      <c r="L1085">
        <v>0</v>
      </c>
      <c r="M1085" t="b">
        <v>0</v>
      </c>
      <c r="N1085" t="s">
        <v>8281</v>
      </c>
      <c r="O1085" t="s">
        <v>8284</v>
      </c>
      <c r="P1085">
        <v>0</v>
      </c>
      <c r="Q1085">
        <v>0</v>
      </c>
    </row>
    <row r="1086" spans="1:17" ht="201.6" x14ac:dyDescent="0.3">
      <c r="A1086">
        <v>4023</v>
      </c>
      <c r="B1086" s="3" t="s">
        <v>4019</v>
      </c>
      <c r="C1086" s="3" t="s">
        <v>8128</v>
      </c>
      <c r="D1086" s="5">
        <v>7000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42453.957905092597</v>
      </c>
      <c r="J1086" s="12">
        <v>42408.999571759254</v>
      </c>
      <c r="K1086" t="b">
        <v>0</v>
      </c>
      <c r="L1086">
        <v>0</v>
      </c>
      <c r="M1086" t="b">
        <v>0</v>
      </c>
      <c r="N1086" t="s">
        <v>8281</v>
      </c>
      <c r="O1086" t="s">
        <v>8284</v>
      </c>
      <c r="P1086">
        <v>0</v>
      </c>
      <c r="Q1086">
        <v>0</v>
      </c>
    </row>
    <row r="1087" spans="1:17" ht="201.6" x14ac:dyDescent="0.3">
      <c r="A1087">
        <v>4026</v>
      </c>
      <c r="B1087" s="3" t="s">
        <v>4022</v>
      </c>
      <c r="C1087" s="3" t="s">
        <v>8131</v>
      </c>
      <c r="D1087" s="5">
        <v>4000</v>
      </c>
      <c r="E1087" s="7">
        <v>0</v>
      </c>
      <c r="F1087" t="s">
        <v>8220</v>
      </c>
      <c r="G1087" t="s">
        <v>8223</v>
      </c>
      <c r="H1087" t="s">
        <v>8245</v>
      </c>
      <c r="I1087" s="12">
        <v>42342.697210648148</v>
      </c>
      <c r="J1087" s="12">
        <v>42282.655543981484</v>
      </c>
      <c r="K1087" t="b">
        <v>0</v>
      </c>
      <c r="L1087">
        <v>0</v>
      </c>
      <c r="M1087" t="b">
        <v>0</v>
      </c>
      <c r="N1087" t="s">
        <v>8281</v>
      </c>
      <c r="O1087" t="s">
        <v>8284</v>
      </c>
      <c r="P1087">
        <v>0</v>
      </c>
      <c r="Q1087">
        <v>0</v>
      </c>
    </row>
    <row r="1088" spans="1:17" ht="230.4" x14ac:dyDescent="0.3">
      <c r="A1088">
        <v>4029</v>
      </c>
      <c r="B1088" s="3" t="s">
        <v>4025</v>
      </c>
      <c r="C1088" s="3" t="s">
        <v>8134</v>
      </c>
      <c r="D1088" s="5">
        <v>20000</v>
      </c>
      <c r="E1088" s="7">
        <v>0</v>
      </c>
      <c r="F1088" t="s">
        <v>8220</v>
      </c>
      <c r="G1088" t="s">
        <v>8223</v>
      </c>
      <c r="H1088" t="s">
        <v>8245</v>
      </c>
      <c r="I1088" s="12">
        <v>42352.025115740747</v>
      </c>
      <c r="J1088" s="12">
        <v>42322.025115740747</v>
      </c>
      <c r="K1088" t="b">
        <v>0</v>
      </c>
      <c r="L1088">
        <v>0</v>
      </c>
      <c r="M1088" t="b">
        <v>0</v>
      </c>
      <c r="N1088" t="s">
        <v>8281</v>
      </c>
      <c r="O1088" t="s">
        <v>8284</v>
      </c>
      <c r="P1088">
        <v>0</v>
      </c>
      <c r="Q1088">
        <v>0</v>
      </c>
    </row>
    <row r="1089" spans="1:17" ht="259.2" x14ac:dyDescent="0.3">
      <c r="A1089">
        <v>4031</v>
      </c>
      <c r="B1089" s="3" t="s">
        <v>4027</v>
      </c>
      <c r="C1089" s="3" t="s">
        <v>8136</v>
      </c>
      <c r="D1089" s="5">
        <v>5000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41991.626898148148</v>
      </c>
      <c r="J1089" s="12">
        <v>41941.585231481484</v>
      </c>
      <c r="K1089" t="b">
        <v>0</v>
      </c>
      <c r="L1089">
        <v>0</v>
      </c>
      <c r="M1089" t="b">
        <v>0</v>
      </c>
      <c r="N1089" t="s">
        <v>8281</v>
      </c>
      <c r="O1089" t="s">
        <v>8284</v>
      </c>
      <c r="P1089">
        <v>0</v>
      </c>
      <c r="Q1089">
        <v>0</v>
      </c>
    </row>
    <row r="1090" spans="1:17" ht="244.8" x14ac:dyDescent="0.3">
      <c r="A1090">
        <v>4051</v>
      </c>
      <c r="B1090" s="3" t="s">
        <v>4047</v>
      </c>
      <c r="C1090" s="3" t="s">
        <v>8155</v>
      </c>
      <c r="D1090" s="5">
        <v>500</v>
      </c>
      <c r="E1090" s="7">
        <v>0</v>
      </c>
      <c r="F1090" t="s">
        <v>8220</v>
      </c>
      <c r="G1090" t="s">
        <v>8223</v>
      </c>
      <c r="H1090" t="s">
        <v>8245</v>
      </c>
      <c r="I1090" s="12">
        <v>41768.286805555559</v>
      </c>
      <c r="J1090" s="12">
        <v>41761.810150462967</v>
      </c>
      <c r="K1090" t="b">
        <v>0</v>
      </c>
      <c r="L1090">
        <v>0</v>
      </c>
      <c r="M1090" t="b">
        <v>0</v>
      </c>
      <c r="N1090" t="s">
        <v>8281</v>
      </c>
      <c r="O1090" t="s">
        <v>8284</v>
      </c>
      <c r="P1090">
        <v>0</v>
      </c>
      <c r="Q1090">
        <v>0</v>
      </c>
    </row>
    <row r="1091" spans="1:17" ht="244.8" x14ac:dyDescent="0.3">
      <c r="A1091">
        <v>4054</v>
      </c>
      <c r="B1091" s="3" t="s">
        <v>4050</v>
      </c>
      <c r="C1091" s="3" t="s">
        <v>8158</v>
      </c>
      <c r="D1091" s="5">
        <v>8880</v>
      </c>
      <c r="E1091" s="7">
        <v>0</v>
      </c>
      <c r="F1091" t="s">
        <v>8220</v>
      </c>
      <c r="G1091" t="s">
        <v>8223</v>
      </c>
      <c r="H1091" t="s">
        <v>8245</v>
      </c>
      <c r="I1091" s="12">
        <v>42644.166666666672</v>
      </c>
      <c r="J1091" s="12">
        <v>42613.841261574074</v>
      </c>
      <c r="K1091" t="b">
        <v>0</v>
      </c>
      <c r="L1091">
        <v>0</v>
      </c>
      <c r="M1091" t="b">
        <v>0</v>
      </c>
      <c r="N1091" t="s">
        <v>8281</v>
      </c>
      <c r="O1091" t="s">
        <v>8284</v>
      </c>
      <c r="P1091">
        <v>0</v>
      </c>
      <c r="Q1091">
        <v>0</v>
      </c>
    </row>
    <row r="1092" spans="1:17" ht="158.4" x14ac:dyDescent="0.3">
      <c r="A1092">
        <v>4061</v>
      </c>
      <c r="B1092" s="3" t="s">
        <v>4057</v>
      </c>
      <c r="C1092" s="3" t="s">
        <v>8165</v>
      </c>
      <c r="D1092" s="5">
        <v>525</v>
      </c>
      <c r="E1092" s="7">
        <v>0</v>
      </c>
      <c r="F1092" t="s">
        <v>8220</v>
      </c>
      <c r="G1092" t="s">
        <v>8223</v>
      </c>
      <c r="H1092" t="s">
        <v>8245</v>
      </c>
      <c r="I1092" s="12">
        <v>42481.099803240737</v>
      </c>
      <c r="J1092" s="12">
        <v>42421.141469907408</v>
      </c>
      <c r="K1092" t="b">
        <v>0</v>
      </c>
      <c r="L1092">
        <v>0</v>
      </c>
      <c r="M1092" t="b">
        <v>0</v>
      </c>
      <c r="N1092" t="s">
        <v>8281</v>
      </c>
      <c r="O1092" t="s">
        <v>8284</v>
      </c>
      <c r="P1092">
        <v>0</v>
      </c>
      <c r="Q1092">
        <v>0</v>
      </c>
    </row>
    <row r="1093" spans="1:17" ht="187.2" x14ac:dyDescent="0.3">
      <c r="A1093">
        <v>4076</v>
      </c>
      <c r="B1093" s="3" t="s">
        <v>4072</v>
      </c>
      <c r="C1093" s="3" t="s">
        <v>8179</v>
      </c>
      <c r="D1093" s="5">
        <v>700</v>
      </c>
      <c r="E1093" s="7">
        <v>0</v>
      </c>
      <c r="F1093" t="s">
        <v>8220</v>
      </c>
      <c r="G1093" t="s">
        <v>8223</v>
      </c>
      <c r="H1093" t="s">
        <v>8245</v>
      </c>
      <c r="I1093" s="12">
        <v>41933.82708333333</v>
      </c>
      <c r="J1093" s="12">
        <v>41905.795706018522</v>
      </c>
      <c r="K1093" t="b">
        <v>0</v>
      </c>
      <c r="L1093">
        <v>0</v>
      </c>
      <c r="M1093" t="b">
        <v>0</v>
      </c>
      <c r="N1093" t="s">
        <v>8281</v>
      </c>
      <c r="O1093" t="s">
        <v>8284</v>
      </c>
      <c r="P1093">
        <v>0</v>
      </c>
      <c r="Q1093">
        <v>0</v>
      </c>
    </row>
    <row r="1094" spans="1:17" ht="230.4" x14ac:dyDescent="0.3">
      <c r="A1094">
        <v>4080</v>
      </c>
      <c r="B1094" s="3" t="s">
        <v>4076</v>
      </c>
      <c r="C1094" s="3" t="s">
        <v>8183</v>
      </c>
      <c r="D1094" s="5">
        <v>3000</v>
      </c>
      <c r="E1094" s="7">
        <v>0</v>
      </c>
      <c r="F1094" t="s">
        <v>8220</v>
      </c>
      <c r="G1094" t="s">
        <v>8223</v>
      </c>
      <c r="H1094" t="s">
        <v>8245</v>
      </c>
      <c r="I1094" s="12">
        <v>42535.787500000006</v>
      </c>
      <c r="J1094" s="12">
        <v>42511.698101851856</v>
      </c>
      <c r="K1094" t="b">
        <v>0</v>
      </c>
      <c r="L1094">
        <v>0</v>
      </c>
      <c r="M1094" t="b">
        <v>0</v>
      </c>
      <c r="N1094" t="s">
        <v>8281</v>
      </c>
      <c r="O1094" t="s">
        <v>8284</v>
      </c>
      <c r="P1094">
        <v>0</v>
      </c>
      <c r="Q1094">
        <v>0</v>
      </c>
    </row>
    <row r="1095" spans="1:17" ht="72" x14ac:dyDescent="0.3">
      <c r="A1095">
        <v>4087</v>
      </c>
      <c r="B1095" s="3" t="s">
        <v>4083</v>
      </c>
      <c r="C1095" s="3" t="s">
        <v>8190</v>
      </c>
      <c r="D1095" s="5">
        <v>9600</v>
      </c>
      <c r="E1095" s="7">
        <v>0</v>
      </c>
      <c r="F1095" t="s">
        <v>8220</v>
      </c>
      <c r="G1095" t="s">
        <v>8223</v>
      </c>
      <c r="H1095" t="s">
        <v>8245</v>
      </c>
      <c r="I1095" s="12">
        <v>42568.742893518516</v>
      </c>
      <c r="J1095" s="12">
        <v>42538.742893518516</v>
      </c>
      <c r="K1095" t="b">
        <v>0</v>
      </c>
      <c r="L1095">
        <v>0</v>
      </c>
      <c r="M1095" t="b">
        <v>0</v>
      </c>
      <c r="N1095" t="s">
        <v>8281</v>
      </c>
      <c r="O1095" t="s">
        <v>8284</v>
      </c>
      <c r="P1095">
        <v>0</v>
      </c>
      <c r="Q1095">
        <v>0</v>
      </c>
    </row>
    <row r="1096" spans="1:17" ht="201.6" x14ac:dyDescent="0.3">
      <c r="A1096">
        <v>4098</v>
      </c>
      <c r="B1096" s="3" t="s">
        <v>4094</v>
      </c>
      <c r="C1096" s="3" t="s">
        <v>8201</v>
      </c>
      <c r="D1096" s="5">
        <v>75000</v>
      </c>
      <c r="E1096" s="7">
        <v>0</v>
      </c>
      <c r="F1096" t="s">
        <v>8220</v>
      </c>
      <c r="G1096" t="s">
        <v>8223</v>
      </c>
      <c r="H1096" t="s">
        <v>8245</v>
      </c>
      <c r="I1096" s="12">
        <v>42525.722187499996</v>
      </c>
      <c r="J1096" s="12">
        <v>42495.722187499996</v>
      </c>
      <c r="K1096" t="b">
        <v>0</v>
      </c>
      <c r="L1096">
        <v>0</v>
      </c>
      <c r="M1096" t="b">
        <v>0</v>
      </c>
      <c r="N1096" t="s">
        <v>8281</v>
      </c>
      <c r="O1096" t="s">
        <v>8284</v>
      </c>
      <c r="P1096">
        <v>0</v>
      </c>
      <c r="Q1096">
        <v>0</v>
      </c>
    </row>
    <row r="1097" spans="1:17" ht="172.8" x14ac:dyDescent="0.3">
      <c r="A1097">
        <v>4100</v>
      </c>
      <c r="B1097" s="3" t="s">
        <v>4096</v>
      </c>
      <c r="C1097" s="3" t="s">
        <v>8203</v>
      </c>
      <c r="D1097" s="5">
        <v>270</v>
      </c>
      <c r="E1097" s="7">
        <v>0</v>
      </c>
      <c r="F1097" t="s">
        <v>8220</v>
      </c>
      <c r="G1097" t="s">
        <v>8223</v>
      </c>
      <c r="H1097" t="s">
        <v>8245</v>
      </c>
      <c r="I1097" s="12">
        <v>41937.124884259261</v>
      </c>
      <c r="J1097" s="12">
        <v>41927.124884259261</v>
      </c>
      <c r="K1097" t="b">
        <v>0</v>
      </c>
      <c r="L1097">
        <v>0</v>
      </c>
      <c r="M1097" t="b">
        <v>0</v>
      </c>
      <c r="N1097" t="s">
        <v>8281</v>
      </c>
      <c r="O1097" t="s">
        <v>8284</v>
      </c>
      <c r="P1097">
        <v>0</v>
      </c>
      <c r="Q1097">
        <v>0</v>
      </c>
    </row>
    <row r="1098" spans="1:17" ht="259.2" x14ac:dyDescent="0.3">
      <c r="A1098">
        <v>4101</v>
      </c>
      <c r="B1098" s="3" t="s">
        <v>4097</v>
      </c>
      <c r="C1098" s="3" t="s">
        <v>8204</v>
      </c>
      <c r="D1098" s="5">
        <v>600</v>
      </c>
      <c r="E1098" s="7">
        <v>0</v>
      </c>
      <c r="F1098" t="s">
        <v>8220</v>
      </c>
      <c r="G1098" t="s">
        <v>8223</v>
      </c>
      <c r="H1098" t="s">
        <v>8245</v>
      </c>
      <c r="I1098" s="12">
        <v>42760.903726851851</v>
      </c>
      <c r="J1098" s="12">
        <v>42730.903726851851</v>
      </c>
      <c r="K1098" t="b">
        <v>0</v>
      </c>
      <c r="L1098">
        <v>0</v>
      </c>
      <c r="M1098" t="b">
        <v>0</v>
      </c>
      <c r="N1098" t="s">
        <v>8281</v>
      </c>
      <c r="O1098" t="s">
        <v>8284</v>
      </c>
      <c r="P1098">
        <v>0</v>
      </c>
      <c r="Q1098">
        <v>0</v>
      </c>
    </row>
  </sheetData>
  <conditionalFormatting sqref="F1:F1098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"sucessfull"</formula>
    </cfRule>
    <cfRule type="cellIs" dxfId="15" priority="8" operator="equal">
      <formula>"live"</formula>
    </cfRule>
  </conditionalFormatting>
  <conditionalFormatting sqref="P1:Q1 P2:P1098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2CB0-712B-4434-94D3-08E844D98BAD}">
  <dimension ref="A1:F6"/>
  <sheetViews>
    <sheetView workbookViewId="0">
      <selection activeCell="F2" sqref="F2"/>
    </sheetView>
  </sheetViews>
  <sheetFormatPr defaultRowHeight="14.4" x14ac:dyDescent="0.3"/>
  <cols>
    <col min="1" max="1" width="11.6640625" bestFit="1" customWidth="1"/>
    <col min="2" max="2" width="106.33203125" bestFit="1" customWidth="1"/>
  </cols>
  <sheetData>
    <row r="1" spans="1:6" x14ac:dyDescent="0.3">
      <c r="A1" t="s">
        <v>8336</v>
      </c>
      <c r="B1" t="s">
        <v>8337</v>
      </c>
      <c r="C1" t="s">
        <v>8338</v>
      </c>
      <c r="D1" t="s">
        <v>8339</v>
      </c>
      <c r="E1" t="s">
        <v>8340</v>
      </c>
    </row>
    <row r="2" spans="1:6" ht="45" x14ac:dyDescent="0.3">
      <c r="A2" s="1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VLOOKUP(A2,Kickstarter!B1:Q4115,16,FALSE)</f>
        <v>51.79</v>
      </c>
      <c r="F2">
        <f>VLOOKUP(A2,Kickstarter!B1:Q4115,11,FALSE)</f>
        <v>39</v>
      </c>
    </row>
    <row r="3" spans="1:6" ht="45" x14ac:dyDescent="0.3">
      <c r="A3" s="1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VLOOKUP(A3,Kickstarter!B2:Q4116,16,FALSE)</f>
        <v>36.07</v>
      </c>
      <c r="F3">
        <f>VLOOKUP(A3,Kickstarter!B2:Q4116,11,FALSE)</f>
        <v>56</v>
      </c>
    </row>
    <row r="4" spans="1:6" ht="60" x14ac:dyDescent="0.3">
      <c r="A4" s="1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VLOOKUP(A4,Kickstarter!B3:Q4117,16,FALSE)</f>
        <v>33.03</v>
      </c>
      <c r="F4">
        <f>VLOOKUP(A4,Kickstarter!B3:Q4117,11,FALSE)</f>
        <v>78</v>
      </c>
    </row>
    <row r="5" spans="1:6" ht="60" x14ac:dyDescent="0.3">
      <c r="A5" s="1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VLOOKUP(A5,Kickstarter!B4:Q4118,16,FALSE)</f>
        <v>44.92</v>
      </c>
      <c r="F5">
        <f>VLOOKUP(A5,Kickstarter!B4:Q4118,11,FALSE)</f>
        <v>26</v>
      </c>
    </row>
    <row r="6" spans="1:6" ht="90" x14ac:dyDescent="0.3">
      <c r="A6" s="1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VLOOKUP(A6,Kickstarter!B5:Q4119,16,FALSE)</f>
        <v>36.61</v>
      </c>
      <c r="F6">
        <f>VLOOKUP(A6,Kickstarter!B5:Q4119,11,FALSE)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FE7C2-BE7F-4154-98E8-FFEA1890D116}">
  <dimension ref="A1:Q1098"/>
  <sheetViews>
    <sheetView workbookViewId="0">
      <selection activeCell="O2" sqref="O2"/>
    </sheetView>
  </sheetViews>
  <sheetFormatPr defaultRowHeight="14.4" x14ac:dyDescent="0.3"/>
  <cols>
    <col min="4" max="4" width="13.664062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158.4" x14ac:dyDescent="0.3">
      <c r="A2">
        <v>4022</v>
      </c>
      <c r="B2" s="3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 s="12">
        <v>42036.120833333334</v>
      </c>
      <c r="J2" s="12">
        <v>41990.584108796291</v>
      </c>
      <c r="K2" t="b">
        <v>0</v>
      </c>
      <c r="L2">
        <v>197</v>
      </c>
      <c r="M2" t="b">
        <v>0</v>
      </c>
      <c r="N2" t="s">
        <v>8281</v>
      </c>
      <c r="O2" t="s">
        <v>8284</v>
      </c>
      <c r="P2">
        <v>70</v>
      </c>
      <c r="Q2">
        <v>63.56</v>
      </c>
    </row>
    <row r="3" spans="1:17" ht="288" x14ac:dyDescent="0.3">
      <c r="A3">
        <v>3893</v>
      </c>
      <c r="B3" s="3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 s="12">
        <v>41821.25</v>
      </c>
      <c r="J3" s="12">
        <v>41779.657870370371</v>
      </c>
      <c r="K3" t="b">
        <v>0</v>
      </c>
      <c r="L3">
        <v>84</v>
      </c>
      <c r="M3" t="b">
        <v>0</v>
      </c>
      <c r="N3" t="s">
        <v>8281</v>
      </c>
      <c r="O3" t="s">
        <v>8284</v>
      </c>
      <c r="P3">
        <v>22</v>
      </c>
      <c r="Q3">
        <v>128.27000000000001</v>
      </c>
    </row>
    <row r="4" spans="1:17" ht="259.2" x14ac:dyDescent="0.3">
      <c r="A4">
        <v>2868</v>
      </c>
      <c r="B4" s="3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 s="12">
        <v>42648.827013888891</v>
      </c>
      <c r="J4" s="12">
        <v>42618.827013888891</v>
      </c>
      <c r="K4" t="b">
        <v>0</v>
      </c>
      <c r="L4">
        <v>60</v>
      </c>
      <c r="M4" t="b">
        <v>0</v>
      </c>
      <c r="N4" t="s">
        <v>8281</v>
      </c>
      <c r="O4" t="s">
        <v>8284</v>
      </c>
      <c r="P4">
        <v>42</v>
      </c>
      <c r="Q4">
        <v>105.03</v>
      </c>
    </row>
    <row r="5" spans="1:17" ht="288" x14ac:dyDescent="0.3">
      <c r="A5">
        <v>3844</v>
      </c>
      <c r="B5" s="3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 s="12">
        <v>41793.290972222225</v>
      </c>
      <c r="J5" s="12">
        <v>41766.617291666669</v>
      </c>
      <c r="K5" t="b">
        <v>1</v>
      </c>
      <c r="L5">
        <v>50</v>
      </c>
      <c r="M5" t="b">
        <v>0</v>
      </c>
      <c r="N5" t="s">
        <v>8281</v>
      </c>
      <c r="O5" t="s">
        <v>8284</v>
      </c>
      <c r="P5">
        <v>41</v>
      </c>
      <c r="Q5">
        <v>81.319999999999993</v>
      </c>
    </row>
    <row r="6" spans="1:17" ht="259.2" x14ac:dyDescent="0.3">
      <c r="A6">
        <v>3973</v>
      </c>
      <c r="B6" s="3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 s="12">
        <v>42499.166666666672</v>
      </c>
      <c r="J6" s="12">
        <v>42469.68414351852</v>
      </c>
      <c r="K6" t="b">
        <v>0</v>
      </c>
      <c r="L6">
        <v>37</v>
      </c>
      <c r="M6" t="b">
        <v>0</v>
      </c>
      <c r="N6" t="s">
        <v>8281</v>
      </c>
      <c r="O6" t="s">
        <v>8284</v>
      </c>
      <c r="P6">
        <v>78</v>
      </c>
      <c r="Q6">
        <v>105.54</v>
      </c>
    </row>
    <row r="7" spans="1:17" ht="259.2" x14ac:dyDescent="0.3">
      <c r="A7">
        <v>3983</v>
      </c>
      <c r="B7" s="3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 s="12">
        <v>41779.290972222225</v>
      </c>
      <c r="J7" s="12">
        <v>41747.86986111111</v>
      </c>
      <c r="K7" t="b">
        <v>0</v>
      </c>
      <c r="L7">
        <v>46</v>
      </c>
      <c r="M7" t="b">
        <v>0</v>
      </c>
      <c r="N7" t="s">
        <v>8281</v>
      </c>
      <c r="O7" t="s">
        <v>8284</v>
      </c>
      <c r="P7">
        <v>35</v>
      </c>
      <c r="Q7">
        <v>84.28</v>
      </c>
    </row>
    <row r="8" spans="1:17" ht="144" x14ac:dyDescent="0.3">
      <c r="A8">
        <v>4035</v>
      </c>
      <c r="B8" s="3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 s="12">
        <v>41933.882951388885</v>
      </c>
      <c r="J8" s="12">
        <v>41903.882951388885</v>
      </c>
      <c r="K8" t="b">
        <v>0</v>
      </c>
      <c r="L8">
        <v>25</v>
      </c>
      <c r="M8" t="b">
        <v>0</v>
      </c>
      <c r="N8" t="s">
        <v>8281</v>
      </c>
      <c r="O8" t="s">
        <v>8284</v>
      </c>
      <c r="P8">
        <v>37</v>
      </c>
      <c r="Q8">
        <v>147.4</v>
      </c>
    </row>
    <row r="9" spans="1:17" ht="244.8" x14ac:dyDescent="0.3">
      <c r="A9">
        <v>4106</v>
      </c>
      <c r="B9" s="3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 s="12">
        <v>42096.041666666672</v>
      </c>
      <c r="J9" s="12">
        <v>42053.049375000002</v>
      </c>
      <c r="K9" t="b">
        <v>0</v>
      </c>
      <c r="L9">
        <v>33</v>
      </c>
      <c r="M9" t="b">
        <v>0</v>
      </c>
      <c r="N9" t="s">
        <v>8281</v>
      </c>
      <c r="O9" t="s">
        <v>8284</v>
      </c>
      <c r="P9">
        <v>71</v>
      </c>
      <c r="Q9">
        <v>106.97</v>
      </c>
    </row>
    <row r="10" spans="1:17" ht="288" x14ac:dyDescent="0.3">
      <c r="A10">
        <v>2900</v>
      </c>
      <c r="B10" s="3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 s="12">
        <v>41860.234166666669</v>
      </c>
      <c r="J10" s="12">
        <v>41830.234166666669</v>
      </c>
      <c r="K10" t="b">
        <v>0</v>
      </c>
      <c r="L10">
        <v>7</v>
      </c>
      <c r="M10" t="b">
        <v>0</v>
      </c>
      <c r="N10" t="s">
        <v>8281</v>
      </c>
      <c r="O10" t="s">
        <v>8284</v>
      </c>
      <c r="P10">
        <v>62</v>
      </c>
      <c r="Q10">
        <v>486.43</v>
      </c>
    </row>
    <row r="11" spans="1:17" ht="244.8" x14ac:dyDescent="0.3">
      <c r="A11">
        <v>4067</v>
      </c>
      <c r="B11" s="3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 s="12">
        <v>42275.117476851854</v>
      </c>
      <c r="J11" s="12">
        <v>42235.117476851854</v>
      </c>
      <c r="K11" t="b">
        <v>0</v>
      </c>
      <c r="L11">
        <v>17</v>
      </c>
      <c r="M11" t="b">
        <v>0</v>
      </c>
      <c r="N11" t="s">
        <v>8281</v>
      </c>
      <c r="O11" t="s">
        <v>8284</v>
      </c>
      <c r="P11">
        <v>61</v>
      </c>
      <c r="Q11">
        <v>179.12</v>
      </c>
    </row>
    <row r="12" spans="1:17" ht="230.4" x14ac:dyDescent="0.3">
      <c r="A12">
        <v>3911</v>
      </c>
      <c r="B12" s="3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 s="12">
        <v>41969.853900462964</v>
      </c>
      <c r="J12" s="12">
        <v>41939.8122337963</v>
      </c>
      <c r="K12" t="b">
        <v>0</v>
      </c>
      <c r="L12">
        <v>36</v>
      </c>
      <c r="M12" t="b">
        <v>0</v>
      </c>
      <c r="N12" t="s">
        <v>8281</v>
      </c>
      <c r="O12" t="s">
        <v>8284</v>
      </c>
      <c r="P12">
        <v>37</v>
      </c>
      <c r="Q12">
        <v>83.14</v>
      </c>
    </row>
    <row r="13" spans="1:17" ht="259.2" x14ac:dyDescent="0.3">
      <c r="A13">
        <v>4036</v>
      </c>
      <c r="B13" s="3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 s="12">
        <v>41821.9375</v>
      </c>
      <c r="J13" s="12">
        <v>41804.937083333331</v>
      </c>
      <c r="K13" t="b">
        <v>0</v>
      </c>
      <c r="L13">
        <v>17</v>
      </c>
      <c r="M13" t="b">
        <v>0</v>
      </c>
      <c r="N13" t="s">
        <v>8281</v>
      </c>
      <c r="O13" t="s">
        <v>8284</v>
      </c>
      <c r="P13">
        <v>47</v>
      </c>
      <c r="Q13">
        <v>166.06</v>
      </c>
    </row>
    <row r="14" spans="1:17" ht="273.60000000000002" x14ac:dyDescent="0.3">
      <c r="A14">
        <v>2880</v>
      </c>
      <c r="B14" s="3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 s="12">
        <v>42236.711805555555</v>
      </c>
      <c r="J14" s="12">
        <v>42192.905694444446</v>
      </c>
      <c r="K14" t="b">
        <v>0</v>
      </c>
      <c r="L14">
        <v>29</v>
      </c>
      <c r="M14" t="b">
        <v>0</v>
      </c>
      <c r="N14" t="s">
        <v>8281</v>
      </c>
      <c r="O14" t="s">
        <v>8284</v>
      </c>
      <c r="P14">
        <v>23</v>
      </c>
      <c r="Q14">
        <v>96.55</v>
      </c>
    </row>
    <row r="15" spans="1:17" ht="244.8" x14ac:dyDescent="0.3">
      <c r="A15">
        <v>3890</v>
      </c>
      <c r="B15" s="3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 s="12">
        <v>42231.758611111116</v>
      </c>
      <c r="J15" s="12">
        <v>42171.758611111116</v>
      </c>
      <c r="K15" t="b">
        <v>0</v>
      </c>
      <c r="L15">
        <v>8</v>
      </c>
      <c r="M15" t="b">
        <v>0</v>
      </c>
      <c r="N15" t="s">
        <v>8281</v>
      </c>
      <c r="O15" t="s">
        <v>8284</v>
      </c>
      <c r="P15">
        <v>17</v>
      </c>
      <c r="Q15">
        <v>315.5</v>
      </c>
    </row>
    <row r="16" spans="1:17" ht="244.8" x14ac:dyDescent="0.3">
      <c r="A16">
        <v>4040</v>
      </c>
      <c r="B16" s="3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 s="12">
        <v>42203.125</v>
      </c>
      <c r="J16" s="12">
        <v>42144.231527777782</v>
      </c>
      <c r="K16" t="b">
        <v>0</v>
      </c>
      <c r="L16">
        <v>2</v>
      </c>
      <c r="M16" t="b">
        <v>0</v>
      </c>
      <c r="N16" t="s">
        <v>8281</v>
      </c>
      <c r="O16" t="s">
        <v>8284</v>
      </c>
      <c r="P16">
        <v>31</v>
      </c>
      <c r="Q16">
        <v>1250</v>
      </c>
    </row>
    <row r="17" spans="1:17" ht="244.8" x14ac:dyDescent="0.3">
      <c r="A17">
        <v>3937</v>
      </c>
      <c r="B17" s="3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 s="12">
        <v>42562.631481481483</v>
      </c>
      <c r="J17" s="12">
        <v>42534.631481481483</v>
      </c>
      <c r="K17" t="b">
        <v>0</v>
      </c>
      <c r="L17">
        <v>10</v>
      </c>
      <c r="M17" t="b">
        <v>0</v>
      </c>
      <c r="N17" t="s">
        <v>8281</v>
      </c>
      <c r="O17" t="s">
        <v>8284</v>
      </c>
      <c r="P17">
        <v>86</v>
      </c>
      <c r="Q17">
        <v>248.5</v>
      </c>
    </row>
    <row r="18" spans="1:17" ht="201.6" x14ac:dyDescent="0.3">
      <c r="A18">
        <v>2845</v>
      </c>
      <c r="B18" s="3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 s="12">
        <v>42163.016585648147</v>
      </c>
      <c r="J18" s="12">
        <v>42103.016585648147</v>
      </c>
      <c r="K18" t="b">
        <v>0</v>
      </c>
      <c r="L18">
        <v>39</v>
      </c>
      <c r="M18" t="b">
        <v>0</v>
      </c>
      <c r="N18" t="s">
        <v>8281</v>
      </c>
      <c r="O18" t="s">
        <v>8284</v>
      </c>
      <c r="P18">
        <v>32</v>
      </c>
      <c r="Q18">
        <v>60.67</v>
      </c>
    </row>
    <row r="19" spans="1:17" ht="244.8" x14ac:dyDescent="0.3">
      <c r="A19">
        <v>3924</v>
      </c>
      <c r="B19" s="3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 s="12">
        <v>41816.959745370368</v>
      </c>
      <c r="J19" s="12">
        <v>41786.959745370368</v>
      </c>
      <c r="K19" t="b">
        <v>0</v>
      </c>
      <c r="L19">
        <v>40</v>
      </c>
      <c r="M19" t="b">
        <v>0</v>
      </c>
      <c r="N19" t="s">
        <v>8281</v>
      </c>
      <c r="O19" t="s">
        <v>8284</v>
      </c>
      <c r="P19">
        <v>15</v>
      </c>
      <c r="Q19">
        <v>57.25</v>
      </c>
    </row>
    <row r="20" spans="1:17" ht="288" x14ac:dyDescent="0.3">
      <c r="A20">
        <v>3848</v>
      </c>
      <c r="B20" s="3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 s="12">
        <v>42295.817002314812</v>
      </c>
      <c r="J20" s="12">
        <v>42265.817002314812</v>
      </c>
      <c r="K20" t="b">
        <v>1</v>
      </c>
      <c r="L20">
        <v>43</v>
      </c>
      <c r="M20" t="b">
        <v>0</v>
      </c>
      <c r="N20" t="s">
        <v>8281</v>
      </c>
      <c r="O20" t="s">
        <v>8284</v>
      </c>
      <c r="P20">
        <v>16</v>
      </c>
      <c r="Q20">
        <v>49.51</v>
      </c>
    </row>
    <row r="21" spans="1:17" ht="244.8" x14ac:dyDescent="0.3">
      <c r="A21">
        <v>2912</v>
      </c>
      <c r="B21" s="3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 s="12">
        <v>42384.131643518514</v>
      </c>
      <c r="J21" s="12">
        <v>42354.131643518514</v>
      </c>
      <c r="K21" t="b">
        <v>0</v>
      </c>
      <c r="L21">
        <v>26</v>
      </c>
      <c r="M21" t="b">
        <v>0</v>
      </c>
      <c r="N21" t="s">
        <v>8281</v>
      </c>
      <c r="O21" t="s">
        <v>8284</v>
      </c>
      <c r="P21">
        <v>14</v>
      </c>
      <c r="Q21">
        <v>78.08</v>
      </c>
    </row>
    <row r="22" spans="1:17" ht="259.2" x14ac:dyDescent="0.3">
      <c r="A22">
        <v>2883</v>
      </c>
      <c r="B22" s="3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 s="12">
        <v>42406.207638888889</v>
      </c>
      <c r="J22" s="12">
        <v>42370.90320601852</v>
      </c>
      <c r="K22" t="b">
        <v>0</v>
      </c>
      <c r="L22">
        <v>5</v>
      </c>
      <c r="M22" t="b">
        <v>0</v>
      </c>
      <c r="N22" t="s">
        <v>8281</v>
      </c>
      <c r="O22" t="s">
        <v>8284</v>
      </c>
      <c r="P22">
        <v>19</v>
      </c>
      <c r="Q22">
        <v>381.6</v>
      </c>
    </row>
    <row r="23" spans="1:17" ht="201.6" x14ac:dyDescent="0.3">
      <c r="A23">
        <v>3728</v>
      </c>
      <c r="B23" s="3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 s="12">
        <v>42235.171018518522</v>
      </c>
      <c r="J23" s="12">
        <v>42205.171018518522</v>
      </c>
      <c r="K23" t="b">
        <v>0</v>
      </c>
      <c r="L23">
        <v>31</v>
      </c>
      <c r="M23" t="b">
        <v>0</v>
      </c>
      <c r="N23" t="s">
        <v>8281</v>
      </c>
      <c r="O23" t="s">
        <v>8284</v>
      </c>
      <c r="P23">
        <v>9</v>
      </c>
      <c r="Q23">
        <v>60.06</v>
      </c>
    </row>
    <row r="24" spans="1:17" ht="129.6" x14ac:dyDescent="0.3">
      <c r="A24">
        <v>3854</v>
      </c>
      <c r="B24" s="3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 s="12">
        <v>42133.884930555556</v>
      </c>
      <c r="J24" s="12">
        <v>42103.884930555556</v>
      </c>
      <c r="K24" t="b">
        <v>0</v>
      </c>
      <c r="L24">
        <v>20</v>
      </c>
      <c r="M24" t="b">
        <v>0</v>
      </c>
      <c r="N24" t="s">
        <v>8281</v>
      </c>
      <c r="O24" t="s">
        <v>8284</v>
      </c>
      <c r="P24">
        <v>16</v>
      </c>
      <c r="Q24">
        <v>89.4</v>
      </c>
    </row>
    <row r="25" spans="1:17" ht="201.6" x14ac:dyDescent="0.3">
      <c r="A25">
        <v>3943</v>
      </c>
      <c r="B25" s="3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 s="12">
        <v>42310.701388888891</v>
      </c>
      <c r="J25" s="12">
        <v>42279.778564814813</v>
      </c>
      <c r="K25" t="b">
        <v>0</v>
      </c>
      <c r="L25">
        <v>13</v>
      </c>
      <c r="M25" t="b">
        <v>0</v>
      </c>
      <c r="N25" t="s">
        <v>8281</v>
      </c>
      <c r="O25" t="s">
        <v>8284</v>
      </c>
      <c r="P25">
        <v>36</v>
      </c>
      <c r="Q25">
        <v>137.08000000000001</v>
      </c>
    </row>
    <row r="26" spans="1:17" ht="201.6" x14ac:dyDescent="0.3">
      <c r="A26">
        <v>4010</v>
      </c>
      <c r="B26" s="3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 s="12">
        <v>41938.770439814813</v>
      </c>
      <c r="J26" s="12">
        <v>41921.770439814813</v>
      </c>
      <c r="K26" t="b">
        <v>0</v>
      </c>
      <c r="L26">
        <v>38</v>
      </c>
      <c r="M26" t="b">
        <v>0</v>
      </c>
      <c r="N26" t="s">
        <v>8281</v>
      </c>
      <c r="O26" t="s">
        <v>8284</v>
      </c>
      <c r="P26">
        <v>24</v>
      </c>
      <c r="Q26">
        <v>45.84</v>
      </c>
    </row>
    <row r="27" spans="1:17" ht="216" x14ac:dyDescent="0.3">
      <c r="A27">
        <v>3847</v>
      </c>
      <c r="B27" s="3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 s="12">
        <v>42204.224432870367</v>
      </c>
      <c r="J27" s="12">
        <v>42159.224432870367</v>
      </c>
      <c r="K27" t="b">
        <v>1</v>
      </c>
      <c r="L27">
        <v>9</v>
      </c>
      <c r="M27" t="b">
        <v>0</v>
      </c>
      <c r="N27" t="s">
        <v>8281</v>
      </c>
      <c r="O27" t="s">
        <v>8284</v>
      </c>
      <c r="P27">
        <v>16</v>
      </c>
      <c r="Q27">
        <v>188.56</v>
      </c>
    </row>
    <row r="28" spans="1:17" ht="216" x14ac:dyDescent="0.3">
      <c r="A28">
        <v>2918</v>
      </c>
      <c r="B28" s="3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 s="12">
        <v>42306.629710648151</v>
      </c>
      <c r="J28" s="12">
        <v>42278.629710648151</v>
      </c>
      <c r="K28" t="b">
        <v>0</v>
      </c>
      <c r="L28">
        <v>20</v>
      </c>
      <c r="M28" t="b">
        <v>0</v>
      </c>
      <c r="N28" t="s">
        <v>8281</v>
      </c>
      <c r="O28" t="s">
        <v>8284</v>
      </c>
      <c r="P28">
        <v>27</v>
      </c>
      <c r="Q28">
        <v>68.099999999999994</v>
      </c>
    </row>
    <row r="29" spans="1:17" ht="259.2" x14ac:dyDescent="0.3">
      <c r="A29">
        <v>4077</v>
      </c>
      <c r="B29" s="3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 s="12">
        <v>42725.7105787037</v>
      </c>
      <c r="J29" s="12">
        <v>42695.7105787037</v>
      </c>
      <c r="K29" t="b">
        <v>0</v>
      </c>
      <c r="L29">
        <v>6</v>
      </c>
      <c r="M29" t="b">
        <v>0</v>
      </c>
      <c r="N29" t="s">
        <v>8281</v>
      </c>
      <c r="O29" t="s">
        <v>8284</v>
      </c>
      <c r="P29">
        <v>9</v>
      </c>
      <c r="Q29">
        <v>222.5</v>
      </c>
    </row>
    <row r="30" spans="1:17" ht="273.60000000000002" x14ac:dyDescent="0.3">
      <c r="A30">
        <v>3977</v>
      </c>
      <c r="B30" s="3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 s="12">
        <v>42573.788564814815</v>
      </c>
      <c r="J30" s="12">
        <v>42543.788564814815</v>
      </c>
      <c r="K30" t="b">
        <v>0</v>
      </c>
      <c r="L30">
        <v>6</v>
      </c>
      <c r="M30" t="b">
        <v>0</v>
      </c>
      <c r="N30" t="s">
        <v>8281</v>
      </c>
      <c r="O30" t="s">
        <v>8284</v>
      </c>
      <c r="P30">
        <v>1</v>
      </c>
      <c r="Q30">
        <v>217.5</v>
      </c>
    </row>
    <row r="31" spans="1:17" ht="201.6" x14ac:dyDescent="0.3">
      <c r="A31">
        <v>3981</v>
      </c>
      <c r="B31" s="3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 s="12">
        <v>42568.179965277777</v>
      </c>
      <c r="J31" s="12">
        <v>42508.179965277777</v>
      </c>
      <c r="K31" t="b">
        <v>0</v>
      </c>
      <c r="L31">
        <v>7</v>
      </c>
      <c r="M31" t="b">
        <v>0</v>
      </c>
      <c r="N31" t="s">
        <v>8281</v>
      </c>
      <c r="O31" t="s">
        <v>8284</v>
      </c>
      <c r="P31">
        <v>4</v>
      </c>
      <c r="Q31">
        <v>175</v>
      </c>
    </row>
    <row r="32" spans="1:17" ht="216" x14ac:dyDescent="0.3">
      <c r="A32">
        <v>3999</v>
      </c>
      <c r="B32" s="3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 s="12">
        <v>41882.827650462961</v>
      </c>
      <c r="J32" s="12">
        <v>41842.828680555554</v>
      </c>
      <c r="K32" t="b">
        <v>0</v>
      </c>
      <c r="L32">
        <v>14</v>
      </c>
      <c r="M32" t="b">
        <v>0</v>
      </c>
      <c r="N32" t="s">
        <v>8281</v>
      </c>
      <c r="O32" t="s">
        <v>8284</v>
      </c>
      <c r="P32">
        <v>17</v>
      </c>
      <c r="Q32">
        <v>82.57</v>
      </c>
    </row>
    <row r="33" spans="1:17" ht="201.6" x14ac:dyDescent="0.3">
      <c r="A33">
        <v>2889</v>
      </c>
      <c r="B33" s="3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 s="12">
        <v>41880.863252314812</v>
      </c>
      <c r="J33" s="12">
        <v>41850.863252314812</v>
      </c>
      <c r="K33" t="b">
        <v>0</v>
      </c>
      <c r="L33">
        <v>14</v>
      </c>
      <c r="M33" t="b">
        <v>0</v>
      </c>
      <c r="N33" t="s">
        <v>8281</v>
      </c>
      <c r="O33" t="s">
        <v>8284</v>
      </c>
      <c r="P33">
        <v>38</v>
      </c>
      <c r="Q33">
        <v>81.569999999999993</v>
      </c>
    </row>
    <row r="34" spans="1:17" ht="259.2" x14ac:dyDescent="0.3">
      <c r="A34">
        <v>4052</v>
      </c>
      <c r="B34" s="3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 s="12">
        <v>41925.878657407404</v>
      </c>
      <c r="J34" s="12">
        <v>41865.878657407404</v>
      </c>
      <c r="K34" t="b">
        <v>0</v>
      </c>
      <c r="L34">
        <v>13</v>
      </c>
      <c r="M34" t="b">
        <v>0</v>
      </c>
      <c r="N34" t="s">
        <v>8281</v>
      </c>
      <c r="O34" t="s">
        <v>8284</v>
      </c>
      <c r="P34">
        <v>38</v>
      </c>
      <c r="Q34">
        <v>86.62</v>
      </c>
    </row>
    <row r="35" spans="1:17" ht="244.8" x14ac:dyDescent="0.3">
      <c r="A35">
        <v>3933</v>
      </c>
      <c r="B35" s="3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 s="12">
        <v>42568.029861111107</v>
      </c>
      <c r="J35" s="12">
        <v>42538.968310185184</v>
      </c>
      <c r="K35" t="b">
        <v>0</v>
      </c>
      <c r="L35">
        <v>12</v>
      </c>
      <c r="M35" t="b">
        <v>0</v>
      </c>
      <c r="N35" t="s">
        <v>8281</v>
      </c>
      <c r="O35" t="s">
        <v>8284</v>
      </c>
      <c r="P35">
        <v>16</v>
      </c>
      <c r="Q35">
        <v>91.83</v>
      </c>
    </row>
    <row r="36" spans="1:17" ht="244.8" x14ac:dyDescent="0.3">
      <c r="A36">
        <v>3843</v>
      </c>
      <c r="B36" s="3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 s="12">
        <v>41791.072500000002</v>
      </c>
      <c r="J36" s="12">
        <v>41766.072500000002</v>
      </c>
      <c r="K36" t="b">
        <v>1</v>
      </c>
      <c r="L36">
        <v>19</v>
      </c>
      <c r="M36" t="b">
        <v>0</v>
      </c>
      <c r="N36" t="s">
        <v>8281</v>
      </c>
      <c r="O36" t="s">
        <v>8284</v>
      </c>
      <c r="P36">
        <v>21</v>
      </c>
      <c r="Q36">
        <v>56.05</v>
      </c>
    </row>
    <row r="37" spans="1:17" ht="273.60000000000002" x14ac:dyDescent="0.3">
      <c r="A37">
        <v>3860</v>
      </c>
      <c r="B37" s="3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 s="12">
        <v>41863.660995370366</v>
      </c>
      <c r="J37" s="12">
        <v>41833.660995370366</v>
      </c>
      <c r="K37" t="b">
        <v>0</v>
      </c>
      <c r="L37">
        <v>13</v>
      </c>
      <c r="M37" t="b">
        <v>0</v>
      </c>
      <c r="N37" t="s">
        <v>8281</v>
      </c>
      <c r="O37" t="s">
        <v>8284</v>
      </c>
      <c r="P37">
        <v>18</v>
      </c>
      <c r="Q37">
        <v>81.540000000000006</v>
      </c>
    </row>
    <row r="38" spans="1:17" ht="216" x14ac:dyDescent="0.3">
      <c r="A38">
        <v>3913</v>
      </c>
      <c r="B38" s="3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 s="12">
        <v>42338.252881944441</v>
      </c>
      <c r="J38" s="12">
        <v>42308.211215277777</v>
      </c>
      <c r="K38" t="b">
        <v>0</v>
      </c>
      <c r="L38">
        <v>7</v>
      </c>
      <c r="M38" t="b">
        <v>0</v>
      </c>
      <c r="N38" t="s">
        <v>8281</v>
      </c>
      <c r="O38" t="s">
        <v>8284</v>
      </c>
      <c r="P38">
        <v>10</v>
      </c>
      <c r="Q38">
        <v>142.86000000000001</v>
      </c>
    </row>
    <row r="39" spans="1:17" ht="259.2" x14ac:dyDescent="0.3">
      <c r="A39">
        <v>2873</v>
      </c>
      <c r="B39" s="3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 s="12">
        <v>42032.817488425921</v>
      </c>
      <c r="J39" s="12">
        <v>42002.817488425921</v>
      </c>
      <c r="K39" t="b">
        <v>0</v>
      </c>
      <c r="L39">
        <v>8</v>
      </c>
      <c r="M39" t="b">
        <v>0</v>
      </c>
      <c r="N39" t="s">
        <v>8281</v>
      </c>
      <c r="O39" t="s">
        <v>8284</v>
      </c>
      <c r="P39">
        <v>38</v>
      </c>
      <c r="Q39">
        <v>119.13</v>
      </c>
    </row>
    <row r="40" spans="1:17" ht="273.60000000000002" x14ac:dyDescent="0.3">
      <c r="A40">
        <v>3841</v>
      </c>
      <c r="B40" s="3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 s="12">
        <v>41840.785729166666</v>
      </c>
      <c r="J40" s="12">
        <v>41780.785729166666</v>
      </c>
      <c r="K40" t="b">
        <v>1</v>
      </c>
      <c r="L40">
        <v>34</v>
      </c>
      <c r="M40" t="b">
        <v>0</v>
      </c>
      <c r="N40" t="s">
        <v>8281</v>
      </c>
      <c r="O40" t="s">
        <v>8284</v>
      </c>
      <c r="P40">
        <v>9</v>
      </c>
      <c r="Q40">
        <v>25.65</v>
      </c>
    </row>
    <row r="41" spans="1:17" ht="244.8" x14ac:dyDescent="0.3">
      <c r="A41">
        <v>3845</v>
      </c>
      <c r="B41" s="3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 s="12">
        <v>42278.627013888887</v>
      </c>
      <c r="J41" s="12">
        <v>42248.627013888887</v>
      </c>
      <c r="K41" t="b">
        <v>1</v>
      </c>
      <c r="L41">
        <v>12</v>
      </c>
      <c r="M41" t="b">
        <v>0</v>
      </c>
      <c r="N41" t="s">
        <v>8281</v>
      </c>
      <c r="O41" t="s">
        <v>8284</v>
      </c>
      <c r="P41">
        <v>2</v>
      </c>
      <c r="Q41">
        <v>70.17</v>
      </c>
    </row>
    <row r="42" spans="1:17" ht="244.8" x14ac:dyDescent="0.3">
      <c r="A42">
        <v>4056</v>
      </c>
      <c r="B42" s="3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 s="12">
        <v>42554.832638888889</v>
      </c>
      <c r="J42" s="12">
        <v>42534.933321759265</v>
      </c>
      <c r="K42" t="b">
        <v>0</v>
      </c>
      <c r="L42">
        <v>9</v>
      </c>
      <c r="M42" t="b">
        <v>0</v>
      </c>
      <c r="N42" t="s">
        <v>8281</v>
      </c>
      <c r="O42" t="s">
        <v>8284</v>
      </c>
      <c r="P42">
        <v>53</v>
      </c>
      <c r="Q42">
        <v>88.33</v>
      </c>
    </row>
    <row r="43" spans="1:17" ht="230.4" x14ac:dyDescent="0.3">
      <c r="A43">
        <v>4083</v>
      </c>
      <c r="B43" s="3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 s="12">
        <v>42383.761759259258</v>
      </c>
      <c r="J43" s="12">
        <v>42353.761759259258</v>
      </c>
      <c r="K43" t="b">
        <v>0</v>
      </c>
      <c r="L43">
        <v>6</v>
      </c>
      <c r="M43" t="b">
        <v>0</v>
      </c>
      <c r="N43" t="s">
        <v>8281</v>
      </c>
      <c r="O43" t="s">
        <v>8284</v>
      </c>
      <c r="P43">
        <v>22</v>
      </c>
      <c r="Q43">
        <v>126.5</v>
      </c>
    </row>
    <row r="44" spans="1:17" ht="273.60000000000002" x14ac:dyDescent="0.3">
      <c r="A44">
        <v>2870</v>
      </c>
      <c r="B44" s="3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 s="12">
        <v>41776.189409722225</v>
      </c>
      <c r="J44" s="12">
        <v>41746.189409722225</v>
      </c>
      <c r="K44" t="b">
        <v>0</v>
      </c>
      <c r="L44">
        <v>9</v>
      </c>
      <c r="M44" t="b">
        <v>0</v>
      </c>
      <c r="N44" t="s">
        <v>8281</v>
      </c>
      <c r="O44" t="s">
        <v>8284</v>
      </c>
      <c r="P44">
        <v>15</v>
      </c>
      <c r="Q44">
        <v>83.33</v>
      </c>
    </row>
    <row r="45" spans="1:17" ht="244.8" x14ac:dyDescent="0.3">
      <c r="A45">
        <v>4094</v>
      </c>
      <c r="B45" s="3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 s="12">
        <v>41934.207638888889</v>
      </c>
      <c r="J45" s="12">
        <v>41890.086805555555</v>
      </c>
      <c r="K45" t="b">
        <v>0</v>
      </c>
      <c r="L45">
        <v>8</v>
      </c>
      <c r="M45" t="b">
        <v>0</v>
      </c>
      <c r="N45" t="s">
        <v>8281</v>
      </c>
      <c r="O45" t="s">
        <v>8284</v>
      </c>
      <c r="P45">
        <v>37</v>
      </c>
      <c r="Q45">
        <v>91.25</v>
      </c>
    </row>
    <row r="46" spans="1:17" ht="187.2" x14ac:dyDescent="0.3">
      <c r="A46">
        <v>3998</v>
      </c>
      <c r="B46" s="3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 s="12">
        <v>42091.921597222223</v>
      </c>
      <c r="J46" s="12">
        <v>42061.963263888887</v>
      </c>
      <c r="K46" t="b">
        <v>0</v>
      </c>
      <c r="L46">
        <v>12</v>
      </c>
      <c r="M46" t="b">
        <v>0</v>
      </c>
      <c r="N46" t="s">
        <v>8281</v>
      </c>
      <c r="O46" t="s">
        <v>8284</v>
      </c>
      <c r="P46">
        <v>57</v>
      </c>
      <c r="Q46">
        <v>59.58</v>
      </c>
    </row>
    <row r="47" spans="1:17" ht="244.8" x14ac:dyDescent="0.3">
      <c r="A47">
        <v>2911</v>
      </c>
      <c r="B47" s="3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 s="12">
        <v>42182.768819444449</v>
      </c>
      <c r="J47" s="12">
        <v>42142.768819444449</v>
      </c>
      <c r="K47" t="b">
        <v>0</v>
      </c>
      <c r="L47">
        <v>14</v>
      </c>
      <c r="M47" t="b">
        <v>0</v>
      </c>
      <c r="N47" t="s">
        <v>8281</v>
      </c>
      <c r="O47" t="s">
        <v>8284</v>
      </c>
      <c r="P47">
        <v>37</v>
      </c>
      <c r="Q47">
        <v>46.93</v>
      </c>
    </row>
    <row r="48" spans="1:17" ht="244.8" x14ac:dyDescent="0.3">
      <c r="A48">
        <v>3928</v>
      </c>
      <c r="B48" s="3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 s="12">
        <v>42293.207638888889</v>
      </c>
      <c r="J48" s="12">
        <v>42265.683182870373</v>
      </c>
      <c r="K48" t="b">
        <v>0</v>
      </c>
      <c r="L48">
        <v>7</v>
      </c>
      <c r="M48" t="b">
        <v>0</v>
      </c>
      <c r="N48" t="s">
        <v>8281</v>
      </c>
      <c r="O48" t="s">
        <v>8284</v>
      </c>
      <c r="P48">
        <v>13</v>
      </c>
      <c r="Q48">
        <v>93</v>
      </c>
    </row>
    <row r="49" spans="1:17" ht="230.4" x14ac:dyDescent="0.3">
      <c r="A49">
        <v>2877</v>
      </c>
      <c r="B49" s="3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 s="12">
        <v>42704.708333333328</v>
      </c>
      <c r="J49" s="12">
        <v>42672.955138888887</v>
      </c>
      <c r="K49" t="b">
        <v>0</v>
      </c>
      <c r="L49">
        <v>6</v>
      </c>
      <c r="M49" t="b">
        <v>0</v>
      </c>
      <c r="N49" t="s">
        <v>8281</v>
      </c>
      <c r="O49" t="s">
        <v>8284</v>
      </c>
      <c r="P49">
        <v>11</v>
      </c>
      <c r="Q49">
        <v>108.33</v>
      </c>
    </row>
    <row r="50" spans="1:17" ht="259.2" x14ac:dyDescent="0.3">
      <c r="A50">
        <v>3958</v>
      </c>
      <c r="B50" s="3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 s="12">
        <v>41853.583333333336</v>
      </c>
      <c r="J50" s="12">
        <v>41816.950370370374</v>
      </c>
      <c r="K50" t="b">
        <v>0</v>
      </c>
      <c r="L50">
        <v>16</v>
      </c>
      <c r="M50" t="b">
        <v>0</v>
      </c>
      <c r="N50" t="s">
        <v>8281</v>
      </c>
      <c r="O50" t="s">
        <v>8284</v>
      </c>
      <c r="P50">
        <v>32</v>
      </c>
      <c r="Q50">
        <v>40.06</v>
      </c>
    </row>
    <row r="51" spans="1:17" ht="273.60000000000002" x14ac:dyDescent="0.3">
      <c r="A51">
        <v>3985</v>
      </c>
      <c r="B51" s="3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 s="12">
        <v>42420.878472222219</v>
      </c>
      <c r="J51" s="12">
        <v>42399.707407407404</v>
      </c>
      <c r="K51" t="b">
        <v>0</v>
      </c>
      <c r="L51">
        <v>19</v>
      </c>
      <c r="M51" t="b">
        <v>0</v>
      </c>
      <c r="N51" t="s">
        <v>8281</v>
      </c>
      <c r="O51" t="s">
        <v>8284</v>
      </c>
      <c r="P51">
        <v>32</v>
      </c>
      <c r="Q51">
        <v>33.74</v>
      </c>
    </row>
    <row r="52" spans="1:17" ht="144" x14ac:dyDescent="0.3">
      <c r="A52">
        <v>2896</v>
      </c>
      <c r="B52" s="3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 s="12">
        <v>42716.25</v>
      </c>
      <c r="J52" s="12">
        <v>42701.908807870372</v>
      </c>
      <c r="K52" t="b">
        <v>0</v>
      </c>
      <c r="L52">
        <v>12</v>
      </c>
      <c r="M52" t="b">
        <v>0</v>
      </c>
      <c r="N52" t="s">
        <v>8281</v>
      </c>
      <c r="O52" t="s">
        <v>8284</v>
      </c>
      <c r="P52">
        <v>21</v>
      </c>
      <c r="Q52">
        <v>52.08</v>
      </c>
    </row>
    <row r="53" spans="1:17" ht="187.2" x14ac:dyDescent="0.3">
      <c r="A53">
        <v>2905</v>
      </c>
      <c r="B53" s="3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 s="12">
        <v>42620.056863425925</v>
      </c>
      <c r="J53" s="12">
        <v>42606.056863425925</v>
      </c>
      <c r="K53" t="b">
        <v>0</v>
      </c>
      <c r="L53">
        <v>17</v>
      </c>
      <c r="M53" t="b">
        <v>0</v>
      </c>
      <c r="N53" t="s">
        <v>8281</v>
      </c>
      <c r="O53" t="s">
        <v>8284</v>
      </c>
      <c r="P53">
        <v>18</v>
      </c>
      <c r="Q53">
        <v>36.590000000000003</v>
      </c>
    </row>
    <row r="54" spans="1:17" ht="259.2" x14ac:dyDescent="0.3">
      <c r="A54">
        <v>3731</v>
      </c>
      <c r="B54" s="3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 s="12">
        <v>42014.140972222223</v>
      </c>
      <c r="J54" s="12">
        <v>41983.752847222218</v>
      </c>
      <c r="K54" t="b">
        <v>0</v>
      </c>
      <c r="L54">
        <v>12</v>
      </c>
      <c r="M54" t="b">
        <v>0</v>
      </c>
      <c r="N54" t="s">
        <v>8281</v>
      </c>
      <c r="O54" t="s">
        <v>8284</v>
      </c>
      <c r="P54">
        <v>11</v>
      </c>
      <c r="Q54">
        <v>51.67</v>
      </c>
    </row>
    <row r="55" spans="1:17" ht="259.2" x14ac:dyDescent="0.3">
      <c r="A55">
        <v>3976</v>
      </c>
      <c r="B55" s="3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 s="12">
        <v>41852.291666666664</v>
      </c>
      <c r="J55" s="12">
        <v>41830.858344907407</v>
      </c>
      <c r="K55" t="b">
        <v>0</v>
      </c>
      <c r="L55">
        <v>10</v>
      </c>
      <c r="M55" t="b">
        <v>0</v>
      </c>
      <c r="N55" t="s">
        <v>8281</v>
      </c>
      <c r="O55" t="s">
        <v>8284</v>
      </c>
      <c r="P55">
        <v>48</v>
      </c>
      <c r="Q55">
        <v>62</v>
      </c>
    </row>
    <row r="56" spans="1:17" ht="288" x14ac:dyDescent="0.3">
      <c r="A56">
        <v>2906</v>
      </c>
      <c r="B56" s="3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 s="12">
        <v>42217.041666666672</v>
      </c>
      <c r="J56" s="12">
        <v>42199.648912037039</v>
      </c>
      <c r="K56" t="b">
        <v>0</v>
      </c>
      <c r="L56">
        <v>7</v>
      </c>
      <c r="M56" t="b">
        <v>0</v>
      </c>
      <c r="N56" t="s">
        <v>8281</v>
      </c>
      <c r="O56" t="s">
        <v>8284</v>
      </c>
      <c r="P56">
        <v>9</v>
      </c>
      <c r="Q56">
        <v>80.709999999999994</v>
      </c>
    </row>
    <row r="57" spans="1:17" ht="201.6" x14ac:dyDescent="0.3">
      <c r="A57">
        <v>4028</v>
      </c>
      <c r="B57" s="3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 s="12">
        <v>41795.938657407409</v>
      </c>
      <c r="J57" s="12">
        <v>41765.938657407409</v>
      </c>
      <c r="K57" t="b">
        <v>0</v>
      </c>
      <c r="L57">
        <v>11</v>
      </c>
      <c r="M57" t="b">
        <v>0</v>
      </c>
      <c r="N57" t="s">
        <v>8281</v>
      </c>
      <c r="O57" t="s">
        <v>8284</v>
      </c>
      <c r="P57">
        <v>28</v>
      </c>
      <c r="Q57">
        <v>51</v>
      </c>
    </row>
    <row r="58" spans="1:17" ht="259.2" x14ac:dyDescent="0.3">
      <c r="A58">
        <v>2897</v>
      </c>
      <c r="B58" s="3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 s="12">
        <v>42288.645196759258</v>
      </c>
      <c r="J58" s="12">
        <v>42258.646504629629</v>
      </c>
      <c r="K58" t="b">
        <v>0</v>
      </c>
      <c r="L58">
        <v>3</v>
      </c>
      <c r="M58" t="b">
        <v>0</v>
      </c>
      <c r="N58" t="s">
        <v>8281</v>
      </c>
      <c r="O58" t="s">
        <v>8284</v>
      </c>
      <c r="P58">
        <v>5</v>
      </c>
      <c r="Q58">
        <v>183.33</v>
      </c>
    </row>
    <row r="59" spans="1:17" ht="259.2" x14ac:dyDescent="0.3">
      <c r="A59">
        <v>3934</v>
      </c>
      <c r="B59" s="3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 s="12">
        <v>42278.541666666672</v>
      </c>
      <c r="J59" s="12">
        <v>42233.671747685185</v>
      </c>
      <c r="K59" t="b">
        <v>0</v>
      </c>
      <c r="L59">
        <v>12</v>
      </c>
      <c r="M59" t="b">
        <v>0</v>
      </c>
      <c r="N59" t="s">
        <v>8281</v>
      </c>
      <c r="O59" t="s">
        <v>8284</v>
      </c>
      <c r="P59">
        <v>11</v>
      </c>
      <c r="Q59">
        <v>45.83</v>
      </c>
    </row>
    <row r="60" spans="1:17" ht="187.2" x14ac:dyDescent="0.3">
      <c r="A60">
        <v>3992</v>
      </c>
      <c r="B60" s="3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 s="12">
        <v>42349.982164351852</v>
      </c>
      <c r="J60" s="12">
        <v>42289.94049768518</v>
      </c>
      <c r="K60" t="b">
        <v>0</v>
      </c>
      <c r="L60">
        <v>9</v>
      </c>
      <c r="M60" t="b">
        <v>0</v>
      </c>
      <c r="N60" t="s">
        <v>8281</v>
      </c>
      <c r="O60" t="s">
        <v>8284</v>
      </c>
      <c r="P60">
        <v>5</v>
      </c>
      <c r="Q60">
        <v>60.11</v>
      </c>
    </row>
    <row r="61" spans="1:17" ht="216" x14ac:dyDescent="0.3">
      <c r="A61">
        <v>3968</v>
      </c>
      <c r="B61" s="3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 s="12">
        <v>42512.815659722226</v>
      </c>
      <c r="J61" s="12">
        <v>42452.815659722226</v>
      </c>
      <c r="K61" t="b">
        <v>0</v>
      </c>
      <c r="L61">
        <v>11</v>
      </c>
      <c r="M61" t="b">
        <v>0</v>
      </c>
      <c r="N61" t="s">
        <v>8281</v>
      </c>
      <c r="O61" t="s">
        <v>8284</v>
      </c>
      <c r="P61">
        <v>11</v>
      </c>
      <c r="Q61">
        <v>47.91</v>
      </c>
    </row>
    <row r="62" spans="1:17" ht="244.8" x14ac:dyDescent="0.3">
      <c r="A62">
        <v>3894</v>
      </c>
      <c r="B62" s="3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 s="12">
        <v>42710.207638888889</v>
      </c>
      <c r="J62" s="12">
        <v>42679.958472222221</v>
      </c>
      <c r="K62" t="b">
        <v>0</v>
      </c>
      <c r="L62">
        <v>11</v>
      </c>
      <c r="M62" t="b">
        <v>0</v>
      </c>
      <c r="N62" t="s">
        <v>8281</v>
      </c>
      <c r="O62" t="s">
        <v>8284</v>
      </c>
      <c r="P62">
        <v>3</v>
      </c>
      <c r="Q62">
        <v>47.27</v>
      </c>
    </row>
    <row r="63" spans="1:17" ht="273.60000000000002" x14ac:dyDescent="0.3">
      <c r="A63">
        <v>2867</v>
      </c>
      <c r="B63" s="3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 s="12">
        <v>42555.166666666672</v>
      </c>
      <c r="J63" s="12">
        <v>42531.195277777777</v>
      </c>
      <c r="K63" t="b">
        <v>0</v>
      </c>
      <c r="L63">
        <v>10</v>
      </c>
      <c r="M63" t="b">
        <v>0</v>
      </c>
      <c r="N63" t="s">
        <v>8281</v>
      </c>
      <c r="O63" t="s">
        <v>8284</v>
      </c>
      <c r="P63">
        <v>20</v>
      </c>
      <c r="Q63">
        <v>50.4</v>
      </c>
    </row>
    <row r="64" spans="1:17" ht="230.4" x14ac:dyDescent="0.3">
      <c r="A64">
        <v>2892</v>
      </c>
      <c r="B64" s="3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 s="12">
        <v>41876.875</v>
      </c>
      <c r="J64" s="12">
        <v>41869.714166666665</v>
      </c>
      <c r="K64" t="b">
        <v>0</v>
      </c>
      <c r="L64">
        <v>17</v>
      </c>
      <c r="M64" t="b">
        <v>0</v>
      </c>
      <c r="N64" t="s">
        <v>8281</v>
      </c>
      <c r="O64" t="s">
        <v>8284</v>
      </c>
      <c r="P64">
        <v>9</v>
      </c>
      <c r="Q64">
        <v>29.41</v>
      </c>
    </row>
    <row r="65" spans="1:17" ht="244.8" x14ac:dyDescent="0.3">
      <c r="A65">
        <v>3996</v>
      </c>
      <c r="B65" s="3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 s="12">
        <v>41963.669444444444</v>
      </c>
      <c r="J65" s="12">
        <v>41950.26694444444</v>
      </c>
      <c r="K65" t="b">
        <v>0</v>
      </c>
      <c r="L65">
        <v>17</v>
      </c>
      <c r="M65" t="b">
        <v>0</v>
      </c>
      <c r="N65" t="s">
        <v>8281</v>
      </c>
      <c r="O65" t="s">
        <v>8284</v>
      </c>
      <c r="P65">
        <v>17</v>
      </c>
      <c r="Q65">
        <v>29.24</v>
      </c>
    </row>
    <row r="66" spans="1:17" ht="230.4" x14ac:dyDescent="0.3">
      <c r="A66">
        <v>4062</v>
      </c>
      <c r="B66" s="3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 s="12">
        <v>42553.739212962959</v>
      </c>
      <c r="J66" s="12">
        <v>42523.739212962959</v>
      </c>
      <c r="K66" t="b">
        <v>0</v>
      </c>
      <c r="L66">
        <v>3</v>
      </c>
      <c r="M66" t="b">
        <v>0</v>
      </c>
      <c r="N66" t="s">
        <v>8281</v>
      </c>
      <c r="O66" t="s">
        <v>8284</v>
      </c>
      <c r="P66">
        <v>2</v>
      </c>
      <c r="Q66">
        <v>163.33000000000001</v>
      </c>
    </row>
    <row r="67" spans="1:17" ht="216" x14ac:dyDescent="0.3">
      <c r="A67">
        <v>2871</v>
      </c>
      <c r="B67" s="3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 s="12">
        <v>41994.738576388889</v>
      </c>
      <c r="J67" s="12">
        <v>41974.738576388889</v>
      </c>
      <c r="K67" t="b">
        <v>0</v>
      </c>
      <c r="L67">
        <v>13</v>
      </c>
      <c r="M67" t="b">
        <v>0</v>
      </c>
      <c r="N67" t="s">
        <v>8281</v>
      </c>
      <c r="O67" t="s">
        <v>8284</v>
      </c>
      <c r="P67">
        <v>5</v>
      </c>
      <c r="Q67">
        <v>35.92</v>
      </c>
    </row>
    <row r="68" spans="1:17" ht="273.60000000000002" x14ac:dyDescent="0.3">
      <c r="A68">
        <v>4046</v>
      </c>
      <c r="B68" s="3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 s="12">
        <v>41934.650578703702</v>
      </c>
      <c r="J68" s="12">
        <v>41904.650578703702</v>
      </c>
      <c r="K68" t="b">
        <v>0</v>
      </c>
      <c r="L68">
        <v>12</v>
      </c>
      <c r="M68" t="b">
        <v>0</v>
      </c>
      <c r="N68" t="s">
        <v>8281</v>
      </c>
      <c r="O68" t="s">
        <v>8284</v>
      </c>
      <c r="P68">
        <v>8</v>
      </c>
      <c r="Q68">
        <v>38.33</v>
      </c>
    </row>
    <row r="69" spans="1:17" ht="216" x14ac:dyDescent="0.3">
      <c r="A69">
        <v>3929</v>
      </c>
      <c r="B69" s="3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 s="12">
        <v>42631.827141203699</v>
      </c>
      <c r="J69" s="12">
        <v>42601.827141203699</v>
      </c>
      <c r="K69" t="b">
        <v>0</v>
      </c>
      <c r="L69">
        <v>14</v>
      </c>
      <c r="M69" t="b">
        <v>0</v>
      </c>
      <c r="N69" t="s">
        <v>8281</v>
      </c>
      <c r="O69" t="s">
        <v>8284</v>
      </c>
      <c r="P69">
        <v>2</v>
      </c>
      <c r="Q69">
        <v>32.36</v>
      </c>
    </row>
    <row r="70" spans="1:17" ht="273.60000000000002" x14ac:dyDescent="0.3">
      <c r="A70">
        <v>3980</v>
      </c>
      <c r="B70" s="3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 s="12">
        <v>41825.598923611113</v>
      </c>
      <c r="J70" s="12">
        <v>41795.598923611113</v>
      </c>
      <c r="K70" t="b">
        <v>0</v>
      </c>
      <c r="L70">
        <v>7</v>
      </c>
      <c r="M70" t="b">
        <v>0</v>
      </c>
      <c r="N70" t="s">
        <v>8281</v>
      </c>
      <c r="O70" t="s">
        <v>8284</v>
      </c>
      <c r="P70">
        <v>18</v>
      </c>
      <c r="Q70">
        <v>64.290000000000006</v>
      </c>
    </row>
    <row r="71" spans="1:17" ht="244.8" x14ac:dyDescent="0.3">
      <c r="A71">
        <v>2917</v>
      </c>
      <c r="B71" s="3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 s="12">
        <v>42263.234340277777</v>
      </c>
      <c r="J71" s="12">
        <v>42245.234340277777</v>
      </c>
      <c r="K71" t="b">
        <v>0</v>
      </c>
      <c r="L71">
        <v>9</v>
      </c>
      <c r="M71" t="b">
        <v>0</v>
      </c>
      <c r="N71" t="s">
        <v>8281</v>
      </c>
      <c r="O71" t="s">
        <v>8284</v>
      </c>
      <c r="P71">
        <v>22</v>
      </c>
      <c r="Q71">
        <v>48.56</v>
      </c>
    </row>
    <row r="72" spans="1:17" ht="273.60000000000002" x14ac:dyDescent="0.3">
      <c r="A72">
        <v>3734</v>
      </c>
      <c r="B72" s="3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 s="12">
        <v>42149.901574074072</v>
      </c>
      <c r="J72" s="12">
        <v>42089.901574074072</v>
      </c>
      <c r="K72" t="b">
        <v>0</v>
      </c>
      <c r="L72">
        <v>7</v>
      </c>
      <c r="M72" t="b">
        <v>0</v>
      </c>
      <c r="N72" t="s">
        <v>8281</v>
      </c>
      <c r="O72" t="s">
        <v>8284</v>
      </c>
      <c r="P72">
        <v>28</v>
      </c>
      <c r="Q72">
        <v>61</v>
      </c>
    </row>
    <row r="73" spans="1:17" ht="244.8" x14ac:dyDescent="0.3">
      <c r="A73">
        <v>3955</v>
      </c>
      <c r="B73" s="3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 s="12">
        <v>42336.890520833331</v>
      </c>
      <c r="J73" s="12">
        <v>42306.848854166667</v>
      </c>
      <c r="K73" t="b">
        <v>0</v>
      </c>
      <c r="L73">
        <v>8</v>
      </c>
      <c r="M73" t="b">
        <v>0</v>
      </c>
      <c r="N73" t="s">
        <v>8281</v>
      </c>
      <c r="O73" t="s">
        <v>8284</v>
      </c>
      <c r="P73">
        <v>24</v>
      </c>
      <c r="Q73">
        <v>53.13</v>
      </c>
    </row>
    <row r="74" spans="1:17" ht="230.4" x14ac:dyDescent="0.3">
      <c r="A74">
        <v>4032</v>
      </c>
      <c r="B74" s="3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 s="12">
        <v>42353.85087962963</v>
      </c>
      <c r="J74" s="12">
        <v>42293.809212962966</v>
      </c>
      <c r="K74" t="b">
        <v>0</v>
      </c>
      <c r="L74">
        <v>7</v>
      </c>
      <c r="M74" t="b">
        <v>0</v>
      </c>
      <c r="N74" t="s">
        <v>8281</v>
      </c>
      <c r="O74" t="s">
        <v>8284</v>
      </c>
      <c r="P74">
        <v>7</v>
      </c>
      <c r="Q74">
        <v>59</v>
      </c>
    </row>
    <row r="75" spans="1:17" ht="244.8" x14ac:dyDescent="0.3">
      <c r="A75">
        <v>3967</v>
      </c>
      <c r="B75" s="3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 s="12">
        <v>42800.290590277778</v>
      </c>
      <c r="J75" s="12">
        <v>42770.290590277778</v>
      </c>
      <c r="K75" t="b">
        <v>0</v>
      </c>
      <c r="L75">
        <v>10</v>
      </c>
      <c r="M75" t="b">
        <v>0</v>
      </c>
      <c r="N75" t="s">
        <v>8281</v>
      </c>
      <c r="O75" t="s">
        <v>8284</v>
      </c>
      <c r="P75">
        <v>24</v>
      </c>
      <c r="Q75">
        <v>41</v>
      </c>
    </row>
    <row r="76" spans="1:17" ht="216" x14ac:dyDescent="0.3">
      <c r="A76">
        <v>4030</v>
      </c>
      <c r="B76" s="3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 s="12">
        <v>42403.784027777772</v>
      </c>
      <c r="J76" s="12">
        <v>42374.655081018514</v>
      </c>
      <c r="K76" t="b">
        <v>0</v>
      </c>
      <c r="L76">
        <v>6</v>
      </c>
      <c r="M76" t="b">
        <v>0</v>
      </c>
      <c r="N76" t="s">
        <v>8281</v>
      </c>
      <c r="O76" t="s">
        <v>8284</v>
      </c>
      <c r="P76">
        <v>16</v>
      </c>
      <c r="Q76">
        <v>66.67</v>
      </c>
    </row>
    <row r="77" spans="1:17" ht="288" x14ac:dyDescent="0.3">
      <c r="A77">
        <v>3938</v>
      </c>
      <c r="B77" s="3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 s="12">
        <v>42182.905717592599</v>
      </c>
      <c r="J77" s="12">
        <v>42151.905717592599</v>
      </c>
      <c r="K77" t="b">
        <v>0</v>
      </c>
      <c r="L77">
        <v>5</v>
      </c>
      <c r="M77" t="b">
        <v>0</v>
      </c>
      <c r="N77" t="s">
        <v>8281</v>
      </c>
      <c r="O77" t="s">
        <v>8284</v>
      </c>
      <c r="P77">
        <v>12</v>
      </c>
      <c r="Q77">
        <v>79.400000000000006</v>
      </c>
    </row>
    <row r="78" spans="1:17" ht="288" x14ac:dyDescent="0.3">
      <c r="A78">
        <v>3729</v>
      </c>
      <c r="B78" s="3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 s="12">
        <v>42086.16333333333</v>
      </c>
      <c r="J78" s="12">
        <v>42041.205000000002</v>
      </c>
      <c r="K78" t="b">
        <v>0</v>
      </c>
      <c r="L78">
        <v>5</v>
      </c>
      <c r="M78" t="b">
        <v>0</v>
      </c>
      <c r="N78" t="s">
        <v>8281</v>
      </c>
      <c r="O78" t="s">
        <v>8284</v>
      </c>
      <c r="P78">
        <v>7</v>
      </c>
      <c r="Q78">
        <v>72.400000000000006</v>
      </c>
    </row>
    <row r="79" spans="1:17" ht="259.2" x14ac:dyDescent="0.3">
      <c r="A79">
        <v>3740</v>
      </c>
      <c r="B79" s="3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 s="12">
        <v>41863.079143518517</v>
      </c>
      <c r="J79" s="12">
        <v>41833.089756944442</v>
      </c>
      <c r="K79" t="b">
        <v>0</v>
      </c>
      <c r="L79">
        <v>14</v>
      </c>
      <c r="M79" t="b">
        <v>0</v>
      </c>
      <c r="N79" t="s">
        <v>8281</v>
      </c>
      <c r="O79" t="s">
        <v>8284</v>
      </c>
      <c r="P79">
        <v>18</v>
      </c>
      <c r="Q79">
        <v>25.57</v>
      </c>
    </row>
    <row r="80" spans="1:17" ht="230.4" x14ac:dyDescent="0.3">
      <c r="A80">
        <v>4081</v>
      </c>
      <c r="B80" s="3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 s="12">
        <v>42071.539641203708</v>
      </c>
      <c r="J80" s="12">
        <v>42041.581307870365</v>
      </c>
      <c r="K80" t="b">
        <v>0</v>
      </c>
      <c r="L80">
        <v>12</v>
      </c>
      <c r="M80" t="b">
        <v>0</v>
      </c>
      <c r="N80" t="s">
        <v>8281</v>
      </c>
      <c r="O80" t="s">
        <v>8284</v>
      </c>
      <c r="P80">
        <v>16</v>
      </c>
      <c r="Q80">
        <v>29.17</v>
      </c>
    </row>
    <row r="81" spans="1:17" ht="259.2" x14ac:dyDescent="0.3">
      <c r="A81">
        <v>2898</v>
      </c>
      <c r="B81" s="3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 s="12">
        <v>42308.664965277778</v>
      </c>
      <c r="J81" s="12">
        <v>42278.664965277778</v>
      </c>
      <c r="K81" t="b">
        <v>0</v>
      </c>
      <c r="L81">
        <v>12</v>
      </c>
      <c r="M81" t="b">
        <v>0</v>
      </c>
      <c r="N81" t="s">
        <v>8281</v>
      </c>
      <c r="O81" t="s">
        <v>8284</v>
      </c>
      <c r="P81">
        <v>4</v>
      </c>
      <c r="Q81">
        <v>26.33</v>
      </c>
    </row>
    <row r="82" spans="1:17" ht="273.60000000000002" x14ac:dyDescent="0.3">
      <c r="A82">
        <v>2850</v>
      </c>
      <c r="B82" s="3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 s="12">
        <v>41888.007071759261</v>
      </c>
      <c r="J82" s="12">
        <v>41858.007071759261</v>
      </c>
      <c r="K82" t="b">
        <v>0</v>
      </c>
      <c r="L82">
        <v>13</v>
      </c>
      <c r="M82" t="b">
        <v>0</v>
      </c>
      <c r="N82" t="s">
        <v>8281</v>
      </c>
      <c r="O82" t="s">
        <v>8284</v>
      </c>
      <c r="P82">
        <v>4</v>
      </c>
      <c r="Q82">
        <v>23.92</v>
      </c>
    </row>
    <row r="83" spans="1:17" ht="216" x14ac:dyDescent="0.3">
      <c r="A83">
        <v>4038</v>
      </c>
      <c r="B83" s="3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 s="12">
        <v>41929.798726851855</v>
      </c>
      <c r="J83" s="12">
        <v>41869.798726851855</v>
      </c>
      <c r="K83" t="b">
        <v>0</v>
      </c>
      <c r="L83">
        <v>4</v>
      </c>
      <c r="M83" t="b">
        <v>0</v>
      </c>
      <c r="N83" t="s">
        <v>8281</v>
      </c>
      <c r="O83" t="s">
        <v>8284</v>
      </c>
      <c r="P83">
        <v>12</v>
      </c>
      <c r="Q83">
        <v>75.25</v>
      </c>
    </row>
    <row r="84" spans="1:17" ht="273.60000000000002" x14ac:dyDescent="0.3">
      <c r="A84">
        <v>2855</v>
      </c>
      <c r="B84" s="3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 s="12">
        <v>42398.981944444444</v>
      </c>
      <c r="J84" s="12">
        <v>42370.007766203707</v>
      </c>
      <c r="K84" t="b">
        <v>0</v>
      </c>
      <c r="L84">
        <v>5</v>
      </c>
      <c r="M84" t="b">
        <v>0</v>
      </c>
      <c r="N84" t="s">
        <v>8281</v>
      </c>
      <c r="O84" t="s">
        <v>8284</v>
      </c>
      <c r="P84">
        <v>50</v>
      </c>
      <c r="Q84">
        <v>60</v>
      </c>
    </row>
    <row r="85" spans="1:17" ht="187.2" x14ac:dyDescent="0.3">
      <c r="A85">
        <v>4039</v>
      </c>
      <c r="B85" s="3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 s="12">
        <v>42339.249305555553</v>
      </c>
      <c r="J85" s="12">
        <v>42305.670914351853</v>
      </c>
      <c r="K85" t="b">
        <v>0</v>
      </c>
      <c r="L85">
        <v>5</v>
      </c>
      <c r="M85" t="b">
        <v>0</v>
      </c>
      <c r="N85" t="s">
        <v>8281</v>
      </c>
      <c r="O85" t="s">
        <v>8284</v>
      </c>
      <c r="P85">
        <v>60</v>
      </c>
      <c r="Q85">
        <v>60</v>
      </c>
    </row>
    <row r="86" spans="1:17" ht="244.8" x14ac:dyDescent="0.3">
      <c r="A86">
        <v>3959</v>
      </c>
      <c r="B86" s="3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 s="12">
        <v>41910.788842592592</v>
      </c>
      <c r="J86" s="12">
        <v>41880.788842592592</v>
      </c>
      <c r="K86" t="b">
        <v>0</v>
      </c>
      <c r="L86">
        <v>12</v>
      </c>
      <c r="M86" t="b">
        <v>0</v>
      </c>
      <c r="N86" t="s">
        <v>8281</v>
      </c>
      <c r="O86" t="s">
        <v>8284</v>
      </c>
      <c r="P86">
        <v>24</v>
      </c>
      <c r="Q86">
        <v>24.33</v>
      </c>
    </row>
    <row r="87" spans="1:17" ht="259.2" x14ac:dyDescent="0.3">
      <c r="A87">
        <v>3965</v>
      </c>
      <c r="B87" s="3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 s="12">
        <v>42474.194212962961</v>
      </c>
      <c r="J87" s="12">
        <v>42414.235879629632</v>
      </c>
      <c r="K87" t="b">
        <v>0</v>
      </c>
      <c r="L87">
        <v>4</v>
      </c>
      <c r="M87" t="b">
        <v>0</v>
      </c>
      <c r="N87" t="s">
        <v>8281</v>
      </c>
      <c r="O87" t="s">
        <v>8284</v>
      </c>
      <c r="P87">
        <v>14</v>
      </c>
      <c r="Q87">
        <v>71.25</v>
      </c>
    </row>
    <row r="88" spans="1:17" ht="273.60000000000002" x14ac:dyDescent="0.3">
      <c r="A88">
        <v>2891</v>
      </c>
      <c r="B88" s="3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 s="12">
        <v>42475.84175925926</v>
      </c>
      <c r="J88" s="12">
        <v>42415.883425925931</v>
      </c>
      <c r="K88" t="b">
        <v>0</v>
      </c>
      <c r="L88">
        <v>10</v>
      </c>
      <c r="M88" t="b">
        <v>0</v>
      </c>
      <c r="N88" t="s">
        <v>8281</v>
      </c>
      <c r="O88" t="s">
        <v>8284</v>
      </c>
      <c r="P88">
        <v>3</v>
      </c>
      <c r="Q88">
        <v>27.3</v>
      </c>
    </row>
    <row r="89" spans="1:17" ht="259.2" x14ac:dyDescent="0.3">
      <c r="A89">
        <v>2874</v>
      </c>
      <c r="B89" s="3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 s="12">
        <v>42752.84474537037</v>
      </c>
      <c r="J89" s="12">
        <v>42722.84474537037</v>
      </c>
      <c r="K89" t="b">
        <v>0</v>
      </c>
      <c r="L89">
        <v>3</v>
      </c>
      <c r="M89" t="b">
        <v>0</v>
      </c>
      <c r="N89" t="s">
        <v>8281</v>
      </c>
      <c r="O89" t="s">
        <v>8284</v>
      </c>
      <c r="P89">
        <v>5</v>
      </c>
      <c r="Q89">
        <v>90.33</v>
      </c>
    </row>
    <row r="90" spans="1:17" ht="259.2" x14ac:dyDescent="0.3">
      <c r="A90">
        <v>2860</v>
      </c>
      <c r="B90" s="3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 s="12">
        <v>42540.800648148142</v>
      </c>
      <c r="J90" s="12">
        <v>42480.800648148142</v>
      </c>
      <c r="K90" t="b">
        <v>0</v>
      </c>
      <c r="L90">
        <v>9</v>
      </c>
      <c r="M90" t="b">
        <v>0</v>
      </c>
      <c r="N90" t="s">
        <v>8281</v>
      </c>
      <c r="O90" t="s">
        <v>8284</v>
      </c>
      <c r="P90">
        <v>7</v>
      </c>
      <c r="Q90">
        <v>29.56</v>
      </c>
    </row>
    <row r="91" spans="1:17" ht="244.8" x14ac:dyDescent="0.3">
      <c r="A91">
        <v>2908</v>
      </c>
      <c r="B91" s="3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 s="12">
        <v>42529.731701388882</v>
      </c>
      <c r="J91" s="12">
        <v>42499.731701388882</v>
      </c>
      <c r="K91" t="b">
        <v>0</v>
      </c>
      <c r="L91">
        <v>5</v>
      </c>
      <c r="M91" t="b">
        <v>0</v>
      </c>
      <c r="N91" t="s">
        <v>8281</v>
      </c>
      <c r="O91" t="s">
        <v>8284</v>
      </c>
      <c r="P91">
        <v>3</v>
      </c>
      <c r="Q91">
        <v>52.8</v>
      </c>
    </row>
    <row r="92" spans="1:17" ht="259.2" x14ac:dyDescent="0.3">
      <c r="A92">
        <v>3857</v>
      </c>
      <c r="B92" s="3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 s="12">
        <v>41852.716666666667</v>
      </c>
      <c r="J92" s="12">
        <v>41829.73715277778</v>
      </c>
      <c r="K92" t="b">
        <v>0</v>
      </c>
      <c r="L92">
        <v>4</v>
      </c>
      <c r="M92" t="b">
        <v>0</v>
      </c>
      <c r="N92" t="s">
        <v>8281</v>
      </c>
      <c r="O92" t="s">
        <v>8284</v>
      </c>
      <c r="P92">
        <v>5</v>
      </c>
      <c r="Q92">
        <v>65</v>
      </c>
    </row>
    <row r="93" spans="1:17" ht="172.8" x14ac:dyDescent="0.3">
      <c r="A93">
        <v>3891</v>
      </c>
      <c r="B93" s="3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 s="12">
        <v>42086.207638888889</v>
      </c>
      <c r="J93" s="12">
        <v>42056.1324537037</v>
      </c>
      <c r="K93" t="b">
        <v>0</v>
      </c>
      <c r="L93">
        <v>7</v>
      </c>
      <c r="M93" t="b">
        <v>0</v>
      </c>
      <c r="N93" t="s">
        <v>8281</v>
      </c>
      <c r="O93" t="s">
        <v>8284</v>
      </c>
      <c r="P93">
        <v>33</v>
      </c>
      <c r="Q93">
        <v>37.14</v>
      </c>
    </row>
    <row r="94" spans="1:17" ht="244.8" x14ac:dyDescent="0.3">
      <c r="A94">
        <v>2882</v>
      </c>
      <c r="B94" s="3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 s="12">
        <v>42491.596273148149</v>
      </c>
      <c r="J94" s="12">
        <v>42461.596273148149</v>
      </c>
      <c r="K94" t="b">
        <v>0</v>
      </c>
      <c r="L94">
        <v>4</v>
      </c>
      <c r="M94" t="b">
        <v>0</v>
      </c>
      <c r="N94" t="s">
        <v>8281</v>
      </c>
      <c r="O94" t="s">
        <v>8284</v>
      </c>
      <c r="P94">
        <v>34</v>
      </c>
      <c r="Q94">
        <v>63</v>
      </c>
    </row>
    <row r="95" spans="1:17" ht="230.4" x14ac:dyDescent="0.3">
      <c r="A95">
        <v>3867</v>
      </c>
      <c r="B95" s="3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 s="12">
        <v>42539.814108796301</v>
      </c>
      <c r="J95" s="12">
        <v>42509.814108796301</v>
      </c>
      <c r="K95" t="b">
        <v>0</v>
      </c>
      <c r="L95">
        <v>5</v>
      </c>
      <c r="M95" t="b">
        <v>0</v>
      </c>
      <c r="N95" t="s">
        <v>8281</v>
      </c>
      <c r="O95" t="s">
        <v>8284</v>
      </c>
      <c r="P95">
        <v>13</v>
      </c>
      <c r="Q95">
        <v>50.2</v>
      </c>
    </row>
    <row r="96" spans="1:17" ht="273.60000000000002" x14ac:dyDescent="0.3">
      <c r="A96">
        <v>4089</v>
      </c>
      <c r="B96" s="3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 s="12">
        <v>42155.732638888891</v>
      </c>
      <c r="J96" s="12">
        <v>42122.732499999998</v>
      </c>
      <c r="K96" t="b">
        <v>0</v>
      </c>
      <c r="L96">
        <v>8</v>
      </c>
      <c r="M96" t="b">
        <v>0</v>
      </c>
      <c r="N96" t="s">
        <v>8281</v>
      </c>
      <c r="O96" t="s">
        <v>8284</v>
      </c>
      <c r="P96">
        <v>5</v>
      </c>
      <c r="Q96">
        <v>30</v>
      </c>
    </row>
    <row r="97" spans="1:17" ht="259.2" x14ac:dyDescent="0.3">
      <c r="A97">
        <v>4044</v>
      </c>
      <c r="B97" s="3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 s="12">
        <v>42104.208333333328</v>
      </c>
      <c r="J97" s="12">
        <v>42074.219699074078</v>
      </c>
      <c r="K97" t="b">
        <v>0</v>
      </c>
      <c r="L97">
        <v>4</v>
      </c>
      <c r="M97" t="b">
        <v>0</v>
      </c>
      <c r="N97" t="s">
        <v>8281</v>
      </c>
      <c r="O97" t="s">
        <v>8284</v>
      </c>
      <c r="P97">
        <v>38</v>
      </c>
      <c r="Q97">
        <v>56.25</v>
      </c>
    </row>
    <row r="98" spans="1:17" ht="244.8" x14ac:dyDescent="0.3">
      <c r="A98">
        <v>4027</v>
      </c>
      <c r="B98" s="3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 s="12">
        <v>42789.041666666672</v>
      </c>
      <c r="J98" s="12">
        <v>42768.97084490741</v>
      </c>
      <c r="K98" t="b">
        <v>0</v>
      </c>
      <c r="L98">
        <v>7</v>
      </c>
      <c r="M98" t="b">
        <v>0</v>
      </c>
      <c r="N98" t="s">
        <v>8281</v>
      </c>
      <c r="O98" t="s">
        <v>8284</v>
      </c>
      <c r="P98">
        <v>7</v>
      </c>
      <c r="Q98">
        <v>30.71</v>
      </c>
    </row>
    <row r="99" spans="1:17" ht="259.2" x14ac:dyDescent="0.3">
      <c r="A99">
        <v>3978</v>
      </c>
      <c r="B99" s="3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 s="12">
        <v>42035.642974537041</v>
      </c>
      <c r="J99" s="12">
        <v>41975.642974537041</v>
      </c>
      <c r="K99" t="b">
        <v>0</v>
      </c>
      <c r="L99">
        <v>8</v>
      </c>
      <c r="M99" t="b">
        <v>0</v>
      </c>
      <c r="N99" t="s">
        <v>8281</v>
      </c>
      <c r="O99" t="s">
        <v>8284</v>
      </c>
      <c r="P99">
        <v>11</v>
      </c>
      <c r="Q99">
        <v>26.75</v>
      </c>
    </row>
    <row r="100" spans="1:17" ht="230.4" x14ac:dyDescent="0.3">
      <c r="A100">
        <v>3969</v>
      </c>
      <c r="B100" s="3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 s="12">
        <v>42611.163194444445</v>
      </c>
      <c r="J100" s="12">
        <v>42601.854699074072</v>
      </c>
      <c r="K100" t="b">
        <v>0</v>
      </c>
      <c r="L100">
        <v>6</v>
      </c>
      <c r="M100" t="b">
        <v>0</v>
      </c>
      <c r="N100" t="s">
        <v>8281</v>
      </c>
      <c r="O100" t="s">
        <v>8284</v>
      </c>
      <c r="P100">
        <v>7</v>
      </c>
      <c r="Q100">
        <v>35.17</v>
      </c>
    </row>
    <row r="101" spans="1:17" ht="172.8" x14ac:dyDescent="0.3">
      <c r="A101">
        <v>3972</v>
      </c>
      <c r="B101" s="3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 s="12">
        <v>42041.067523148144</v>
      </c>
      <c r="J101" s="12">
        <v>41981.067523148144</v>
      </c>
      <c r="K101" t="b">
        <v>0</v>
      </c>
      <c r="L101">
        <v>8</v>
      </c>
      <c r="M101" t="b">
        <v>0</v>
      </c>
      <c r="N101" t="s">
        <v>8281</v>
      </c>
      <c r="O101" t="s">
        <v>8284</v>
      </c>
      <c r="P101">
        <v>21</v>
      </c>
      <c r="Q101">
        <v>26.38</v>
      </c>
    </row>
    <row r="102" spans="1:17" ht="273.60000000000002" x14ac:dyDescent="0.3">
      <c r="A102">
        <v>4091</v>
      </c>
      <c r="B102" s="3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 s="12">
        <v>42020.506377314814</v>
      </c>
      <c r="J102" s="12">
        <v>41990.506377314814</v>
      </c>
      <c r="K102" t="b">
        <v>0</v>
      </c>
      <c r="L102">
        <v>8</v>
      </c>
      <c r="M102" t="b">
        <v>0</v>
      </c>
      <c r="N102" t="s">
        <v>8281</v>
      </c>
      <c r="O102" t="s">
        <v>8284</v>
      </c>
      <c r="P102">
        <v>13</v>
      </c>
      <c r="Q102">
        <v>25.5</v>
      </c>
    </row>
    <row r="103" spans="1:17" ht="86.4" x14ac:dyDescent="0.3">
      <c r="A103">
        <v>3746</v>
      </c>
      <c r="B103" s="3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 s="12">
        <v>42651.389340277776</v>
      </c>
      <c r="J103" s="12">
        <v>42621.389340277776</v>
      </c>
      <c r="K103" t="b">
        <v>0</v>
      </c>
      <c r="L103">
        <v>1</v>
      </c>
      <c r="M103" t="b">
        <v>0</v>
      </c>
      <c r="N103" t="s">
        <v>8281</v>
      </c>
      <c r="O103" t="s">
        <v>8284</v>
      </c>
      <c r="P103">
        <v>2</v>
      </c>
      <c r="Q103">
        <v>202</v>
      </c>
    </row>
    <row r="104" spans="1:17" ht="216" x14ac:dyDescent="0.3">
      <c r="A104">
        <v>4003</v>
      </c>
      <c r="B104" s="3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 s="12">
        <v>42050.587349537032</v>
      </c>
      <c r="J104" s="12">
        <v>42020.587349537032</v>
      </c>
      <c r="K104" t="b">
        <v>0</v>
      </c>
      <c r="L104">
        <v>2</v>
      </c>
      <c r="M104" t="b">
        <v>0</v>
      </c>
      <c r="N104" t="s">
        <v>8281</v>
      </c>
      <c r="O104" t="s">
        <v>8284</v>
      </c>
      <c r="P104">
        <v>10</v>
      </c>
      <c r="Q104">
        <v>100.5</v>
      </c>
    </row>
    <row r="105" spans="1:17" ht="230.4" x14ac:dyDescent="0.3">
      <c r="A105">
        <v>4034</v>
      </c>
      <c r="B105" s="3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 s="12">
        <v>42097.905671296292</v>
      </c>
      <c r="J105" s="12">
        <v>42067.947337962964</v>
      </c>
      <c r="K105" t="b">
        <v>0</v>
      </c>
      <c r="L105">
        <v>2</v>
      </c>
      <c r="M105" t="b">
        <v>0</v>
      </c>
      <c r="N105" t="s">
        <v>8281</v>
      </c>
      <c r="O105" t="s">
        <v>8284</v>
      </c>
      <c r="P105">
        <v>1</v>
      </c>
      <c r="Q105">
        <v>100</v>
      </c>
    </row>
    <row r="106" spans="1:17" ht="158.4" x14ac:dyDescent="0.3">
      <c r="A106">
        <v>3946</v>
      </c>
      <c r="B106" s="3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 s="12">
        <v>42063.333333333328</v>
      </c>
      <c r="J106" s="12">
        <v>42031.833587962959</v>
      </c>
      <c r="K106" t="b">
        <v>0</v>
      </c>
      <c r="L106">
        <v>5</v>
      </c>
      <c r="M106" t="b">
        <v>0</v>
      </c>
      <c r="N106" t="s">
        <v>8281</v>
      </c>
      <c r="O106" t="s">
        <v>8284</v>
      </c>
      <c r="P106">
        <v>3</v>
      </c>
      <c r="Q106">
        <v>39</v>
      </c>
    </row>
    <row r="107" spans="1:17" ht="230.4" x14ac:dyDescent="0.3">
      <c r="A107">
        <v>3846</v>
      </c>
      <c r="B107" s="3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 s="12">
        <v>41916.290972222225</v>
      </c>
      <c r="J107" s="12">
        <v>41885.221550925926</v>
      </c>
      <c r="K107" t="b">
        <v>1</v>
      </c>
      <c r="L107">
        <v>8</v>
      </c>
      <c r="M107" t="b">
        <v>0</v>
      </c>
      <c r="N107" t="s">
        <v>8281</v>
      </c>
      <c r="O107" t="s">
        <v>8284</v>
      </c>
      <c r="P107">
        <v>3</v>
      </c>
      <c r="Q107">
        <v>23.63</v>
      </c>
    </row>
    <row r="108" spans="1:17" ht="172.8" x14ac:dyDescent="0.3">
      <c r="A108">
        <v>2884</v>
      </c>
      <c r="B108" s="3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 s="12">
        <v>41978.727256944447</v>
      </c>
      <c r="J108" s="12">
        <v>41948.727256944447</v>
      </c>
      <c r="K108" t="b">
        <v>0</v>
      </c>
      <c r="L108">
        <v>4</v>
      </c>
      <c r="M108" t="b">
        <v>0</v>
      </c>
      <c r="N108" t="s">
        <v>8281</v>
      </c>
      <c r="O108" t="s">
        <v>8284</v>
      </c>
      <c r="P108">
        <v>0</v>
      </c>
      <c r="Q108">
        <v>46.25</v>
      </c>
    </row>
    <row r="109" spans="1:17" ht="230.4" x14ac:dyDescent="0.3">
      <c r="A109">
        <v>3910</v>
      </c>
      <c r="B109" s="3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 s="12">
        <v>42254.756909722222</v>
      </c>
      <c r="J109" s="12">
        <v>42224.756909722222</v>
      </c>
      <c r="K109" t="b">
        <v>0</v>
      </c>
      <c r="L109">
        <v>3</v>
      </c>
      <c r="M109" t="b">
        <v>0</v>
      </c>
      <c r="N109" t="s">
        <v>8281</v>
      </c>
      <c r="O109" t="s">
        <v>8284</v>
      </c>
      <c r="P109">
        <v>3</v>
      </c>
      <c r="Q109">
        <v>61.67</v>
      </c>
    </row>
    <row r="110" spans="1:17" ht="273.60000000000002" x14ac:dyDescent="0.3">
      <c r="A110">
        <v>2869</v>
      </c>
      <c r="B110" s="3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 s="12">
        <v>42570.593530092592</v>
      </c>
      <c r="J110" s="12">
        <v>42540.593530092592</v>
      </c>
      <c r="K110" t="b">
        <v>0</v>
      </c>
      <c r="L110">
        <v>5</v>
      </c>
      <c r="M110" t="b">
        <v>0</v>
      </c>
      <c r="N110" t="s">
        <v>8281</v>
      </c>
      <c r="O110" t="s">
        <v>8284</v>
      </c>
      <c r="P110">
        <v>1</v>
      </c>
      <c r="Q110">
        <v>35.4</v>
      </c>
    </row>
    <row r="111" spans="1:17" ht="216" x14ac:dyDescent="0.3">
      <c r="A111">
        <v>3896</v>
      </c>
      <c r="B111" s="3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 s="12">
        <v>41807.191875000004</v>
      </c>
      <c r="J111" s="12">
        <v>41793.191875000004</v>
      </c>
      <c r="K111" t="b">
        <v>0</v>
      </c>
      <c r="L111">
        <v>4</v>
      </c>
      <c r="M111" t="b">
        <v>0</v>
      </c>
      <c r="N111" t="s">
        <v>8281</v>
      </c>
      <c r="O111" t="s">
        <v>8284</v>
      </c>
      <c r="P111">
        <v>11</v>
      </c>
      <c r="Q111">
        <v>42.5</v>
      </c>
    </row>
    <row r="112" spans="1:17" ht="201.6" x14ac:dyDescent="0.3">
      <c r="A112">
        <v>4070</v>
      </c>
      <c r="B112" s="3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 s="12">
        <v>42064.125</v>
      </c>
      <c r="J112" s="12">
        <v>42031.666898148149</v>
      </c>
      <c r="K112" t="b">
        <v>0</v>
      </c>
      <c r="L112">
        <v>6</v>
      </c>
      <c r="M112" t="b">
        <v>0</v>
      </c>
      <c r="N112" t="s">
        <v>8281</v>
      </c>
      <c r="O112" t="s">
        <v>8284</v>
      </c>
      <c r="P112">
        <v>17</v>
      </c>
      <c r="Q112">
        <v>27.5</v>
      </c>
    </row>
    <row r="113" spans="1:17" ht="201.6" x14ac:dyDescent="0.3">
      <c r="A113">
        <v>3907</v>
      </c>
      <c r="B113" s="3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 s="12">
        <v>41938.838888888888</v>
      </c>
      <c r="J113" s="12">
        <v>41906.819513888891</v>
      </c>
      <c r="K113" t="b">
        <v>0</v>
      </c>
      <c r="L113">
        <v>4</v>
      </c>
      <c r="M113" t="b">
        <v>0</v>
      </c>
      <c r="N113" t="s">
        <v>8281</v>
      </c>
      <c r="O113" t="s">
        <v>8284</v>
      </c>
      <c r="P113">
        <v>15</v>
      </c>
      <c r="Q113">
        <v>38.25</v>
      </c>
    </row>
    <row r="114" spans="1:17" ht="172.8" x14ac:dyDescent="0.3">
      <c r="A114">
        <v>3737</v>
      </c>
      <c r="B114" s="3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 s="12">
        <v>42320.290972222225</v>
      </c>
      <c r="J114" s="12">
        <v>42297.691006944442</v>
      </c>
      <c r="K114" t="b">
        <v>0</v>
      </c>
      <c r="L114">
        <v>4</v>
      </c>
      <c r="M114" t="b">
        <v>0</v>
      </c>
      <c r="N114" t="s">
        <v>8281</v>
      </c>
      <c r="O114" t="s">
        <v>8284</v>
      </c>
      <c r="P114">
        <v>21</v>
      </c>
      <c r="Q114">
        <v>37.5</v>
      </c>
    </row>
    <row r="115" spans="1:17" ht="216" x14ac:dyDescent="0.3">
      <c r="A115">
        <v>2856</v>
      </c>
      <c r="B115" s="3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 s="12">
        <v>42224.898611111115</v>
      </c>
      <c r="J115" s="12">
        <v>42165.037581018521</v>
      </c>
      <c r="K115" t="b">
        <v>0</v>
      </c>
      <c r="L115">
        <v>6</v>
      </c>
      <c r="M115" t="b">
        <v>0</v>
      </c>
      <c r="N115" t="s">
        <v>8281</v>
      </c>
      <c r="O115" t="s">
        <v>8284</v>
      </c>
      <c r="P115">
        <v>5</v>
      </c>
      <c r="Q115">
        <v>24.33</v>
      </c>
    </row>
    <row r="116" spans="1:17" ht="216" x14ac:dyDescent="0.3">
      <c r="A116">
        <v>4102</v>
      </c>
      <c r="B116" s="3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 s="12">
        <v>42505.848067129627</v>
      </c>
      <c r="J116" s="12">
        <v>42475.848067129627</v>
      </c>
      <c r="K116" t="b">
        <v>0</v>
      </c>
      <c r="L116">
        <v>6</v>
      </c>
      <c r="M116" t="b">
        <v>0</v>
      </c>
      <c r="N116" t="s">
        <v>8281</v>
      </c>
      <c r="O116" t="s">
        <v>8284</v>
      </c>
      <c r="P116">
        <v>27</v>
      </c>
      <c r="Q116">
        <v>22.83</v>
      </c>
    </row>
    <row r="117" spans="1:17" ht="259.2" x14ac:dyDescent="0.3">
      <c r="A117">
        <v>3971</v>
      </c>
      <c r="B117" s="3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 s="12">
        <v>41841.536180555559</v>
      </c>
      <c r="J117" s="12">
        <v>41811.536180555559</v>
      </c>
      <c r="K117" t="b">
        <v>0</v>
      </c>
      <c r="L117">
        <v>6</v>
      </c>
      <c r="M117" t="b">
        <v>0</v>
      </c>
      <c r="N117" t="s">
        <v>8281</v>
      </c>
      <c r="O117" t="s">
        <v>8284</v>
      </c>
      <c r="P117">
        <v>1</v>
      </c>
      <c r="Q117">
        <v>22.67</v>
      </c>
    </row>
    <row r="118" spans="1:17" ht="201.6" x14ac:dyDescent="0.3">
      <c r="A118">
        <v>3900</v>
      </c>
      <c r="B118" s="3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 s="12">
        <v>42166.092488425929</v>
      </c>
      <c r="J118" s="12">
        <v>42136.092488425929</v>
      </c>
      <c r="K118" t="b">
        <v>0</v>
      </c>
      <c r="L118">
        <v>5</v>
      </c>
      <c r="M118" t="b">
        <v>0</v>
      </c>
      <c r="N118" t="s">
        <v>8281</v>
      </c>
      <c r="O118" t="s">
        <v>8284</v>
      </c>
      <c r="P118">
        <v>5</v>
      </c>
      <c r="Q118">
        <v>27</v>
      </c>
    </row>
    <row r="119" spans="1:17" ht="230.4" x14ac:dyDescent="0.3">
      <c r="A119">
        <v>3909</v>
      </c>
      <c r="B119" s="3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 s="12">
        <v>41893.359282407408</v>
      </c>
      <c r="J119" s="12">
        <v>41863.359282407408</v>
      </c>
      <c r="K119" t="b">
        <v>0</v>
      </c>
      <c r="L119">
        <v>4</v>
      </c>
      <c r="M119" t="b">
        <v>0</v>
      </c>
      <c r="N119" t="s">
        <v>8281</v>
      </c>
      <c r="O119" t="s">
        <v>8284</v>
      </c>
      <c r="P119">
        <v>0</v>
      </c>
      <c r="Q119">
        <v>33.75</v>
      </c>
    </row>
    <row r="120" spans="1:17" ht="172.8" x14ac:dyDescent="0.3">
      <c r="A120">
        <v>2885</v>
      </c>
      <c r="B120" s="3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 s="12">
        <v>42077.034733796296</v>
      </c>
      <c r="J120" s="12">
        <v>42047.07640046296</v>
      </c>
      <c r="K120" t="b">
        <v>0</v>
      </c>
      <c r="L120">
        <v>5</v>
      </c>
      <c r="M120" t="b">
        <v>0</v>
      </c>
      <c r="N120" t="s">
        <v>8281</v>
      </c>
      <c r="O120" t="s">
        <v>8284</v>
      </c>
      <c r="P120">
        <v>33</v>
      </c>
      <c r="Q120">
        <v>26</v>
      </c>
    </row>
    <row r="121" spans="1:17" ht="216" x14ac:dyDescent="0.3">
      <c r="A121">
        <v>3964</v>
      </c>
      <c r="B121" s="3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 s="12">
        <v>42113.680393518516</v>
      </c>
      <c r="J121" s="12">
        <v>42053.722060185188</v>
      </c>
      <c r="K121" t="b">
        <v>0</v>
      </c>
      <c r="L121">
        <v>3</v>
      </c>
      <c r="M121" t="b">
        <v>0</v>
      </c>
      <c r="N121" t="s">
        <v>8281</v>
      </c>
      <c r="O121" t="s">
        <v>8284</v>
      </c>
      <c r="P121">
        <v>6</v>
      </c>
      <c r="Q121">
        <v>42</v>
      </c>
    </row>
    <row r="122" spans="1:17" ht="201.6" x14ac:dyDescent="0.3">
      <c r="A122">
        <v>3899</v>
      </c>
      <c r="B122" s="3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 s="12">
        <v>41863.775011574071</v>
      </c>
      <c r="J122" s="12">
        <v>41843.775011574071</v>
      </c>
      <c r="K122" t="b">
        <v>0</v>
      </c>
      <c r="L122">
        <v>2</v>
      </c>
      <c r="M122" t="b">
        <v>0</v>
      </c>
      <c r="N122" t="s">
        <v>8281</v>
      </c>
      <c r="O122" t="s">
        <v>8284</v>
      </c>
      <c r="P122">
        <v>1</v>
      </c>
      <c r="Q122">
        <v>62.5</v>
      </c>
    </row>
    <row r="123" spans="1:17" ht="187.2" x14ac:dyDescent="0.3">
      <c r="A123">
        <v>4021</v>
      </c>
      <c r="B123" s="3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 s="12">
        <v>41938.911550925928</v>
      </c>
      <c r="J123" s="12">
        <v>41878.911550925928</v>
      </c>
      <c r="K123" t="b">
        <v>0</v>
      </c>
      <c r="L123">
        <v>2</v>
      </c>
      <c r="M123" t="b">
        <v>0</v>
      </c>
      <c r="N123" t="s">
        <v>8281</v>
      </c>
      <c r="O123" t="s">
        <v>8284</v>
      </c>
      <c r="P123">
        <v>1</v>
      </c>
      <c r="Q123">
        <v>62.5</v>
      </c>
    </row>
    <row r="124" spans="1:17" ht="201.6" x14ac:dyDescent="0.3">
      <c r="A124">
        <v>3889</v>
      </c>
      <c r="B124" s="3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 s="12">
        <v>42008.976388888885</v>
      </c>
      <c r="J124" s="12">
        <v>41977.004976851851</v>
      </c>
      <c r="K124" t="b">
        <v>0</v>
      </c>
      <c r="L124">
        <v>9</v>
      </c>
      <c r="M124" t="b">
        <v>0</v>
      </c>
      <c r="N124" t="s">
        <v>8281</v>
      </c>
      <c r="O124" t="s">
        <v>8284</v>
      </c>
      <c r="P124">
        <v>1</v>
      </c>
      <c r="Q124">
        <v>13.11</v>
      </c>
    </row>
    <row r="125" spans="1:17" ht="259.2" x14ac:dyDescent="0.3">
      <c r="A125">
        <v>4047</v>
      </c>
      <c r="B125" s="3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 s="12">
        <v>42015.041666666672</v>
      </c>
      <c r="J125" s="12">
        <v>41991.022488425922</v>
      </c>
      <c r="K125" t="b">
        <v>0</v>
      </c>
      <c r="L125">
        <v>4</v>
      </c>
      <c r="M125" t="b">
        <v>0</v>
      </c>
      <c r="N125" t="s">
        <v>8281</v>
      </c>
      <c r="O125" t="s">
        <v>8284</v>
      </c>
      <c r="P125">
        <v>2</v>
      </c>
      <c r="Q125">
        <v>27.5</v>
      </c>
    </row>
    <row r="126" spans="1:17" ht="244.8" x14ac:dyDescent="0.3">
      <c r="A126">
        <v>4017</v>
      </c>
      <c r="B126" s="3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 s="12">
        <v>41886.672152777777</v>
      </c>
      <c r="J126" s="12">
        <v>41856.672152777777</v>
      </c>
      <c r="K126" t="b">
        <v>0</v>
      </c>
      <c r="L126">
        <v>2</v>
      </c>
      <c r="M126" t="b">
        <v>0</v>
      </c>
      <c r="N126" t="s">
        <v>8281</v>
      </c>
      <c r="O126" t="s">
        <v>8284</v>
      </c>
      <c r="P126">
        <v>1</v>
      </c>
      <c r="Q126">
        <v>52.5</v>
      </c>
    </row>
    <row r="127" spans="1:17" ht="230.4" x14ac:dyDescent="0.3">
      <c r="A127">
        <v>3947</v>
      </c>
      <c r="B127" s="3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 s="12">
        <v>42645.142870370371</v>
      </c>
      <c r="J127" s="12">
        <v>42615.142870370371</v>
      </c>
      <c r="K127" t="b">
        <v>0</v>
      </c>
      <c r="L127">
        <v>2</v>
      </c>
      <c r="M127" t="b">
        <v>0</v>
      </c>
      <c r="N127" t="s">
        <v>8281</v>
      </c>
      <c r="O127" t="s">
        <v>8284</v>
      </c>
      <c r="P127">
        <v>3</v>
      </c>
      <c r="Q127">
        <v>50.5</v>
      </c>
    </row>
    <row r="128" spans="1:17" ht="230.4" x14ac:dyDescent="0.3">
      <c r="A128">
        <v>3730</v>
      </c>
      <c r="B128" s="3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 s="12">
        <v>42233.677766203706</v>
      </c>
      <c r="J128" s="12">
        <v>42203.677766203706</v>
      </c>
      <c r="K128" t="b">
        <v>0</v>
      </c>
      <c r="L128">
        <v>1</v>
      </c>
      <c r="M128" t="b">
        <v>0</v>
      </c>
      <c r="N128" t="s">
        <v>8281</v>
      </c>
      <c r="O128" t="s">
        <v>8284</v>
      </c>
      <c r="P128">
        <v>10</v>
      </c>
      <c r="Q128">
        <v>100</v>
      </c>
    </row>
    <row r="129" spans="1:17" ht="259.2" x14ac:dyDescent="0.3">
      <c r="A129">
        <v>3742</v>
      </c>
      <c r="B129" s="3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 s="12">
        <v>41888.214629629627</v>
      </c>
      <c r="J129" s="12">
        <v>41858.214629629627</v>
      </c>
      <c r="K129" t="b">
        <v>0</v>
      </c>
      <c r="L129">
        <v>4</v>
      </c>
      <c r="M129" t="b">
        <v>0</v>
      </c>
      <c r="N129" t="s">
        <v>8281</v>
      </c>
      <c r="O129" t="s">
        <v>8284</v>
      </c>
      <c r="P129">
        <v>2</v>
      </c>
      <c r="Q129">
        <v>25</v>
      </c>
    </row>
    <row r="130" spans="1:17" ht="57.6" x14ac:dyDescent="0.3">
      <c r="A130">
        <v>3861</v>
      </c>
      <c r="B130" s="3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 s="12">
        <v>41955.907638888893</v>
      </c>
      <c r="J130" s="12">
        <v>41914.590011574073</v>
      </c>
      <c r="K130" t="b">
        <v>0</v>
      </c>
      <c r="L130">
        <v>1</v>
      </c>
      <c r="M130" t="b">
        <v>0</v>
      </c>
      <c r="N130" t="s">
        <v>8281</v>
      </c>
      <c r="O130" t="s">
        <v>8284</v>
      </c>
      <c r="P130">
        <v>5</v>
      </c>
      <c r="Q130">
        <v>100</v>
      </c>
    </row>
    <row r="131" spans="1:17" ht="129.6" x14ac:dyDescent="0.3">
      <c r="A131">
        <v>3991</v>
      </c>
      <c r="B131" s="3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 s="12">
        <v>42155.644467592589</v>
      </c>
      <c r="J131" s="12">
        <v>42125.644467592589</v>
      </c>
      <c r="K131" t="b">
        <v>0</v>
      </c>
      <c r="L131">
        <v>1</v>
      </c>
      <c r="M131" t="b">
        <v>0</v>
      </c>
      <c r="N131" t="s">
        <v>8281</v>
      </c>
      <c r="O131" t="s">
        <v>8284</v>
      </c>
      <c r="P131">
        <v>20</v>
      </c>
      <c r="Q131">
        <v>100</v>
      </c>
    </row>
    <row r="132" spans="1:17" ht="230.4" x14ac:dyDescent="0.3">
      <c r="A132">
        <v>4020</v>
      </c>
      <c r="B132" s="3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 s="12">
        <v>42087.149293981478</v>
      </c>
      <c r="J132" s="12">
        <v>42057.190960648149</v>
      </c>
      <c r="K132" t="b">
        <v>0</v>
      </c>
      <c r="L132">
        <v>3</v>
      </c>
      <c r="M132" t="b">
        <v>0</v>
      </c>
      <c r="N132" t="s">
        <v>8281</v>
      </c>
      <c r="O132" t="s">
        <v>8284</v>
      </c>
      <c r="P132">
        <v>17</v>
      </c>
      <c r="Q132">
        <v>33.33</v>
      </c>
    </row>
    <row r="133" spans="1:17" ht="259.2" x14ac:dyDescent="0.3">
      <c r="A133">
        <v>4103</v>
      </c>
      <c r="B133" s="3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 s="12">
        <v>42242.772222222222</v>
      </c>
      <c r="J133" s="12">
        <v>42188.83293981482</v>
      </c>
      <c r="K133" t="b">
        <v>0</v>
      </c>
      <c r="L133">
        <v>6</v>
      </c>
      <c r="M133" t="b">
        <v>0</v>
      </c>
      <c r="N133" t="s">
        <v>8281</v>
      </c>
      <c r="O133" t="s">
        <v>8284</v>
      </c>
      <c r="P133">
        <v>10</v>
      </c>
      <c r="Q133">
        <v>16.670000000000002</v>
      </c>
    </row>
    <row r="134" spans="1:17" ht="216" x14ac:dyDescent="0.3">
      <c r="A134">
        <v>2852</v>
      </c>
      <c r="B134" s="3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 s="12">
        <v>41811.045173611114</v>
      </c>
      <c r="J134" s="12">
        <v>41781.045173611114</v>
      </c>
      <c r="K134" t="b">
        <v>0</v>
      </c>
      <c r="L134">
        <v>6</v>
      </c>
      <c r="M134" t="b">
        <v>0</v>
      </c>
      <c r="N134" t="s">
        <v>8281</v>
      </c>
      <c r="O134" t="s">
        <v>8284</v>
      </c>
      <c r="P134">
        <v>2</v>
      </c>
      <c r="Q134">
        <v>15.83</v>
      </c>
    </row>
    <row r="135" spans="1:17" ht="244.8" x14ac:dyDescent="0.3">
      <c r="A135">
        <v>4058</v>
      </c>
      <c r="B135" s="3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 s="12">
        <v>42461.165972222225</v>
      </c>
      <c r="J135" s="12">
        <v>42446.060694444444</v>
      </c>
      <c r="K135" t="b">
        <v>0</v>
      </c>
      <c r="L135">
        <v>4</v>
      </c>
      <c r="M135" t="b">
        <v>0</v>
      </c>
      <c r="N135" t="s">
        <v>8281</v>
      </c>
      <c r="O135" t="s">
        <v>8284</v>
      </c>
      <c r="P135">
        <v>3</v>
      </c>
      <c r="Q135">
        <v>23.75</v>
      </c>
    </row>
    <row r="136" spans="1:17" ht="216" x14ac:dyDescent="0.3">
      <c r="A136">
        <v>4111</v>
      </c>
      <c r="B136" s="3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 s="12">
        <v>42059.135879629626</v>
      </c>
      <c r="J136" s="12">
        <v>42029.135879629626</v>
      </c>
      <c r="K136" t="b">
        <v>0</v>
      </c>
      <c r="L136">
        <v>6</v>
      </c>
      <c r="M136" t="b">
        <v>0</v>
      </c>
      <c r="N136" t="s">
        <v>8281</v>
      </c>
      <c r="O136" t="s">
        <v>8284</v>
      </c>
      <c r="P136">
        <v>3</v>
      </c>
      <c r="Q136">
        <v>15.67</v>
      </c>
    </row>
    <row r="137" spans="1:17" ht="259.2" x14ac:dyDescent="0.3">
      <c r="A137">
        <v>4037</v>
      </c>
      <c r="B137" s="3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 s="12">
        <v>42514.600694444445</v>
      </c>
      <c r="J137" s="12">
        <v>42497.070775462969</v>
      </c>
      <c r="K137" t="b">
        <v>0</v>
      </c>
      <c r="L137">
        <v>2</v>
      </c>
      <c r="M137" t="b">
        <v>0</v>
      </c>
      <c r="N137" t="s">
        <v>8281</v>
      </c>
      <c r="O137" t="s">
        <v>8284</v>
      </c>
      <c r="P137">
        <v>11</v>
      </c>
      <c r="Q137">
        <v>40</v>
      </c>
    </row>
    <row r="138" spans="1:17" ht="230.4" x14ac:dyDescent="0.3">
      <c r="A138">
        <v>2848</v>
      </c>
      <c r="B138" s="3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 s="12">
        <v>42153.648831018523</v>
      </c>
      <c r="J138" s="12">
        <v>42123.648831018523</v>
      </c>
      <c r="K138" t="b">
        <v>0</v>
      </c>
      <c r="L138">
        <v>3</v>
      </c>
      <c r="M138" t="b">
        <v>0</v>
      </c>
      <c r="N138" t="s">
        <v>8281</v>
      </c>
      <c r="O138" t="s">
        <v>8284</v>
      </c>
      <c r="P138">
        <v>0</v>
      </c>
      <c r="Q138">
        <v>23.33</v>
      </c>
    </row>
    <row r="139" spans="1:17" ht="288" x14ac:dyDescent="0.3">
      <c r="A139">
        <v>3908</v>
      </c>
      <c r="B139" s="3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 s="12">
        <v>41849.135370370372</v>
      </c>
      <c r="J139" s="12">
        <v>41834.135370370372</v>
      </c>
      <c r="K139" t="b">
        <v>0</v>
      </c>
      <c r="L139">
        <v>4</v>
      </c>
      <c r="M139" t="b">
        <v>0</v>
      </c>
      <c r="N139" t="s">
        <v>8281</v>
      </c>
      <c r="O139" t="s">
        <v>8284</v>
      </c>
      <c r="P139">
        <v>9</v>
      </c>
      <c r="Q139">
        <v>16.25</v>
      </c>
    </row>
    <row r="140" spans="1:17" ht="259.2" x14ac:dyDescent="0.3">
      <c r="A140">
        <v>3922</v>
      </c>
      <c r="B140" s="3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 s="12">
        <v>42065.958333333328</v>
      </c>
      <c r="J140" s="12">
        <v>42020.768634259264</v>
      </c>
      <c r="K140" t="b">
        <v>0</v>
      </c>
      <c r="L140">
        <v>6</v>
      </c>
      <c r="M140" t="b">
        <v>0</v>
      </c>
      <c r="N140" t="s">
        <v>8281</v>
      </c>
      <c r="O140" t="s">
        <v>8284</v>
      </c>
      <c r="P140">
        <v>8</v>
      </c>
      <c r="Q140">
        <v>10.17</v>
      </c>
    </row>
    <row r="141" spans="1:17" ht="230.4" x14ac:dyDescent="0.3">
      <c r="A141">
        <v>3864</v>
      </c>
      <c r="B141" s="3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 s="12">
        <v>42325.933495370366</v>
      </c>
      <c r="J141" s="12">
        <v>42295.891828703709</v>
      </c>
      <c r="K141" t="b">
        <v>0</v>
      </c>
      <c r="L141">
        <v>3</v>
      </c>
      <c r="M141" t="b">
        <v>0</v>
      </c>
      <c r="N141" t="s">
        <v>8281</v>
      </c>
      <c r="O141" t="s">
        <v>8284</v>
      </c>
      <c r="P141">
        <v>1</v>
      </c>
      <c r="Q141">
        <v>20</v>
      </c>
    </row>
    <row r="142" spans="1:17" ht="230.4" x14ac:dyDescent="0.3">
      <c r="A142">
        <v>4108</v>
      </c>
      <c r="B142" s="3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 s="12">
        <v>42797.208333333328</v>
      </c>
      <c r="J142" s="12">
        <v>42767.031678240746</v>
      </c>
      <c r="K142" t="b">
        <v>0</v>
      </c>
      <c r="L142">
        <v>1</v>
      </c>
      <c r="M142" t="b">
        <v>0</v>
      </c>
      <c r="N142" t="s">
        <v>8281</v>
      </c>
      <c r="O142" t="s">
        <v>8284</v>
      </c>
      <c r="P142">
        <v>2</v>
      </c>
      <c r="Q142">
        <v>59</v>
      </c>
    </row>
    <row r="143" spans="1:17" ht="216" x14ac:dyDescent="0.3">
      <c r="A143">
        <v>2862</v>
      </c>
      <c r="B143" s="3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 s="12">
        <v>41814.789687500001</v>
      </c>
      <c r="J143" s="12">
        <v>41784.789687500001</v>
      </c>
      <c r="K143" t="b">
        <v>0</v>
      </c>
      <c r="L143">
        <v>3</v>
      </c>
      <c r="M143" t="b">
        <v>0</v>
      </c>
      <c r="N143" t="s">
        <v>8281</v>
      </c>
      <c r="O143" t="s">
        <v>8284</v>
      </c>
      <c r="P143">
        <v>0</v>
      </c>
      <c r="Q143">
        <v>18.329999999999998</v>
      </c>
    </row>
    <row r="144" spans="1:17" ht="216" x14ac:dyDescent="0.3">
      <c r="A144">
        <v>2919</v>
      </c>
      <c r="B144" s="3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 s="12">
        <v>41856.61954861111</v>
      </c>
      <c r="J144" s="12">
        <v>41826.61954861111</v>
      </c>
      <c r="K144" t="b">
        <v>0</v>
      </c>
      <c r="L144">
        <v>6</v>
      </c>
      <c r="M144" t="b">
        <v>0</v>
      </c>
      <c r="N144" t="s">
        <v>8281</v>
      </c>
      <c r="O144" t="s">
        <v>8284</v>
      </c>
      <c r="P144">
        <v>9</v>
      </c>
      <c r="Q144">
        <v>8.5</v>
      </c>
    </row>
    <row r="145" spans="1:17" ht="259.2" x14ac:dyDescent="0.3">
      <c r="A145">
        <v>3895</v>
      </c>
      <c r="B145" s="3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 s="12">
        <v>42063.250208333338</v>
      </c>
      <c r="J145" s="12">
        <v>42032.250208333338</v>
      </c>
      <c r="K145" t="b">
        <v>0</v>
      </c>
      <c r="L145">
        <v>1</v>
      </c>
      <c r="M145" t="b">
        <v>0</v>
      </c>
      <c r="N145" t="s">
        <v>8281</v>
      </c>
      <c r="O145" t="s">
        <v>8284</v>
      </c>
      <c r="P145">
        <v>5</v>
      </c>
      <c r="Q145">
        <v>50</v>
      </c>
    </row>
    <row r="146" spans="1:17" ht="273.60000000000002" x14ac:dyDescent="0.3">
      <c r="A146">
        <v>3941</v>
      </c>
      <c r="B146" s="3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 s="12">
        <v>41968.041666666672</v>
      </c>
      <c r="J146" s="12">
        <v>41940.587233796294</v>
      </c>
      <c r="K146" t="b">
        <v>0</v>
      </c>
      <c r="L146">
        <v>2</v>
      </c>
      <c r="M146" t="b">
        <v>0</v>
      </c>
      <c r="N146" t="s">
        <v>8281</v>
      </c>
      <c r="O146" t="s">
        <v>8284</v>
      </c>
      <c r="P146">
        <v>1</v>
      </c>
      <c r="Q146">
        <v>25</v>
      </c>
    </row>
    <row r="147" spans="1:17" ht="273.60000000000002" x14ac:dyDescent="0.3">
      <c r="A147">
        <v>4099</v>
      </c>
      <c r="B147" s="3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 s="12">
        <v>42615.850381944445</v>
      </c>
      <c r="J147" s="12">
        <v>42570.850381944445</v>
      </c>
      <c r="K147" t="b">
        <v>0</v>
      </c>
      <c r="L147">
        <v>1</v>
      </c>
      <c r="M147" t="b">
        <v>0</v>
      </c>
      <c r="N147" t="s">
        <v>8281</v>
      </c>
      <c r="O147" t="s">
        <v>8284</v>
      </c>
      <c r="P147">
        <v>1</v>
      </c>
      <c r="Q147">
        <v>50</v>
      </c>
    </row>
    <row r="148" spans="1:17" ht="259.2" x14ac:dyDescent="0.3">
      <c r="A148">
        <v>4086</v>
      </c>
      <c r="B148" s="3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 s="12">
        <v>42329.166666666672</v>
      </c>
      <c r="J148" s="12">
        <v>42304.940960648149</v>
      </c>
      <c r="K148" t="b">
        <v>0</v>
      </c>
      <c r="L148">
        <v>5</v>
      </c>
      <c r="M148" t="b">
        <v>0</v>
      </c>
      <c r="N148" t="s">
        <v>8281</v>
      </c>
      <c r="O148" t="s">
        <v>8284</v>
      </c>
      <c r="P148">
        <v>5</v>
      </c>
      <c r="Q148">
        <v>9.4</v>
      </c>
    </row>
    <row r="149" spans="1:17" ht="259.2" x14ac:dyDescent="0.3">
      <c r="A149">
        <v>2866</v>
      </c>
      <c r="B149" s="3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 s="12">
        <v>42657.916666666672</v>
      </c>
      <c r="J149" s="12">
        <v>42627.955104166671</v>
      </c>
      <c r="K149" t="b">
        <v>0</v>
      </c>
      <c r="L149">
        <v>2</v>
      </c>
      <c r="M149" t="b">
        <v>0</v>
      </c>
      <c r="N149" t="s">
        <v>8281</v>
      </c>
      <c r="O149" t="s">
        <v>8284</v>
      </c>
      <c r="P149">
        <v>1</v>
      </c>
      <c r="Q149">
        <v>22.5</v>
      </c>
    </row>
    <row r="150" spans="1:17" ht="273.60000000000002" x14ac:dyDescent="0.3">
      <c r="A150">
        <v>3960</v>
      </c>
      <c r="B150" s="3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 s="12">
        <v>42372.845555555556</v>
      </c>
      <c r="J150" s="12">
        <v>42342.845555555556</v>
      </c>
      <c r="K150" t="b">
        <v>0</v>
      </c>
      <c r="L150">
        <v>4</v>
      </c>
      <c r="M150" t="b">
        <v>0</v>
      </c>
      <c r="N150" t="s">
        <v>8281</v>
      </c>
      <c r="O150" t="s">
        <v>8284</v>
      </c>
      <c r="P150">
        <v>2</v>
      </c>
      <c r="Q150">
        <v>11.25</v>
      </c>
    </row>
    <row r="151" spans="1:17" ht="259.2" x14ac:dyDescent="0.3">
      <c r="A151">
        <v>3966</v>
      </c>
      <c r="B151" s="3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 s="12">
        <v>41844.124305555553</v>
      </c>
      <c r="J151" s="12">
        <v>41801.711550925924</v>
      </c>
      <c r="K151" t="b">
        <v>0</v>
      </c>
      <c r="L151">
        <v>2</v>
      </c>
      <c r="M151" t="b">
        <v>0</v>
      </c>
      <c r="N151" t="s">
        <v>8281</v>
      </c>
      <c r="O151" t="s">
        <v>8284</v>
      </c>
      <c r="P151">
        <v>1</v>
      </c>
      <c r="Q151">
        <v>22.5</v>
      </c>
    </row>
    <row r="152" spans="1:17" ht="244.8" x14ac:dyDescent="0.3">
      <c r="A152">
        <v>4107</v>
      </c>
      <c r="B152" s="3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 s="12">
        <v>41906.916678240741</v>
      </c>
      <c r="J152" s="12">
        <v>41883.916678240741</v>
      </c>
      <c r="K152" t="b">
        <v>0</v>
      </c>
      <c r="L152">
        <v>4</v>
      </c>
      <c r="M152" t="b">
        <v>0</v>
      </c>
      <c r="N152" t="s">
        <v>8281</v>
      </c>
      <c r="O152" t="s">
        <v>8284</v>
      </c>
      <c r="P152">
        <v>2</v>
      </c>
      <c r="Q152">
        <v>10.25</v>
      </c>
    </row>
    <row r="153" spans="1:17" ht="216" x14ac:dyDescent="0.3">
      <c r="A153">
        <v>4005</v>
      </c>
      <c r="B153" s="3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 s="12">
        <v>41932.807696759257</v>
      </c>
      <c r="J153" s="12">
        <v>41872.807696759257</v>
      </c>
      <c r="K153" t="b">
        <v>0</v>
      </c>
      <c r="L153">
        <v>2</v>
      </c>
      <c r="M153" t="b">
        <v>0</v>
      </c>
      <c r="N153" t="s">
        <v>8281</v>
      </c>
      <c r="O153" t="s">
        <v>8284</v>
      </c>
      <c r="P153">
        <v>1</v>
      </c>
      <c r="Q153">
        <v>20</v>
      </c>
    </row>
    <row r="154" spans="1:17" ht="259.2" x14ac:dyDescent="0.3">
      <c r="A154">
        <v>2903</v>
      </c>
      <c r="B154" s="3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 s="12">
        <v>42256.166874999995</v>
      </c>
      <c r="J154" s="12">
        <v>42196.166874999995</v>
      </c>
      <c r="K154" t="b">
        <v>0</v>
      </c>
      <c r="L154">
        <v>4</v>
      </c>
      <c r="M154" t="b">
        <v>0</v>
      </c>
      <c r="N154" t="s">
        <v>8281</v>
      </c>
      <c r="O154" t="s">
        <v>8284</v>
      </c>
      <c r="P154">
        <v>1</v>
      </c>
      <c r="Q154">
        <v>9.75</v>
      </c>
    </row>
    <row r="155" spans="1:17" ht="129.6" x14ac:dyDescent="0.3">
      <c r="A155">
        <v>3850</v>
      </c>
      <c r="B155" s="3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 s="12">
        <v>42005.124340277776</v>
      </c>
      <c r="J155" s="12">
        <v>41975.124340277776</v>
      </c>
      <c r="K155" t="b">
        <v>1</v>
      </c>
      <c r="L155">
        <v>4</v>
      </c>
      <c r="M155" t="b">
        <v>0</v>
      </c>
      <c r="N155" t="s">
        <v>8281</v>
      </c>
      <c r="O155" t="s">
        <v>8284</v>
      </c>
      <c r="P155">
        <v>4</v>
      </c>
      <c r="Q155">
        <v>9.5</v>
      </c>
    </row>
    <row r="156" spans="1:17" ht="216" x14ac:dyDescent="0.3">
      <c r="A156">
        <v>4073</v>
      </c>
      <c r="B156" s="3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 s="12">
        <v>42133.166666666672</v>
      </c>
      <c r="J156" s="12">
        <v>42078.34520833334</v>
      </c>
      <c r="K156" t="b">
        <v>0</v>
      </c>
      <c r="L156">
        <v>2</v>
      </c>
      <c r="M156" t="b">
        <v>0</v>
      </c>
      <c r="N156" t="s">
        <v>8281</v>
      </c>
      <c r="O156" t="s">
        <v>8284</v>
      </c>
      <c r="P156">
        <v>1</v>
      </c>
      <c r="Q156">
        <v>18.5</v>
      </c>
    </row>
    <row r="157" spans="1:17" ht="187.2" x14ac:dyDescent="0.3">
      <c r="A157">
        <v>4068</v>
      </c>
      <c r="B157" s="3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 s="12">
        <v>42748.961805555555</v>
      </c>
      <c r="J157" s="12">
        <v>42718.963599537034</v>
      </c>
      <c r="K157" t="b">
        <v>0</v>
      </c>
      <c r="L157">
        <v>1</v>
      </c>
      <c r="M157" t="b">
        <v>0</v>
      </c>
      <c r="N157" t="s">
        <v>8281</v>
      </c>
      <c r="O157" t="s">
        <v>8284</v>
      </c>
      <c r="P157">
        <v>1</v>
      </c>
      <c r="Q157">
        <v>34.950000000000003</v>
      </c>
    </row>
    <row r="158" spans="1:17" ht="115.2" x14ac:dyDescent="0.3">
      <c r="A158">
        <v>3988</v>
      </c>
      <c r="B158" s="3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 s="12">
        <v>42245.08116898148</v>
      </c>
      <c r="J158" s="12">
        <v>42230.08116898148</v>
      </c>
      <c r="K158" t="b">
        <v>0</v>
      </c>
      <c r="L158">
        <v>4</v>
      </c>
      <c r="M158" t="b">
        <v>0</v>
      </c>
      <c r="N158" t="s">
        <v>8281</v>
      </c>
      <c r="O158" t="s">
        <v>8284</v>
      </c>
      <c r="P158">
        <v>2</v>
      </c>
      <c r="Q158">
        <v>8</v>
      </c>
    </row>
    <row r="159" spans="1:17" ht="201.6" x14ac:dyDescent="0.3">
      <c r="A159">
        <v>4090</v>
      </c>
      <c r="B159" s="3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 s="12">
        <v>42223.625</v>
      </c>
      <c r="J159" s="12">
        <v>42209.67288194444</v>
      </c>
      <c r="K159" t="b">
        <v>0</v>
      </c>
      <c r="L159">
        <v>3</v>
      </c>
      <c r="M159" t="b">
        <v>0</v>
      </c>
      <c r="N159" t="s">
        <v>8281</v>
      </c>
      <c r="O159" t="s">
        <v>8284</v>
      </c>
      <c r="P159">
        <v>3</v>
      </c>
      <c r="Q159">
        <v>10.67</v>
      </c>
    </row>
    <row r="160" spans="1:17" ht="201.6" x14ac:dyDescent="0.3">
      <c r="A160">
        <v>2879</v>
      </c>
      <c r="B160" s="3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 s="12">
        <v>42389.725243055553</v>
      </c>
      <c r="J160" s="12">
        <v>42359.725243055553</v>
      </c>
      <c r="K160" t="b">
        <v>0</v>
      </c>
      <c r="L160">
        <v>1</v>
      </c>
      <c r="M160" t="b">
        <v>0</v>
      </c>
      <c r="N160" t="s">
        <v>8281</v>
      </c>
      <c r="O160" t="s">
        <v>8284</v>
      </c>
      <c r="P160">
        <v>0</v>
      </c>
      <c r="Q160">
        <v>29</v>
      </c>
    </row>
    <row r="161" spans="1:17" ht="244.8" x14ac:dyDescent="0.3">
      <c r="A161">
        <v>4019</v>
      </c>
      <c r="B161" s="3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 s="12">
        <v>42475.686111111107</v>
      </c>
      <c r="J161" s="12">
        <v>42417.675879629634</v>
      </c>
      <c r="K161" t="b">
        <v>0</v>
      </c>
      <c r="L161">
        <v>4</v>
      </c>
      <c r="M161" t="b">
        <v>0</v>
      </c>
      <c r="N161" t="s">
        <v>8281</v>
      </c>
      <c r="O161" t="s">
        <v>8284</v>
      </c>
      <c r="P161">
        <v>1</v>
      </c>
      <c r="Q161">
        <v>7.25</v>
      </c>
    </row>
    <row r="162" spans="1:17" ht="187.2" x14ac:dyDescent="0.3">
      <c r="A162">
        <v>4065</v>
      </c>
      <c r="B162" s="3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 s="12">
        <v>41863.951516203706</v>
      </c>
      <c r="J162" s="12">
        <v>41833.951516203706</v>
      </c>
      <c r="K162" t="b">
        <v>0</v>
      </c>
      <c r="L162">
        <v>4</v>
      </c>
      <c r="M162" t="b">
        <v>0</v>
      </c>
      <c r="N162" t="s">
        <v>8281</v>
      </c>
      <c r="O162" t="s">
        <v>8284</v>
      </c>
      <c r="P162">
        <v>1</v>
      </c>
      <c r="Q162">
        <v>6.75</v>
      </c>
    </row>
    <row r="163" spans="1:17" ht="172.8" x14ac:dyDescent="0.3">
      <c r="A163">
        <v>3853</v>
      </c>
      <c r="B163" s="3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 s="12">
        <v>41883.84002314815</v>
      </c>
      <c r="J163" s="12">
        <v>41848.84002314815</v>
      </c>
      <c r="K163" t="b">
        <v>0</v>
      </c>
      <c r="L163">
        <v>2</v>
      </c>
      <c r="M163" t="b">
        <v>0</v>
      </c>
      <c r="N163" t="s">
        <v>8281</v>
      </c>
      <c r="O163" t="s">
        <v>8284</v>
      </c>
      <c r="P163">
        <v>0</v>
      </c>
      <c r="Q163">
        <v>13</v>
      </c>
    </row>
    <row r="164" spans="1:17" ht="259.2" x14ac:dyDescent="0.3">
      <c r="A164">
        <v>4013</v>
      </c>
      <c r="B164" s="3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 s="12">
        <v>42051.301192129627</v>
      </c>
      <c r="J164" s="12">
        <v>42021.301192129627</v>
      </c>
      <c r="K164" t="b">
        <v>0</v>
      </c>
      <c r="L164">
        <v>2</v>
      </c>
      <c r="M164" t="b">
        <v>0</v>
      </c>
      <c r="N164" t="s">
        <v>8281</v>
      </c>
      <c r="O164" t="s">
        <v>8284</v>
      </c>
      <c r="P164">
        <v>1</v>
      </c>
      <c r="Q164">
        <v>13</v>
      </c>
    </row>
    <row r="165" spans="1:17" ht="86.4" x14ac:dyDescent="0.3">
      <c r="A165">
        <v>2893</v>
      </c>
      <c r="B165" s="3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 s="12">
        <v>42013.083333333328</v>
      </c>
      <c r="J165" s="12">
        <v>41953.773090277777</v>
      </c>
      <c r="K165" t="b">
        <v>0</v>
      </c>
      <c r="L165">
        <v>2</v>
      </c>
      <c r="M165" t="b">
        <v>0</v>
      </c>
      <c r="N165" t="s">
        <v>8281</v>
      </c>
      <c r="O165" t="s">
        <v>8284</v>
      </c>
      <c r="P165">
        <v>1</v>
      </c>
      <c r="Q165">
        <v>12.5</v>
      </c>
    </row>
    <row r="166" spans="1:17" ht="172.8" x14ac:dyDescent="0.3">
      <c r="A166">
        <v>2902</v>
      </c>
      <c r="B166" s="3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 s="12">
        <v>42240.439768518518</v>
      </c>
      <c r="J166" s="12">
        <v>42210.439768518518</v>
      </c>
      <c r="K166" t="b">
        <v>0</v>
      </c>
      <c r="L166">
        <v>1</v>
      </c>
      <c r="M166" t="b">
        <v>0</v>
      </c>
      <c r="N166" t="s">
        <v>8281</v>
      </c>
      <c r="O166" t="s">
        <v>8284</v>
      </c>
      <c r="P166">
        <v>0</v>
      </c>
      <c r="Q166">
        <v>25</v>
      </c>
    </row>
    <row r="167" spans="1:17" ht="288" x14ac:dyDescent="0.3">
      <c r="A167">
        <v>3855</v>
      </c>
      <c r="B167" s="3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 s="12">
        <v>42089.929062499999</v>
      </c>
      <c r="J167" s="12">
        <v>42059.970729166671</v>
      </c>
      <c r="K167" t="b">
        <v>0</v>
      </c>
      <c r="L167">
        <v>1</v>
      </c>
      <c r="M167" t="b">
        <v>0</v>
      </c>
      <c r="N167" t="s">
        <v>8281</v>
      </c>
      <c r="O167" t="s">
        <v>8284</v>
      </c>
      <c r="P167">
        <v>3</v>
      </c>
      <c r="Q167">
        <v>25</v>
      </c>
    </row>
    <row r="168" spans="1:17" ht="259.2" x14ac:dyDescent="0.3">
      <c r="A168">
        <v>3901</v>
      </c>
      <c r="B168" s="3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 s="12">
        <v>42357.826377314821</v>
      </c>
      <c r="J168" s="12">
        <v>42317.826377314821</v>
      </c>
      <c r="K168" t="b">
        <v>0</v>
      </c>
      <c r="L168">
        <v>1</v>
      </c>
      <c r="M168" t="b">
        <v>0</v>
      </c>
      <c r="N168" t="s">
        <v>8281</v>
      </c>
      <c r="O168" t="s">
        <v>8284</v>
      </c>
      <c r="P168">
        <v>1</v>
      </c>
      <c r="Q168">
        <v>25</v>
      </c>
    </row>
    <row r="169" spans="1:17" ht="244.8" x14ac:dyDescent="0.3">
      <c r="A169">
        <v>3950</v>
      </c>
      <c r="B169" s="3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 s="12">
        <v>42468.774305555555</v>
      </c>
      <c r="J169" s="12">
        <v>42439.702314814815</v>
      </c>
      <c r="K169" t="b">
        <v>0</v>
      </c>
      <c r="L169">
        <v>1</v>
      </c>
      <c r="M169" t="b">
        <v>0</v>
      </c>
      <c r="N169" t="s">
        <v>8281</v>
      </c>
      <c r="O169" t="s">
        <v>8284</v>
      </c>
      <c r="P169">
        <v>1</v>
      </c>
      <c r="Q169">
        <v>25</v>
      </c>
    </row>
    <row r="170" spans="1:17" ht="244.8" x14ac:dyDescent="0.3">
      <c r="A170">
        <v>3952</v>
      </c>
      <c r="B170" s="3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 s="12">
        <v>42303.790393518517</v>
      </c>
      <c r="J170" s="12">
        <v>42243.790393518517</v>
      </c>
      <c r="K170" t="b">
        <v>0</v>
      </c>
      <c r="L170">
        <v>1</v>
      </c>
      <c r="M170" t="b">
        <v>0</v>
      </c>
      <c r="N170" t="s">
        <v>8281</v>
      </c>
      <c r="O170" t="s">
        <v>8284</v>
      </c>
      <c r="P170">
        <v>0</v>
      </c>
      <c r="Q170">
        <v>25</v>
      </c>
    </row>
    <row r="171" spans="1:17" ht="259.2" x14ac:dyDescent="0.3">
      <c r="A171">
        <v>4066</v>
      </c>
      <c r="B171" s="3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 s="12">
        <v>42509.039212962962</v>
      </c>
      <c r="J171" s="12">
        <v>42479.039212962962</v>
      </c>
      <c r="K171" t="b">
        <v>0</v>
      </c>
      <c r="L171">
        <v>1</v>
      </c>
      <c r="M171" t="b">
        <v>0</v>
      </c>
      <c r="N171" t="s">
        <v>8281</v>
      </c>
      <c r="O171" t="s">
        <v>8284</v>
      </c>
      <c r="P171">
        <v>0</v>
      </c>
      <c r="Q171">
        <v>25</v>
      </c>
    </row>
    <row r="172" spans="1:17" ht="259.2" x14ac:dyDescent="0.3">
      <c r="A172">
        <v>2895</v>
      </c>
      <c r="B172" s="3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 s="12">
        <v>41812.875</v>
      </c>
      <c r="J172" s="12">
        <v>41811.555462962962</v>
      </c>
      <c r="K172" t="b">
        <v>0</v>
      </c>
      <c r="L172">
        <v>4</v>
      </c>
      <c r="M172" t="b">
        <v>0</v>
      </c>
      <c r="N172" t="s">
        <v>8281</v>
      </c>
      <c r="O172" t="s">
        <v>8284</v>
      </c>
      <c r="P172">
        <v>5</v>
      </c>
      <c r="Q172">
        <v>5.75</v>
      </c>
    </row>
    <row r="173" spans="1:17" ht="259.2" x14ac:dyDescent="0.3">
      <c r="A173">
        <v>4002</v>
      </c>
      <c r="B173" s="3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 s="12">
        <v>41909.043530092589</v>
      </c>
      <c r="J173" s="12">
        <v>41879.043530092589</v>
      </c>
      <c r="K173" t="b">
        <v>0</v>
      </c>
      <c r="L173">
        <v>4</v>
      </c>
      <c r="M173" t="b">
        <v>0</v>
      </c>
      <c r="N173" t="s">
        <v>8281</v>
      </c>
      <c r="O173" t="s">
        <v>8284</v>
      </c>
      <c r="P173">
        <v>2</v>
      </c>
      <c r="Q173">
        <v>5.75</v>
      </c>
    </row>
    <row r="174" spans="1:17" ht="273.60000000000002" x14ac:dyDescent="0.3">
      <c r="A174">
        <v>2890</v>
      </c>
      <c r="B174" s="3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 s="12">
        <v>41860.125</v>
      </c>
      <c r="J174" s="12">
        <v>41831.742962962962</v>
      </c>
      <c r="K174" t="b">
        <v>0</v>
      </c>
      <c r="L174">
        <v>3</v>
      </c>
      <c r="M174" t="b">
        <v>0</v>
      </c>
      <c r="N174" t="s">
        <v>8281</v>
      </c>
      <c r="O174" t="s">
        <v>8284</v>
      </c>
      <c r="P174">
        <v>1</v>
      </c>
      <c r="Q174">
        <v>7</v>
      </c>
    </row>
    <row r="175" spans="1:17" ht="244.8" x14ac:dyDescent="0.3">
      <c r="A175">
        <v>4042</v>
      </c>
      <c r="B175" s="3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 s="12">
        <v>42024.802777777775</v>
      </c>
      <c r="J175" s="12">
        <v>41995.084074074075</v>
      </c>
      <c r="K175" t="b">
        <v>0</v>
      </c>
      <c r="L175">
        <v>3</v>
      </c>
      <c r="M175" t="b">
        <v>0</v>
      </c>
      <c r="N175" t="s">
        <v>8281</v>
      </c>
      <c r="O175" t="s">
        <v>8284</v>
      </c>
      <c r="P175">
        <v>0</v>
      </c>
      <c r="Q175">
        <v>7</v>
      </c>
    </row>
    <row r="176" spans="1:17" ht="273.60000000000002" x14ac:dyDescent="0.3">
      <c r="A176">
        <v>2863</v>
      </c>
      <c r="B176" s="3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 s="12">
        <v>41891.675034722226</v>
      </c>
      <c r="J176" s="12">
        <v>41831.675034722226</v>
      </c>
      <c r="K176" t="b">
        <v>0</v>
      </c>
      <c r="L176">
        <v>1</v>
      </c>
      <c r="M176" t="b">
        <v>0</v>
      </c>
      <c r="N176" t="s">
        <v>8281</v>
      </c>
      <c r="O176" t="s">
        <v>8284</v>
      </c>
      <c r="P176">
        <v>0</v>
      </c>
      <c r="Q176">
        <v>20</v>
      </c>
    </row>
    <row r="177" spans="1:17" ht="259.2" x14ac:dyDescent="0.3">
      <c r="A177">
        <v>2909</v>
      </c>
      <c r="B177" s="3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 s="12">
        <v>41968.823611111111</v>
      </c>
      <c r="J177" s="12">
        <v>41929.266215277778</v>
      </c>
      <c r="K177" t="b">
        <v>0</v>
      </c>
      <c r="L177">
        <v>1</v>
      </c>
      <c r="M177" t="b">
        <v>0</v>
      </c>
      <c r="N177" t="s">
        <v>8281</v>
      </c>
      <c r="O177" t="s">
        <v>8284</v>
      </c>
      <c r="P177">
        <v>0</v>
      </c>
      <c r="Q177">
        <v>20</v>
      </c>
    </row>
    <row r="178" spans="1:17" ht="216" x14ac:dyDescent="0.3">
      <c r="A178">
        <v>3852</v>
      </c>
      <c r="B178" s="3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 s="12">
        <v>42090.149027777778</v>
      </c>
      <c r="J178" s="12">
        <v>42065.190694444449</v>
      </c>
      <c r="K178" t="b">
        <v>0</v>
      </c>
      <c r="L178">
        <v>2</v>
      </c>
      <c r="M178" t="b">
        <v>0</v>
      </c>
      <c r="N178" t="s">
        <v>8281</v>
      </c>
      <c r="O178" t="s">
        <v>8284</v>
      </c>
      <c r="P178">
        <v>0</v>
      </c>
      <c r="Q178">
        <v>10</v>
      </c>
    </row>
    <row r="179" spans="1:17" ht="230.4" x14ac:dyDescent="0.3">
      <c r="A179">
        <v>4092</v>
      </c>
      <c r="B179" s="3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 s="12">
        <v>42099.153321759266</v>
      </c>
      <c r="J179" s="12">
        <v>42039.194988425923</v>
      </c>
      <c r="K179" t="b">
        <v>0</v>
      </c>
      <c r="L179">
        <v>1</v>
      </c>
      <c r="M179" t="b">
        <v>0</v>
      </c>
      <c r="N179" t="s">
        <v>8281</v>
      </c>
      <c r="O179" t="s">
        <v>8284</v>
      </c>
      <c r="P179">
        <v>0</v>
      </c>
      <c r="Q179">
        <v>20</v>
      </c>
    </row>
    <row r="180" spans="1:17" ht="259.2" x14ac:dyDescent="0.3">
      <c r="A180">
        <v>4049</v>
      </c>
      <c r="B180" s="3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 s="12">
        <v>42199.958506944444</v>
      </c>
      <c r="J180" s="12">
        <v>42169.958506944444</v>
      </c>
      <c r="K180" t="b">
        <v>0</v>
      </c>
      <c r="L180">
        <v>1</v>
      </c>
      <c r="M180" t="b">
        <v>0</v>
      </c>
      <c r="N180" t="s">
        <v>8281</v>
      </c>
      <c r="O180" t="s">
        <v>8284</v>
      </c>
      <c r="P180">
        <v>0</v>
      </c>
      <c r="Q180">
        <v>16</v>
      </c>
    </row>
    <row r="181" spans="1:17" ht="216" x14ac:dyDescent="0.3">
      <c r="A181">
        <v>3925</v>
      </c>
      <c r="B181" s="3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 s="12">
        <v>41850.870821759258</v>
      </c>
      <c r="J181" s="12">
        <v>41820.870821759258</v>
      </c>
      <c r="K181" t="b">
        <v>0</v>
      </c>
      <c r="L181">
        <v>3</v>
      </c>
      <c r="M181" t="b">
        <v>0</v>
      </c>
      <c r="N181" t="s">
        <v>8281</v>
      </c>
      <c r="O181" t="s">
        <v>8284</v>
      </c>
      <c r="P181">
        <v>10</v>
      </c>
      <c r="Q181">
        <v>5</v>
      </c>
    </row>
    <row r="182" spans="1:17" ht="129.6" x14ac:dyDescent="0.3">
      <c r="A182">
        <v>3866</v>
      </c>
      <c r="B182" s="3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 s="12">
        <v>42452.145138888889</v>
      </c>
      <c r="J182" s="12">
        <v>42402.947002314817</v>
      </c>
      <c r="K182" t="b">
        <v>0</v>
      </c>
      <c r="L182">
        <v>2</v>
      </c>
      <c r="M182" t="b">
        <v>0</v>
      </c>
      <c r="N182" t="s">
        <v>8281</v>
      </c>
      <c r="O182" t="s">
        <v>8284</v>
      </c>
      <c r="P182">
        <v>1</v>
      </c>
      <c r="Q182">
        <v>5.5</v>
      </c>
    </row>
    <row r="183" spans="1:17" ht="230.4" x14ac:dyDescent="0.3">
      <c r="A183">
        <v>3940</v>
      </c>
      <c r="B183" s="3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 s="12">
        <v>42006.492488425924</v>
      </c>
      <c r="J183" s="12">
        <v>41961.492488425924</v>
      </c>
      <c r="K183" t="b">
        <v>0</v>
      </c>
      <c r="L183">
        <v>2</v>
      </c>
      <c r="M183" t="b">
        <v>0</v>
      </c>
      <c r="N183" t="s">
        <v>8281</v>
      </c>
      <c r="O183" t="s">
        <v>8284</v>
      </c>
      <c r="P183">
        <v>0</v>
      </c>
      <c r="Q183">
        <v>5.5</v>
      </c>
    </row>
    <row r="184" spans="1:17" ht="288" x14ac:dyDescent="0.3">
      <c r="A184">
        <v>3970</v>
      </c>
      <c r="B184" s="3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 s="12">
        <v>42477.863553240735</v>
      </c>
      <c r="J184" s="12">
        <v>42447.863553240735</v>
      </c>
      <c r="K184" t="b">
        <v>0</v>
      </c>
      <c r="L184">
        <v>2</v>
      </c>
      <c r="M184" t="b">
        <v>0</v>
      </c>
      <c r="N184" t="s">
        <v>8281</v>
      </c>
      <c r="O184" t="s">
        <v>8284</v>
      </c>
      <c r="P184">
        <v>0</v>
      </c>
      <c r="Q184">
        <v>5.5</v>
      </c>
    </row>
    <row r="185" spans="1:17" ht="244.8" x14ac:dyDescent="0.3">
      <c r="A185">
        <v>2886</v>
      </c>
      <c r="B185" s="3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 s="12">
        <v>42266.165972222225</v>
      </c>
      <c r="J185" s="12">
        <v>42261.632916666669</v>
      </c>
      <c r="K185" t="b">
        <v>0</v>
      </c>
      <c r="L185">
        <v>1</v>
      </c>
      <c r="M185" t="b">
        <v>0</v>
      </c>
      <c r="N185" t="s">
        <v>8281</v>
      </c>
      <c r="O185" t="s">
        <v>8284</v>
      </c>
      <c r="P185">
        <v>5</v>
      </c>
      <c r="Q185">
        <v>10</v>
      </c>
    </row>
    <row r="186" spans="1:17" ht="216" x14ac:dyDescent="0.3">
      <c r="A186">
        <v>3745</v>
      </c>
      <c r="B186" s="3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 s="12">
        <v>41861.697939814818</v>
      </c>
      <c r="J186" s="12">
        <v>41831.697939814818</v>
      </c>
      <c r="K186" t="b">
        <v>0</v>
      </c>
      <c r="L186">
        <v>1</v>
      </c>
      <c r="M186" t="b">
        <v>0</v>
      </c>
      <c r="N186" t="s">
        <v>8281</v>
      </c>
      <c r="O186" t="s">
        <v>8284</v>
      </c>
      <c r="P186">
        <v>10</v>
      </c>
      <c r="Q186">
        <v>10</v>
      </c>
    </row>
    <row r="187" spans="1:17" ht="100.8" x14ac:dyDescent="0.3">
      <c r="A187">
        <v>4000</v>
      </c>
      <c r="B187" s="3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 s="12">
        <v>42497.603680555556</v>
      </c>
      <c r="J187" s="12">
        <v>42437.64534722222</v>
      </c>
      <c r="K187" t="b">
        <v>0</v>
      </c>
      <c r="L187">
        <v>1</v>
      </c>
      <c r="M187" t="b">
        <v>0</v>
      </c>
      <c r="N187" t="s">
        <v>8281</v>
      </c>
      <c r="O187" t="s">
        <v>8284</v>
      </c>
      <c r="P187">
        <v>0</v>
      </c>
      <c r="Q187">
        <v>10</v>
      </c>
    </row>
    <row r="188" spans="1:17" ht="259.2" x14ac:dyDescent="0.3">
      <c r="A188">
        <v>4024</v>
      </c>
      <c r="B188" s="3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 s="12">
        <v>42247.670104166667</v>
      </c>
      <c r="J188" s="12">
        <v>42217.670104166667</v>
      </c>
      <c r="K188" t="b">
        <v>0</v>
      </c>
      <c r="L188">
        <v>1</v>
      </c>
      <c r="M188" t="b">
        <v>0</v>
      </c>
      <c r="N188" t="s">
        <v>8281</v>
      </c>
      <c r="O188" t="s">
        <v>8284</v>
      </c>
      <c r="P188">
        <v>1</v>
      </c>
      <c r="Q188">
        <v>10</v>
      </c>
    </row>
    <row r="189" spans="1:17" ht="244.8" x14ac:dyDescent="0.3">
      <c r="A189">
        <v>4085</v>
      </c>
      <c r="B189" s="3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 s="12">
        <v>42087.165972222225</v>
      </c>
      <c r="J189" s="12">
        <v>42058.603877314818</v>
      </c>
      <c r="K189" t="b">
        <v>0</v>
      </c>
      <c r="L189">
        <v>1</v>
      </c>
      <c r="M189" t="b">
        <v>0</v>
      </c>
      <c r="N189" t="s">
        <v>8281</v>
      </c>
      <c r="O189" t="s">
        <v>8284</v>
      </c>
      <c r="P189">
        <v>0</v>
      </c>
      <c r="Q189">
        <v>10</v>
      </c>
    </row>
    <row r="190" spans="1:17" ht="244.8" x14ac:dyDescent="0.3">
      <c r="A190">
        <v>2875</v>
      </c>
      <c r="B190" s="3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 s="12">
        <v>42495.128391203703</v>
      </c>
      <c r="J190" s="12">
        <v>42465.128391203703</v>
      </c>
      <c r="K190" t="b">
        <v>0</v>
      </c>
      <c r="L190">
        <v>3</v>
      </c>
      <c r="M190" t="b">
        <v>0</v>
      </c>
      <c r="N190" t="s">
        <v>8281</v>
      </c>
      <c r="O190" t="s">
        <v>8284</v>
      </c>
      <c r="P190">
        <v>0</v>
      </c>
      <c r="Q190">
        <v>2.33</v>
      </c>
    </row>
    <row r="191" spans="1:17" ht="216" x14ac:dyDescent="0.3">
      <c r="A191">
        <v>3957</v>
      </c>
      <c r="B191" s="3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 s="12">
        <v>42559.976319444439</v>
      </c>
      <c r="J191" s="12">
        <v>42513.976319444439</v>
      </c>
      <c r="K191" t="b">
        <v>0</v>
      </c>
      <c r="L191">
        <v>1</v>
      </c>
      <c r="M191" t="b">
        <v>0</v>
      </c>
      <c r="N191" t="s">
        <v>8281</v>
      </c>
      <c r="O191" t="s">
        <v>8284</v>
      </c>
      <c r="P191">
        <v>0</v>
      </c>
      <c r="Q191">
        <v>7</v>
      </c>
    </row>
    <row r="192" spans="1:17" ht="244.8" x14ac:dyDescent="0.3">
      <c r="A192">
        <v>2901</v>
      </c>
      <c r="B192" s="3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 s="12">
        <v>42042.904386574075</v>
      </c>
      <c r="J192" s="12">
        <v>41982.904386574075</v>
      </c>
      <c r="K192" t="b">
        <v>0</v>
      </c>
      <c r="L192">
        <v>2</v>
      </c>
      <c r="M192" t="b">
        <v>0</v>
      </c>
      <c r="N192" t="s">
        <v>8281</v>
      </c>
      <c r="O192" t="s">
        <v>8284</v>
      </c>
      <c r="P192">
        <v>1</v>
      </c>
      <c r="Q192">
        <v>3</v>
      </c>
    </row>
    <row r="193" spans="1:17" ht="230.4" x14ac:dyDescent="0.3">
      <c r="A193">
        <v>2887</v>
      </c>
      <c r="B193" s="3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 s="12">
        <v>42015.427361111113</v>
      </c>
      <c r="J193" s="12">
        <v>41985.427361111113</v>
      </c>
      <c r="K193" t="b">
        <v>0</v>
      </c>
      <c r="L193">
        <v>1</v>
      </c>
      <c r="M193" t="b">
        <v>0</v>
      </c>
      <c r="N193" t="s">
        <v>8281</v>
      </c>
      <c r="O193" t="s">
        <v>8284</v>
      </c>
      <c r="P193">
        <v>0</v>
      </c>
      <c r="Q193">
        <v>5</v>
      </c>
    </row>
    <row r="194" spans="1:17" ht="259.2" x14ac:dyDescent="0.3">
      <c r="A194">
        <v>3945</v>
      </c>
      <c r="B194" s="3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 s="12">
        <v>42139.801712962959</v>
      </c>
      <c r="J194" s="12">
        <v>42109.801712962959</v>
      </c>
      <c r="K194" t="b">
        <v>0</v>
      </c>
      <c r="L194">
        <v>1</v>
      </c>
      <c r="M194" t="b">
        <v>0</v>
      </c>
      <c r="N194" t="s">
        <v>8281</v>
      </c>
      <c r="O194" t="s">
        <v>8284</v>
      </c>
      <c r="P194">
        <v>0</v>
      </c>
      <c r="Q194">
        <v>5</v>
      </c>
    </row>
    <row r="195" spans="1:17" ht="172.8" x14ac:dyDescent="0.3">
      <c r="A195">
        <v>3994</v>
      </c>
      <c r="B195" s="3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 s="12">
        <v>41839.389930555553</v>
      </c>
      <c r="J195" s="12">
        <v>41809.389930555553</v>
      </c>
      <c r="K195" t="b">
        <v>0</v>
      </c>
      <c r="L195">
        <v>1</v>
      </c>
      <c r="M195" t="b">
        <v>0</v>
      </c>
      <c r="N195" t="s">
        <v>8281</v>
      </c>
      <c r="O195" t="s">
        <v>8284</v>
      </c>
      <c r="P195">
        <v>0</v>
      </c>
      <c r="Q195">
        <v>5</v>
      </c>
    </row>
    <row r="196" spans="1:17" ht="230.4" x14ac:dyDescent="0.3">
      <c r="A196">
        <v>4007</v>
      </c>
      <c r="B196" s="3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 s="12">
        <v>41877.686111111114</v>
      </c>
      <c r="J196" s="12">
        <v>41848.772928240738</v>
      </c>
      <c r="K196" t="b">
        <v>0</v>
      </c>
      <c r="L196">
        <v>1</v>
      </c>
      <c r="M196" t="b">
        <v>0</v>
      </c>
      <c r="N196" t="s">
        <v>8281</v>
      </c>
      <c r="O196" t="s">
        <v>8284</v>
      </c>
      <c r="P196">
        <v>0</v>
      </c>
      <c r="Q196">
        <v>5</v>
      </c>
    </row>
    <row r="197" spans="1:17" ht="244.8" x14ac:dyDescent="0.3">
      <c r="A197">
        <v>4079</v>
      </c>
      <c r="B197" s="3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 s="12">
        <v>42540.938900462963</v>
      </c>
      <c r="J197" s="12">
        <v>42510.938900462963</v>
      </c>
      <c r="K197" t="b">
        <v>0</v>
      </c>
      <c r="L197">
        <v>1</v>
      </c>
      <c r="M197" t="b">
        <v>0</v>
      </c>
      <c r="N197" t="s">
        <v>8281</v>
      </c>
      <c r="O197" t="s">
        <v>8284</v>
      </c>
      <c r="P197">
        <v>0</v>
      </c>
      <c r="Q197">
        <v>5</v>
      </c>
    </row>
    <row r="198" spans="1:17" ht="100.8" x14ac:dyDescent="0.3">
      <c r="A198">
        <v>3904</v>
      </c>
      <c r="B198" s="3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 s="12">
        <v>42109.211111111115</v>
      </c>
      <c r="J198" s="12">
        <v>42095.229166666672</v>
      </c>
      <c r="K198" t="b">
        <v>0</v>
      </c>
      <c r="L198">
        <v>2</v>
      </c>
      <c r="M198" t="b">
        <v>0</v>
      </c>
      <c r="N198" t="s">
        <v>8281</v>
      </c>
      <c r="O198" t="s">
        <v>8284</v>
      </c>
      <c r="P198">
        <v>0</v>
      </c>
      <c r="Q198">
        <v>1.5</v>
      </c>
    </row>
    <row r="199" spans="1:17" ht="216" x14ac:dyDescent="0.3">
      <c r="A199">
        <v>3993</v>
      </c>
      <c r="B199" s="3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 s="12">
        <v>42137.864722222221</v>
      </c>
      <c r="J199" s="12">
        <v>42107.864722222221</v>
      </c>
      <c r="K199" t="b">
        <v>0</v>
      </c>
      <c r="L199">
        <v>1</v>
      </c>
      <c r="M199" t="b">
        <v>0</v>
      </c>
      <c r="N199" t="s">
        <v>8281</v>
      </c>
      <c r="O199" t="s">
        <v>8284</v>
      </c>
      <c r="P199">
        <v>0</v>
      </c>
      <c r="Q199">
        <v>3</v>
      </c>
    </row>
    <row r="200" spans="1:17" ht="273.60000000000002" x14ac:dyDescent="0.3">
      <c r="A200">
        <v>4082</v>
      </c>
      <c r="B200" s="3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 s="12">
        <v>42322.958333333328</v>
      </c>
      <c r="J200" s="12">
        <v>42307.189270833333</v>
      </c>
      <c r="K200" t="b">
        <v>0</v>
      </c>
      <c r="L200">
        <v>2</v>
      </c>
      <c r="M200" t="b">
        <v>0</v>
      </c>
      <c r="N200" t="s">
        <v>8281</v>
      </c>
      <c r="O200" t="s">
        <v>8284</v>
      </c>
      <c r="P200">
        <v>2</v>
      </c>
      <c r="Q200">
        <v>1.5</v>
      </c>
    </row>
    <row r="201" spans="1:17" ht="259.2" x14ac:dyDescent="0.3">
      <c r="A201">
        <v>4113</v>
      </c>
      <c r="B201" s="3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 s="12">
        <v>42377.273611111115</v>
      </c>
      <c r="J201" s="12">
        <v>42358.573182870372</v>
      </c>
      <c r="K201" t="b">
        <v>0</v>
      </c>
      <c r="L201">
        <v>3</v>
      </c>
      <c r="M201" t="b">
        <v>0</v>
      </c>
      <c r="N201" t="s">
        <v>8281</v>
      </c>
      <c r="O201" t="s">
        <v>8284</v>
      </c>
      <c r="P201">
        <v>0</v>
      </c>
      <c r="Q201">
        <v>1</v>
      </c>
    </row>
    <row r="202" spans="1:17" ht="273.60000000000002" x14ac:dyDescent="0.3">
      <c r="A202">
        <v>2907</v>
      </c>
      <c r="B202" s="3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 s="12">
        <v>42504.877743055549</v>
      </c>
      <c r="J202" s="12">
        <v>42444.877743055549</v>
      </c>
      <c r="K202" t="b">
        <v>0</v>
      </c>
      <c r="L202">
        <v>2</v>
      </c>
      <c r="M202" t="b">
        <v>0</v>
      </c>
      <c r="N202" t="s">
        <v>8281</v>
      </c>
      <c r="O202" t="s">
        <v>8284</v>
      </c>
      <c r="P202">
        <v>0</v>
      </c>
      <c r="Q202">
        <v>1</v>
      </c>
    </row>
    <row r="203" spans="1:17" ht="230.4" x14ac:dyDescent="0.3">
      <c r="A203">
        <v>2913</v>
      </c>
      <c r="B203" s="3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 s="12">
        <v>41888.922905092593</v>
      </c>
      <c r="J203" s="12">
        <v>41828.922905092593</v>
      </c>
      <c r="K203" t="b">
        <v>0</v>
      </c>
      <c r="L203">
        <v>2</v>
      </c>
      <c r="M203" t="b">
        <v>0</v>
      </c>
      <c r="N203" t="s">
        <v>8281</v>
      </c>
      <c r="O203" t="s">
        <v>8284</v>
      </c>
      <c r="P203">
        <v>0</v>
      </c>
      <c r="Q203">
        <v>1</v>
      </c>
    </row>
    <row r="204" spans="1:17" ht="244.8" x14ac:dyDescent="0.3">
      <c r="A204">
        <v>4006</v>
      </c>
      <c r="B204" s="3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 s="12">
        <v>42416.772997685184</v>
      </c>
      <c r="J204" s="12">
        <v>42391.772997685184</v>
      </c>
      <c r="K204" t="b">
        <v>0</v>
      </c>
      <c r="L204">
        <v>1</v>
      </c>
      <c r="M204" t="b">
        <v>0</v>
      </c>
      <c r="N204" t="s">
        <v>8281</v>
      </c>
      <c r="O204" t="s">
        <v>8284</v>
      </c>
      <c r="P204">
        <v>0</v>
      </c>
      <c r="Q204">
        <v>2</v>
      </c>
    </row>
    <row r="205" spans="1:17" ht="259.2" x14ac:dyDescent="0.3">
      <c r="A205">
        <v>3856</v>
      </c>
      <c r="B205" s="3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 s="12">
        <v>42071.701423611114</v>
      </c>
      <c r="J205" s="12">
        <v>42041.743090277778</v>
      </c>
      <c r="K205" t="b">
        <v>0</v>
      </c>
      <c r="L205">
        <v>1</v>
      </c>
      <c r="M205" t="b">
        <v>0</v>
      </c>
      <c r="N205" t="s">
        <v>8281</v>
      </c>
      <c r="O205" t="s">
        <v>8284</v>
      </c>
      <c r="P205">
        <v>0</v>
      </c>
      <c r="Q205">
        <v>1</v>
      </c>
    </row>
    <row r="206" spans="1:17" ht="187.2" x14ac:dyDescent="0.3">
      <c r="A206">
        <v>3859</v>
      </c>
      <c r="B206" s="3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 s="12">
        <v>41815.875</v>
      </c>
      <c r="J206" s="12">
        <v>41789.893599537041</v>
      </c>
      <c r="K206" t="b">
        <v>0</v>
      </c>
      <c r="L206">
        <v>1</v>
      </c>
      <c r="M206" t="b">
        <v>0</v>
      </c>
      <c r="N206" t="s">
        <v>8281</v>
      </c>
      <c r="O206" t="s">
        <v>8284</v>
      </c>
      <c r="P206">
        <v>0</v>
      </c>
      <c r="Q206">
        <v>1</v>
      </c>
    </row>
    <row r="207" spans="1:17" ht="129.6" x14ac:dyDescent="0.3">
      <c r="A207">
        <v>3862</v>
      </c>
      <c r="B207" s="3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 s="12">
        <v>42625.707638888889</v>
      </c>
      <c r="J207" s="12">
        <v>42611.261064814811</v>
      </c>
      <c r="K207" t="b">
        <v>0</v>
      </c>
      <c r="L207">
        <v>1</v>
      </c>
      <c r="M207" t="b">
        <v>0</v>
      </c>
      <c r="N207" t="s">
        <v>8281</v>
      </c>
      <c r="O207" t="s">
        <v>8284</v>
      </c>
      <c r="P207">
        <v>0</v>
      </c>
      <c r="Q207">
        <v>1</v>
      </c>
    </row>
    <row r="208" spans="1:17" ht="216" x14ac:dyDescent="0.3">
      <c r="A208">
        <v>3912</v>
      </c>
      <c r="B208" s="3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 s="12">
        <v>42119.190972222219</v>
      </c>
      <c r="J208" s="12">
        <v>42059.270023148143</v>
      </c>
      <c r="K208" t="b">
        <v>0</v>
      </c>
      <c r="L208">
        <v>1</v>
      </c>
      <c r="M208" t="b">
        <v>0</v>
      </c>
      <c r="N208" t="s">
        <v>8281</v>
      </c>
      <c r="O208" t="s">
        <v>8284</v>
      </c>
      <c r="P208">
        <v>0</v>
      </c>
      <c r="Q208">
        <v>1</v>
      </c>
    </row>
    <row r="209" spans="1:17" ht="244.8" x14ac:dyDescent="0.3">
      <c r="A209">
        <v>3932</v>
      </c>
      <c r="B209" s="3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 s="12">
        <v>42445.126898148148</v>
      </c>
      <c r="J209" s="12">
        <v>42415.168564814812</v>
      </c>
      <c r="K209" t="b">
        <v>0</v>
      </c>
      <c r="L209">
        <v>1</v>
      </c>
      <c r="M209" t="b">
        <v>0</v>
      </c>
      <c r="N209" t="s">
        <v>8281</v>
      </c>
      <c r="O209" t="s">
        <v>8284</v>
      </c>
      <c r="P209">
        <v>0</v>
      </c>
      <c r="Q209">
        <v>1</v>
      </c>
    </row>
    <row r="210" spans="1:17" ht="100.8" x14ac:dyDescent="0.3">
      <c r="A210">
        <v>4004</v>
      </c>
      <c r="B210" s="3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 s="12">
        <v>41920.16269675926</v>
      </c>
      <c r="J210" s="12">
        <v>41890.16269675926</v>
      </c>
      <c r="K210" t="b">
        <v>0</v>
      </c>
      <c r="L210">
        <v>1</v>
      </c>
      <c r="M210" t="b">
        <v>0</v>
      </c>
      <c r="N210" t="s">
        <v>8281</v>
      </c>
      <c r="O210" t="s">
        <v>8284</v>
      </c>
      <c r="P210">
        <v>0</v>
      </c>
      <c r="Q210">
        <v>1</v>
      </c>
    </row>
    <row r="211" spans="1:17" ht="259.2" x14ac:dyDescent="0.3">
      <c r="A211">
        <v>4015</v>
      </c>
      <c r="B211" s="3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 s="12">
        <v>42204.780821759254</v>
      </c>
      <c r="J211" s="12">
        <v>42174.780821759254</v>
      </c>
      <c r="K211" t="b">
        <v>0</v>
      </c>
      <c r="L211">
        <v>1</v>
      </c>
      <c r="M211" t="b">
        <v>0</v>
      </c>
      <c r="N211" t="s">
        <v>8281</v>
      </c>
      <c r="O211" t="s">
        <v>8284</v>
      </c>
      <c r="P211">
        <v>0</v>
      </c>
      <c r="Q211">
        <v>1</v>
      </c>
    </row>
    <row r="212" spans="1:17" ht="259.2" x14ac:dyDescent="0.3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2">
        <v>41935.636469907404</v>
      </c>
      <c r="J212" s="12">
        <v>41905.636469907404</v>
      </c>
      <c r="K212" t="b">
        <v>0</v>
      </c>
      <c r="L212">
        <v>1</v>
      </c>
      <c r="M212" t="b">
        <v>0</v>
      </c>
      <c r="N212" t="s">
        <v>8281</v>
      </c>
      <c r="O212" t="s">
        <v>8284</v>
      </c>
      <c r="P212">
        <v>0</v>
      </c>
      <c r="Q212">
        <v>1</v>
      </c>
    </row>
    <row r="213" spans="1:17" ht="244.8" x14ac:dyDescent="0.3">
      <c r="A213">
        <v>2843</v>
      </c>
      <c r="B213" s="3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 s="12">
        <v>42534.166666666672</v>
      </c>
      <c r="J213" s="12">
        <v>42492.737847222219</v>
      </c>
      <c r="K213" t="b">
        <v>0</v>
      </c>
      <c r="L213">
        <v>0</v>
      </c>
      <c r="M213" t="b">
        <v>0</v>
      </c>
      <c r="N213" t="s">
        <v>8281</v>
      </c>
      <c r="O213" t="s">
        <v>8284</v>
      </c>
      <c r="P213">
        <v>0</v>
      </c>
      <c r="Q213">
        <v>0</v>
      </c>
    </row>
    <row r="214" spans="1:17" ht="259.2" x14ac:dyDescent="0.3">
      <c r="A214">
        <v>2846</v>
      </c>
      <c r="B214" s="3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 s="12">
        <v>42153.692060185189</v>
      </c>
      <c r="J214" s="12">
        <v>42108.692060185189</v>
      </c>
      <c r="K214" t="b">
        <v>0</v>
      </c>
      <c r="L214">
        <v>0</v>
      </c>
      <c r="M214" t="b">
        <v>0</v>
      </c>
      <c r="N214" t="s">
        <v>8281</v>
      </c>
      <c r="O214" t="s">
        <v>8284</v>
      </c>
      <c r="P214">
        <v>0</v>
      </c>
      <c r="Q214">
        <v>0</v>
      </c>
    </row>
    <row r="215" spans="1:17" ht="244.8" x14ac:dyDescent="0.3">
      <c r="A215">
        <v>2847</v>
      </c>
      <c r="B215" s="3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 s="12">
        <v>42513.806307870371</v>
      </c>
      <c r="J215" s="12">
        <v>42453.806307870371</v>
      </c>
      <c r="K215" t="b">
        <v>0</v>
      </c>
      <c r="L215">
        <v>0</v>
      </c>
      <c r="M215" t="b">
        <v>0</v>
      </c>
      <c r="N215" t="s">
        <v>8281</v>
      </c>
      <c r="O215" t="s">
        <v>8284</v>
      </c>
      <c r="P215">
        <v>0</v>
      </c>
      <c r="Q215">
        <v>0</v>
      </c>
    </row>
    <row r="216" spans="1:17" ht="273.60000000000002" x14ac:dyDescent="0.3">
      <c r="A216">
        <v>2865</v>
      </c>
      <c r="B216" s="3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 s="12">
        <v>42010.114108796297</v>
      </c>
      <c r="J216" s="12">
        <v>41950.114108796297</v>
      </c>
      <c r="K216" t="b">
        <v>0</v>
      </c>
      <c r="L216">
        <v>0</v>
      </c>
      <c r="M216" t="b">
        <v>0</v>
      </c>
      <c r="N216" t="s">
        <v>8281</v>
      </c>
      <c r="O216" t="s">
        <v>8284</v>
      </c>
      <c r="P216">
        <v>0</v>
      </c>
      <c r="Q216">
        <v>0</v>
      </c>
    </row>
    <row r="217" spans="1:17" ht="158.4" x14ac:dyDescent="0.3">
      <c r="A217">
        <v>2872</v>
      </c>
      <c r="B217" s="3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 s="12">
        <v>42175.11618055556</v>
      </c>
      <c r="J217" s="12">
        <v>42115.11618055556</v>
      </c>
      <c r="K217" t="b">
        <v>0</v>
      </c>
      <c r="L217">
        <v>0</v>
      </c>
      <c r="M217" t="b">
        <v>0</v>
      </c>
      <c r="N217" t="s">
        <v>8281</v>
      </c>
      <c r="O217" t="s">
        <v>8284</v>
      </c>
      <c r="P217">
        <v>0</v>
      </c>
      <c r="Q217">
        <v>0</v>
      </c>
    </row>
    <row r="218" spans="1:17" ht="230.4" x14ac:dyDescent="0.3">
      <c r="A218">
        <v>2876</v>
      </c>
      <c r="B218" s="3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 s="12">
        <v>42201.743969907402</v>
      </c>
      <c r="J218" s="12">
        <v>42171.743969907402</v>
      </c>
      <c r="K218" t="b">
        <v>0</v>
      </c>
      <c r="L218">
        <v>0</v>
      </c>
      <c r="M218" t="b">
        <v>0</v>
      </c>
      <c r="N218" t="s">
        <v>8281</v>
      </c>
      <c r="O218" t="s">
        <v>8284</v>
      </c>
      <c r="P218">
        <v>0</v>
      </c>
      <c r="Q218">
        <v>0</v>
      </c>
    </row>
    <row r="219" spans="1:17" ht="273.60000000000002" x14ac:dyDescent="0.3">
      <c r="A219">
        <v>2881</v>
      </c>
      <c r="B219" s="3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 s="12">
        <v>41976.639305555553</v>
      </c>
      <c r="J219" s="12">
        <v>41916.597638888888</v>
      </c>
      <c r="K219" t="b">
        <v>0</v>
      </c>
      <c r="L219">
        <v>0</v>
      </c>
      <c r="M219" t="b">
        <v>0</v>
      </c>
      <c r="N219" t="s">
        <v>8281</v>
      </c>
      <c r="O219" t="s">
        <v>8284</v>
      </c>
      <c r="P219">
        <v>0</v>
      </c>
      <c r="Q219">
        <v>0</v>
      </c>
    </row>
    <row r="220" spans="1:17" ht="259.2" x14ac:dyDescent="0.3">
      <c r="A220">
        <v>2888</v>
      </c>
      <c r="B220" s="3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 s="12">
        <v>41930.207638888889</v>
      </c>
      <c r="J220" s="12">
        <v>41922.535185185188</v>
      </c>
      <c r="K220" t="b">
        <v>0</v>
      </c>
      <c r="L220">
        <v>0</v>
      </c>
      <c r="M220" t="b">
        <v>0</v>
      </c>
      <c r="N220" t="s">
        <v>8281</v>
      </c>
      <c r="O220" t="s">
        <v>8284</v>
      </c>
      <c r="P220">
        <v>0</v>
      </c>
      <c r="Q220">
        <v>0</v>
      </c>
    </row>
    <row r="221" spans="1:17" ht="100.8" x14ac:dyDescent="0.3">
      <c r="A221">
        <v>2894</v>
      </c>
      <c r="B221" s="3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 s="12">
        <v>42097.944618055553</v>
      </c>
      <c r="J221" s="12">
        <v>42037.986284722225</v>
      </c>
      <c r="K221" t="b">
        <v>0</v>
      </c>
      <c r="L221">
        <v>0</v>
      </c>
      <c r="M221" t="b">
        <v>0</v>
      </c>
      <c r="N221" t="s">
        <v>8281</v>
      </c>
      <c r="O221" t="s">
        <v>8284</v>
      </c>
      <c r="P221">
        <v>0</v>
      </c>
      <c r="Q221">
        <v>0</v>
      </c>
    </row>
    <row r="222" spans="1:17" ht="244.8" x14ac:dyDescent="0.3">
      <c r="A222">
        <v>2899</v>
      </c>
      <c r="B222" s="3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 s="12">
        <v>42575.078217592592</v>
      </c>
      <c r="J222" s="12">
        <v>42515.078217592592</v>
      </c>
      <c r="K222" t="b">
        <v>0</v>
      </c>
      <c r="L222">
        <v>0</v>
      </c>
      <c r="M222" t="b">
        <v>0</v>
      </c>
      <c r="N222" t="s">
        <v>8281</v>
      </c>
      <c r="O222" t="s">
        <v>8284</v>
      </c>
      <c r="P222">
        <v>0</v>
      </c>
      <c r="Q222">
        <v>0</v>
      </c>
    </row>
    <row r="223" spans="1:17" ht="187.2" x14ac:dyDescent="0.3">
      <c r="A223">
        <v>3733</v>
      </c>
      <c r="B223" s="3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 s="12">
        <v>42112.9375</v>
      </c>
      <c r="J223" s="12">
        <v>42103.024398148147</v>
      </c>
      <c r="K223" t="b">
        <v>0</v>
      </c>
      <c r="L223">
        <v>0</v>
      </c>
      <c r="M223" t="b">
        <v>0</v>
      </c>
      <c r="N223" t="s">
        <v>8281</v>
      </c>
      <c r="O223" t="s">
        <v>8284</v>
      </c>
      <c r="P223">
        <v>0</v>
      </c>
      <c r="Q223">
        <v>0</v>
      </c>
    </row>
    <row r="224" spans="1:17" ht="201.6" x14ac:dyDescent="0.3">
      <c r="A224">
        <v>3741</v>
      </c>
      <c r="B224" s="3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 s="12">
        <v>42355.920717592591</v>
      </c>
      <c r="J224" s="12">
        <v>42325.920717592591</v>
      </c>
      <c r="K224" t="b">
        <v>0</v>
      </c>
      <c r="L224">
        <v>0</v>
      </c>
      <c r="M224" t="b">
        <v>0</v>
      </c>
      <c r="N224" t="s">
        <v>8281</v>
      </c>
      <c r="O224" t="s">
        <v>8284</v>
      </c>
      <c r="P224">
        <v>0</v>
      </c>
      <c r="Q224">
        <v>0</v>
      </c>
    </row>
    <row r="225" spans="1:17" ht="158.4" x14ac:dyDescent="0.3">
      <c r="A225">
        <v>3743</v>
      </c>
      <c r="B225" s="3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 s="12">
        <v>41823.710231481484</v>
      </c>
      <c r="J225" s="12">
        <v>41793.710231481484</v>
      </c>
      <c r="K225" t="b">
        <v>0</v>
      </c>
      <c r="L225">
        <v>0</v>
      </c>
      <c r="M225" t="b">
        <v>0</v>
      </c>
      <c r="N225" t="s">
        <v>8281</v>
      </c>
      <c r="O225" t="s">
        <v>8284</v>
      </c>
      <c r="P225">
        <v>0</v>
      </c>
      <c r="Q225">
        <v>0</v>
      </c>
    </row>
    <row r="226" spans="1:17" ht="259.2" x14ac:dyDescent="0.3">
      <c r="A226">
        <v>3744</v>
      </c>
      <c r="B226" s="3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 s="12">
        <v>41825.165972222225</v>
      </c>
      <c r="J226" s="12">
        <v>41793.814259259263</v>
      </c>
      <c r="K226" t="b">
        <v>0</v>
      </c>
      <c r="L226">
        <v>0</v>
      </c>
      <c r="M226" t="b">
        <v>0</v>
      </c>
      <c r="N226" t="s">
        <v>8281</v>
      </c>
      <c r="O226" t="s">
        <v>8284</v>
      </c>
      <c r="P226">
        <v>0</v>
      </c>
      <c r="Q226">
        <v>0</v>
      </c>
    </row>
    <row r="227" spans="1:17" ht="244.8" x14ac:dyDescent="0.3">
      <c r="A227">
        <v>3863</v>
      </c>
      <c r="B227" s="3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 s="12">
        <v>42313.674826388888</v>
      </c>
      <c r="J227" s="12">
        <v>42253.633159722223</v>
      </c>
      <c r="K227" t="b">
        <v>0</v>
      </c>
      <c r="L227">
        <v>0</v>
      </c>
      <c r="M227" t="b">
        <v>0</v>
      </c>
      <c r="N227" t="s">
        <v>8281</v>
      </c>
      <c r="O227" t="s">
        <v>8284</v>
      </c>
      <c r="P227">
        <v>0</v>
      </c>
      <c r="Q227">
        <v>0</v>
      </c>
    </row>
    <row r="228" spans="1:17" ht="259.2" x14ac:dyDescent="0.3">
      <c r="A228">
        <v>3892</v>
      </c>
      <c r="B228" s="3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 s="12">
        <v>41875.291666666664</v>
      </c>
      <c r="J228" s="12">
        <v>41867.652280092596</v>
      </c>
      <c r="K228" t="b">
        <v>0</v>
      </c>
      <c r="L228">
        <v>0</v>
      </c>
      <c r="M228" t="b">
        <v>0</v>
      </c>
      <c r="N228" t="s">
        <v>8281</v>
      </c>
      <c r="O228" t="s">
        <v>8284</v>
      </c>
      <c r="P228">
        <v>0</v>
      </c>
      <c r="Q228">
        <v>0</v>
      </c>
    </row>
    <row r="229" spans="1:17" ht="273.60000000000002" x14ac:dyDescent="0.3">
      <c r="A229">
        <v>3903</v>
      </c>
      <c r="B229" s="3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 s="12">
        <v>42230.818055555559</v>
      </c>
      <c r="J229" s="12">
        <v>42186.01116898148</v>
      </c>
      <c r="K229" t="b">
        <v>0</v>
      </c>
      <c r="L229">
        <v>0</v>
      </c>
      <c r="M229" t="b">
        <v>0</v>
      </c>
      <c r="N229" t="s">
        <v>8281</v>
      </c>
      <c r="O229" t="s">
        <v>8284</v>
      </c>
      <c r="P229">
        <v>0</v>
      </c>
      <c r="Q229">
        <v>0</v>
      </c>
    </row>
    <row r="230" spans="1:17" ht="259.2" x14ac:dyDescent="0.3">
      <c r="A230">
        <v>3931</v>
      </c>
      <c r="B230" s="3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 s="12">
        <v>42253.151701388888</v>
      </c>
      <c r="J230" s="12">
        <v>42228.151701388888</v>
      </c>
      <c r="K230" t="b">
        <v>0</v>
      </c>
      <c r="L230">
        <v>0</v>
      </c>
      <c r="M230" t="b">
        <v>0</v>
      </c>
      <c r="N230" t="s">
        <v>8281</v>
      </c>
      <c r="O230" t="s">
        <v>8284</v>
      </c>
      <c r="P230">
        <v>0</v>
      </c>
      <c r="Q230">
        <v>0</v>
      </c>
    </row>
    <row r="231" spans="1:17" ht="244.8" x14ac:dyDescent="0.3">
      <c r="A231">
        <v>3936</v>
      </c>
      <c r="B231" s="3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 s="12">
        <v>42705.304629629631</v>
      </c>
      <c r="J231" s="12">
        <v>42675.262962962966</v>
      </c>
      <c r="K231" t="b">
        <v>0</v>
      </c>
      <c r="L231">
        <v>0</v>
      </c>
      <c r="M231" t="b">
        <v>0</v>
      </c>
      <c r="N231" t="s">
        <v>8281</v>
      </c>
      <c r="O231" t="s">
        <v>8284</v>
      </c>
      <c r="P231">
        <v>0</v>
      </c>
      <c r="Q231">
        <v>0</v>
      </c>
    </row>
    <row r="232" spans="1:17" ht="216" x14ac:dyDescent="0.3">
      <c r="A232">
        <v>3942</v>
      </c>
      <c r="B232" s="3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 s="12">
        <v>42171.904097222221</v>
      </c>
      <c r="J232" s="12">
        <v>42111.904097222221</v>
      </c>
      <c r="K232" t="b">
        <v>0</v>
      </c>
      <c r="L232">
        <v>0</v>
      </c>
      <c r="M232" t="b">
        <v>0</v>
      </c>
      <c r="N232" t="s">
        <v>8281</v>
      </c>
      <c r="O232" t="s">
        <v>8284</v>
      </c>
      <c r="P232">
        <v>0</v>
      </c>
      <c r="Q232">
        <v>0</v>
      </c>
    </row>
    <row r="233" spans="1:17" ht="259.2" x14ac:dyDescent="0.3">
      <c r="A233">
        <v>3944</v>
      </c>
      <c r="B233" s="3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 s="12">
        <v>42243.662905092591</v>
      </c>
      <c r="J233" s="12">
        <v>42213.662905092591</v>
      </c>
      <c r="K233" t="b">
        <v>0</v>
      </c>
      <c r="L233">
        <v>0</v>
      </c>
      <c r="M233" t="b">
        <v>0</v>
      </c>
      <c r="N233" t="s">
        <v>8281</v>
      </c>
      <c r="O233" t="s">
        <v>8284</v>
      </c>
      <c r="P233">
        <v>0</v>
      </c>
      <c r="Q233">
        <v>0</v>
      </c>
    </row>
    <row r="234" spans="1:17" ht="259.2" x14ac:dyDescent="0.3">
      <c r="A234">
        <v>3953</v>
      </c>
      <c r="B234" s="3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 s="12">
        <v>42580.978472222225</v>
      </c>
      <c r="J234" s="12">
        <v>42550.048449074078</v>
      </c>
      <c r="K234" t="b">
        <v>0</v>
      </c>
      <c r="L234">
        <v>0</v>
      </c>
      <c r="M234" t="b">
        <v>0</v>
      </c>
      <c r="N234" t="s">
        <v>8281</v>
      </c>
      <c r="O234" t="s">
        <v>8284</v>
      </c>
      <c r="P234">
        <v>0</v>
      </c>
      <c r="Q234">
        <v>0</v>
      </c>
    </row>
    <row r="235" spans="1:17" ht="259.2" x14ac:dyDescent="0.3">
      <c r="A235">
        <v>3956</v>
      </c>
      <c r="B235" s="3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 s="12">
        <v>42485.013888888891</v>
      </c>
      <c r="J235" s="12">
        <v>42457.932025462964</v>
      </c>
      <c r="K235" t="b">
        <v>0</v>
      </c>
      <c r="L235">
        <v>0</v>
      </c>
      <c r="M235" t="b">
        <v>0</v>
      </c>
      <c r="N235" t="s">
        <v>8281</v>
      </c>
      <c r="O235" t="s">
        <v>8284</v>
      </c>
      <c r="P235">
        <v>0</v>
      </c>
      <c r="Q235">
        <v>0</v>
      </c>
    </row>
    <row r="236" spans="1:17" ht="259.2" x14ac:dyDescent="0.3">
      <c r="A236">
        <v>3975</v>
      </c>
      <c r="B236" s="3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 s="12">
        <v>42564.866875</v>
      </c>
      <c r="J236" s="12">
        <v>42534.866875</v>
      </c>
      <c r="K236" t="b">
        <v>0</v>
      </c>
      <c r="L236">
        <v>0</v>
      </c>
      <c r="M236" t="b">
        <v>0</v>
      </c>
      <c r="N236" t="s">
        <v>8281</v>
      </c>
      <c r="O236" t="s">
        <v>8284</v>
      </c>
      <c r="P236">
        <v>0</v>
      </c>
      <c r="Q236">
        <v>0</v>
      </c>
    </row>
    <row r="237" spans="1:17" ht="244.8" x14ac:dyDescent="0.3">
      <c r="A237">
        <v>3989</v>
      </c>
      <c r="B237" s="3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 s="12">
        <v>42316.791446759264</v>
      </c>
      <c r="J237" s="12">
        <v>42286.749780092592</v>
      </c>
      <c r="K237" t="b">
        <v>0</v>
      </c>
      <c r="L237">
        <v>0</v>
      </c>
      <c r="M237" t="b">
        <v>0</v>
      </c>
      <c r="N237" t="s">
        <v>8281</v>
      </c>
      <c r="O237" t="s">
        <v>8284</v>
      </c>
      <c r="P237">
        <v>0</v>
      </c>
      <c r="Q237">
        <v>0</v>
      </c>
    </row>
    <row r="238" spans="1:17" ht="244.8" x14ac:dyDescent="0.3">
      <c r="A238">
        <v>4014</v>
      </c>
      <c r="B238" s="3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 s="12">
        <v>42434.246168981481</v>
      </c>
      <c r="J238" s="12">
        <v>42419.246168981481</v>
      </c>
      <c r="K238" t="b">
        <v>0</v>
      </c>
      <c r="L238">
        <v>0</v>
      </c>
      <c r="M238" t="b">
        <v>0</v>
      </c>
      <c r="N238" t="s">
        <v>8281</v>
      </c>
      <c r="O238" t="s">
        <v>8284</v>
      </c>
      <c r="P238">
        <v>0</v>
      </c>
      <c r="Q238">
        <v>0</v>
      </c>
    </row>
    <row r="239" spans="1:17" ht="201.6" x14ac:dyDescent="0.3">
      <c r="A239">
        <v>4023</v>
      </c>
      <c r="B239" s="3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 s="12">
        <v>42453.957905092597</v>
      </c>
      <c r="J239" s="12">
        <v>42408.999571759254</v>
      </c>
      <c r="K239" t="b">
        <v>0</v>
      </c>
      <c r="L239">
        <v>0</v>
      </c>
      <c r="M239" t="b">
        <v>0</v>
      </c>
      <c r="N239" t="s">
        <v>8281</v>
      </c>
      <c r="O239" t="s">
        <v>8284</v>
      </c>
      <c r="P239">
        <v>0</v>
      </c>
      <c r="Q239">
        <v>0</v>
      </c>
    </row>
    <row r="240" spans="1:17" ht="201.6" x14ac:dyDescent="0.3">
      <c r="A240">
        <v>4026</v>
      </c>
      <c r="B240" s="3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 s="12">
        <v>42342.697210648148</v>
      </c>
      <c r="J240" s="12">
        <v>42282.655543981484</v>
      </c>
      <c r="K240" t="b">
        <v>0</v>
      </c>
      <c r="L240">
        <v>0</v>
      </c>
      <c r="M240" t="b">
        <v>0</v>
      </c>
      <c r="N240" t="s">
        <v>8281</v>
      </c>
      <c r="O240" t="s">
        <v>8284</v>
      </c>
      <c r="P240">
        <v>0</v>
      </c>
      <c r="Q240">
        <v>0</v>
      </c>
    </row>
    <row r="241" spans="1:17" ht="230.4" x14ac:dyDescent="0.3">
      <c r="A241">
        <v>4029</v>
      </c>
      <c r="B241" s="3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 s="12">
        <v>42352.025115740747</v>
      </c>
      <c r="J241" s="12">
        <v>42322.025115740747</v>
      </c>
      <c r="K241" t="b">
        <v>0</v>
      </c>
      <c r="L241">
        <v>0</v>
      </c>
      <c r="M241" t="b">
        <v>0</v>
      </c>
      <c r="N241" t="s">
        <v>8281</v>
      </c>
      <c r="O241" t="s">
        <v>8284</v>
      </c>
      <c r="P241">
        <v>0</v>
      </c>
      <c r="Q241">
        <v>0</v>
      </c>
    </row>
    <row r="242" spans="1:17" ht="259.2" x14ac:dyDescent="0.3">
      <c r="A242">
        <v>4031</v>
      </c>
      <c r="B242" s="3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 s="12">
        <v>41991.626898148148</v>
      </c>
      <c r="J242" s="12">
        <v>41941.585231481484</v>
      </c>
      <c r="K242" t="b">
        <v>0</v>
      </c>
      <c r="L242">
        <v>0</v>
      </c>
      <c r="M242" t="b">
        <v>0</v>
      </c>
      <c r="N242" t="s">
        <v>8281</v>
      </c>
      <c r="O242" t="s">
        <v>8284</v>
      </c>
      <c r="P242">
        <v>0</v>
      </c>
      <c r="Q242">
        <v>0</v>
      </c>
    </row>
    <row r="243" spans="1:17" ht="244.8" x14ac:dyDescent="0.3">
      <c r="A243">
        <v>4051</v>
      </c>
      <c r="B243" s="3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 s="12">
        <v>41768.286805555559</v>
      </c>
      <c r="J243" s="12">
        <v>41761.810150462967</v>
      </c>
      <c r="K243" t="b">
        <v>0</v>
      </c>
      <c r="L243">
        <v>0</v>
      </c>
      <c r="M243" t="b">
        <v>0</v>
      </c>
      <c r="N243" t="s">
        <v>8281</v>
      </c>
      <c r="O243" t="s">
        <v>8284</v>
      </c>
      <c r="P243">
        <v>0</v>
      </c>
      <c r="Q243">
        <v>0</v>
      </c>
    </row>
    <row r="244" spans="1:17" ht="244.8" x14ac:dyDescent="0.3">
      <c r="A244">
        <v>4054</v>
      </c>
      <c r="B244" s="3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 s="12">
        <v>42644.166666666672</v>
      </c>
      <c r="J244" s="12">
        <v>42613.841261574074</v>
      </c>
      <c r="K244" t="b">
        <v>0</v>
      </c>
      <c r="L244">
        <v>0</v>
      </c>
      <c r="M244" t="b">
        <v>0</v>
      </c>
      <c r="N244" t="s">
        <v>8281</v>
      </c>
      <c r="O244" t="s">
        <v>8284</v>
      </c>
      <c r="P244">
        <v>0</v>
      </c>
      <c r="Q244">
        <v>0</v>
      </c>
    </row>
    <row r="245" spans="1:17" ht="158.4" x14ac:dyDescent="0.3">
      <c r="A245">
        <v>4061</v>
      </c>
      <c r="B245" s="3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 s="12">
        <v>42481.099803240737</v>
      </c>
      <c r="J245" s="12">
        <v>42421.141469907408</v>
      </c>
      <c r="K245" t="b">
        <v>0</v>
      </c>
      <c r="L245">
        <v>0</v>
      </c>
      <c r="M245" t="b">
        <v>0</v>
      </c>
      <c r="N245" t="s">
        <v>8281</v>
      </c>
      <c r="O245" t="s">
        <v>8284</v>
      </c>
      <c r="P245">
        <v>0</v>
      </c>
      <c r="Q245">
        <v>0</v>
      </c>
    </row>
    <row r="246" spans="1:17" ht="187.2" x14ac:dyDescent="0.3">
      <c r="A246">
        <v>4076</v>
      </c>
      <c r="B246" s="3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 s="12">
        <v>41933.82708333333</v>
      </c>
      <c r="J246" s="12">
        <v>41905.795706018522</v>
      </c>
      <c r="K246" t="b">
        <v>0</v>
      </c>
      <c r="L246">
        <v>0</v>
      </c>
      <c r="M246" t="b">
        <v>0</v>
      </c>
      <c r="N246" t="s">
        <v>8281</v>
      </c>
      <c r="O246" t="s">
        <v>8284</v>
      </c>
      <c r="P246">
        <v>0</v>
      </c>
      <c r="Q246">
        <v>0</v>
      </c>
    </row>
    <row r="247" spans="1:17" ht="230.4" x14ac:dyDescent="0.3">
      <c r="A247">
        <v>4080</v>
      </c>
      <c r="B247" s="3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 s="12">
        <v>42535.787500000006</v>
      </c>
      <c r="J247" s="12">
        <v>42511.698101851856</v>
      </c>
      <c r="K247" t="b">
        <v>0</v>
      </c>
      <c r="L247">
        <v>0</v>
      </c>
      <c r="M247" t="b">
        <v>0</v>
      </c>
      <c r="N247" t="s">
        <v>8281</v>
      </c>
      <c r="O247" t="s">
        <v>8284</v>
      </c>
      <c r="P247">
        <v>0</v>
      </c>
      <c r="Q247">
        <v>0</v>
      </c>
    </row>
    <row r="248" spans="1:17" ht="72" x14ac:dyDescent="0.3">
      <c r="A248">
        <v>4087</v>
      </c>
      <c r="B248" s="3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 s="12">
        <v>42568.742893518516</v>
      </c>
      <c r="J248" s="12">
        <v>42538.742893518516</v>
      </c>
      <c r="K248" t="b">
        <v>0</v>
      </c>
      <c r="L248">
        <v>0</v>
      </c>
      <c r="M248" t="b">
        <v>0</v>
      </c>
      <c r="N248" t="s">
        <v>8281</v>
      </c>
      <c r="O248" t="s">
        <v>8284</v>
      </c>
      <c r="P248">
        <v>0</v>
      </c>
      <c r="Q248">
        <v>0</v>
      </c>
    </row>
    <row r="249" spans="1:17" ht="201.6" x14ac:dyDescent="0.3">
      <c r="A249">
        <v>4098</v>
      </c>
      <c r="B249" s="3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 s="12">
        <v>42525.722187499996</v>
      </c>
      <c r="J249" s="12">
        <v>42495.722187499996</v>
      </c>
      <c r="K249" t="b">
        <v>0</v>
      </c>
      <c r="L249">
        <v>0</v>
      </c>
      <c r="M249" t="b">
        <v>0</v>
      </c>
      <c r="N249" t="s">
        <v>8281</v>
      </c>
      <c r="O249" t="s">
        <v>8284</v>
      </c>
      <c r="P249">
        <v>0</v>
      </c>
      <c r="Q249">
        <v>0</v>
      </c>
    </row>
    <row r="250" spans="1:17" ht="172.8" x14ac:dyDescent="0.3">
      <c r="A250">
        <v>4100</v>
      </c>
      <c r="B250" s="3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 s="12">
        <v>41937.124884259261</v>
      </c>
      <c r="J250" s="12">
        <v>41927.124884259261</v>
      </c>
      <c r="K250" t="b">
        <v>0</v>
      </c>
      <c r="L250">
        <v>0</v>
      </c>
      <c r="M250" t="b">
        <v>0</v>
      </c>
      <c r="N250" t="s">
        <v>8281</v>
      </c>
      <c r="O250" t="s">
        <v>8284</v>
      </c>
      <c r="P250">
        <v>0</v>
      </c>
      <c r="Q250">
        <v>0</v>
      </c>
    </row>
    <row r="251" spans="1:17" ht="259.2" x14ac:dyDescent="0.3">
      <c r="A251">
        <v>4101</v>
      </c>
      <c r="B251" s="3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 s="12">
        <v>42760.903726851851</v>
      </c>
      <c r="J251" s="12">
        <v>42730.903726851851</v>
      </c>
      <c r="K251" t="b">
        <v>0</v>
      </c>
      <c r="L251">
        <v>0</v>
      </c>
      <c r="M251" t="b">
        <v>0</v>
      </c>
      <c r="N251" t="s">
        <v>8281</v>
      </c>
      <c r="O251" t="s">
        <v>8284</v>
      </c>
      <c r="P251">
        <v>0</v>
      </c>
      <c r="Q251">
        <v>0</v>
      </c>
    </row>
    <row r="252" spans="1:17" x14ac:dyDescent="0.3">
      <c r="B252" s="3"/>
      <c r="C252" s="3"/>
      <c r="D252" s="5"/>
      <c r="E252" s="7"/>
      <c r="I252" s="12"/>
      <c r="J252" s="12"/>
    </row>
    <row r="253" spans="1:17" x14ac:dyDescent="0.3">
      <c r="B253" s="3"/>
      <c r="C253" s="3"/>
      <c r="D253" s="5"/>
      <c r="E253" s="7"/>
      <c r="I253" s="12"/>
      <c r="J253" s="12"/>
    </row>
    <row r="254" spans="1:17" x14ac:dyDescent="0.3">
      <c r="B254" s="3"/>
      <c r="C254" s="3"/>
      <c r="D254" s="5"/>
      <c r="E254" s="7"/>
      <c r="I254" s="12"/>
      <c r="J254" s="12"/>
    </row>
    <row r="255" spans="1:17" x14ac:dyDescent="0.3">
      <c r="B255" s="3"/>
      <c r="C255" s="3"/>
      <c r="D255" s="5"/>
      <c r="E255" s="7"/>
      <c r="I255" s="12"/>
      <c r="J255" s="12"/>
    </row>
    <row r="256" spans="1:17" x14ac:dyDescent="0.3">
      <c r="B256" s="3"/>
      <c r="C256" s="3"/>
      <c r="D256" s="5"/>
      <c r="E256" s="7"/>
      <c r="I256" s="12"/>
      <c r="J256" s="12"/>
    </row>
    <row r="257" spans="2:10" x14ac:dyDescent="0.3">
      <c r="B257" s="3"/>
      <c r="C257" s="3"/>
      <c r="D257" s="5"/>
      <c r="E257" s="7"/>
      <c r="I257" s="12"/>
      <c r="J257" s="12"/>
    </row>
    <row r="258" spans="2:10" x14ac:dyDescent="0.3">
      <c r="B258" s="3"/>
      <c r="C258" s="3"/>
      <c r="D258" s="5"/>
      <c r="E258" s="7"/>
      <c r="I258" s="12"/>
      <c r="J258" s="12"/>
    </row>
    <row r="259" spans="2:10" x14ac:dyDescent="0.3">
      <c r="B259" s="3"/>
      <c r="C259" s="3"/>
      <c r="D259" s="5"/>
      <c r="E259" s="7"/>
      <c r="I259" s="12"/>
      <c r="J259" s="12"/>
    </row>
    <row r="260" spans="2:10" x14ac:dyDescent="0.3">
      <c r="B260" s="3"/>
      <c r="C260" s="3"/>
      <c r="D260" s="5"/>
      <c r="E260" s="7"/>
      <c r="I260" s="12"/>
      <c r="J260" s="12"/>
    </row>
    <row r="261" spans="2:10" x14ac:dyDescent="0.3">
      <c r="B261" s="3"/>
      <c r="C261" s="3"/>
      <c r="D261" s="5"/>
      <c r="E261" s="7"/>
      <c r="I261" s="12"/>
      <c r="J261" s="12"/>
    </row>
    <row r="262" spans="2:10" x14ac:dyDescent="0.3">
      <c r="B262" s="3"/>
      <c r="C262" s="3"/>
      <c r="D262" s="5"/>
      <c r="E262" s="7"/>
      <c r="I262" s="12"/>
      <c r="J262" s="12"/>
    </row>
    <row r="263" spans="2:10" x14ac:dyDescent="0.3">
      <c r="B263" s="3"/>
      <c r="C263" s="3"/>
      <c r="D263" s="5"/>
      <c r="E263" s="7"/>
      <c r="I263" s="12"/>
      <c r="J263" s="12"/>
    </row>
    <row r="264" spans="2:10" x14ac:dyDescent="0.3">
      <c r="B264" s="3"/>
      <c r="C264" s="3"/>
      <c r="D264" s="5"/>
      <c r="E264" s="7"/>
      <c r="I264" s="12"/>
      <c r="J264" s="12"/>
    </row>
    <row r="265" spans="2:10" x14ac:dyDescent="0.3">
      <c r="B265" s="3"/>
      <c r="C265" s="3"/>
      <c r="D265" s="5"/>
      <c r="E265" s="7"/>
      <c r="I265" s="12"/>
      <c r="J265" s="12"/>
    </row>
    <row r="266" spans="2:10" x14ac:dyDescent="0.3">
      <c r="B266" s="3"/>
      <c r="C266" s="3"/>
      <c r="D266" s="5"/>
      <c r="E266" s="7"/>
      <c r="I266" s="12"/>
      <c r="J266" s="12"/>
    </row>
    <row r="267" spans="2:10" x14ac:dyDescent="0.3">
      <c r="B267" s="3"/>
      <c r="C267" s="3"/>
      <c r="D267" s="5"/>
      <c r="E267" s="7"/>
      <c r="I267" s="12"/>
      <c r="J267" s="12"/>
    </row>
    <row r="268" spans="2:10" x14ac:dyDescent="0.3">
      <c r="B268" s="3"/>
      <c r="C268" s="3"/>
      <c r="D268" s="5"/>
      <c r="E268" s="7"/>
      <c r="I268" s="12"/>
      <c r="J268" s="12"/>
    </row>
    <row r="269" spans="2:10" x14ac:dyDescent="0.3">
      <c r="B269" s="3"/>
      <c r="C269" s="3"/>
      <c r="D269" s="5"/>
      <c r="E269" s="7"/>
      <c r="I269" s="12"/>
      <c r="J269" s="12"/>
    </row>
    <row r="270" spans="2:10" x14ac:dyDescent="0.3">
      <c r="B270" s="3"/>
      <c r="C270" s="3"/>
      <c r="D270" s="5"/>
      <c r="E270" s="7"/>
      <c r="I270" s="12"/>
      <c r="J270" s="12"/>
    </row>
    <row r="271" spans="2:10" x14ac:dyDescent="0.3">
      <c r="B271" s="3"/>
      <c r="C271" s="3"/>
      <c r="D271" s="5"/>
      <c r="E271" s="7"/>
      <c r="I271" s="12"/>
      <c r="J271" s="12"/>
    </row>
    <row r="272" spans="2:10" x14ac:dyDescent="0.3">
      <c r="B272" s="3"/>
      <c r="C272" s="3"/>
      <c r="D272" s="5"/>
      <c r="E272" s="7"/>
      <c r="I272" s="12"/>
      <c r="J272" s="12"/>
    </row>
    <row r="273" spans="2:10" x14ac:dyDescent="0.3">
      <c r="B273" s="3"/>
      <c r="C273" s="3"/>
      <c r="D273" s="5"/>
      <c r="E273" s="7"/>
      <c r="I273" s="12"/>
      <c r="J273" s="12"/>
    </row>
    <row r="274" spans="2:10" x14ac:dyDescent="0.3">
      <c r="B274" s="3"/>
      <c r="C274" s="3"/>
      <c r="D274" s="5"/>
      <c r="E274" s="7"/>
      <c r="I274" s="12"/>
      <c r="J274" s="12"/>
    </row>
    <row r="275" spans="2:10" x14ac:dyDescent="0.3">
      <c r="B275" s="3"/>
      <c r="C275" s="3"/>
      <c r="D275" s="5"/>
      <c r="E275" s="7"/>
      <c r="I275" s="12"/>
      <c r="J275" s="12"/>
    </row>
    <row r="276" spans="2:10" x14ac:dyDescent="0.3">
      <c r="B276" s="3"/>
      <c r="C276" s="3"/>
      <c r="D276" s="5"/>
      <c r="E276" s="7"/>
      <c r="I276" s="12"/>
      <c r="J276" s="12"/>
    </row>
    <row r="277" spans="2:10" x14ac:dyDescent="0.3">
      <c r="B277" s="3"/>
      <c r="C277" s="3"/>
      <c r="D277" s="5"/>
      <c r="E277" s="7"/>
      <c r="I277" s="12"/>
      <c r="J277" s="12"/>
    </row>
    <row r="278" spans="2:10" x14ac:dyDescent="0.3">
      <c r="B278" s="3"/>
      <c r="C278" s="3"/>
      <c r="D278" s="5"/>
      <c r="E278" s="7"/>
      <c r="I278" s="12"/>
      <c r="J278" s="12"/>
    </row>
    <row r="279" spans="2:10" x14ac:dyDescent="0.3">
      <c r="B279" s="3"/>
      <c r="C279" s="3"/>
      <c r="D279" s="5"/>
      <c r="E279" s="7"/>
      <c r="I279" s="12"/>
      <c r="J279" s="12"/>
    </row>
    <row r="280" spans="2:10" x14ac:dyDescent="0.3">
      <c r="B280" s="3"/>
      <c r="C280" s="3"/>
      <c r="D280" s="5"/>
      <c r="E280" s="7"/>
      <c r="I280" s="12"/>
      <c r="J280" s="12"/>
    </row>
    <row r="281" spans="2:10" x14ac:dyDescent="0.3">
      <c r="B281" s="3"/>
      <c r="C281" s="3"/>
      <c r="D281" s="5"/>
      <c r="E281" s="7"/>
      <c r="I281" s="12"/>
      <c r="J281" s="12"/>
    </row>
    <row r="282" spans="2:10" x14ac:dyDescent="0.3">
      <c r="B282" s="3"/>
      <c r="C282" s="3"/>
      <c r="D282" s="5"/>
      <c r="E282" s="7"/>
      <c r="I282" s="12"/>
      <c r="J282" s="12"/>
    </row>
    <row r="283" spans="2:10" x14ac:dyDescent="0.3">
      <c r="B283" s="3"/>
      <c r="C283" s="3"/>
      <c r="D283" s="5"/>
      <c r="E283" s="7"/>
      <c r="I283" s="12"/>
      <c r="J283" s="12"/>
    </row>
    <row r="284" spans="2:10" x14ac:dyDescent="0.3">
      <c r="B284" s="3"/>
      <c r="C284" s="3"/>
      <c r="D284" s="5"/>
      <c r="E284" s="7"/>
      <c r="I284" s="12"/>
      <c r="J284" s="12"/>
    </row>
    <row r="285" spans="2:10" x14ac:dyDescent="0.3">
      <c r="B285" s="3"/>
      <c r="C285" s="3"/>
      <c r="D285" s="5"/>
      <c r="E285" s="7"/>
      <c r="I285" s="12"/>
      <c r="J285" s="12"/>
    </row>
    <row r="286" spans="2:10" x14ac:dyDescent="0.3">
      <c r="B286" s="3"/>
      <c r="C286" s="3"/>
      <c r="D286" s="5"/>
      <c r="E286" s="7"/>
      <c r="I286" s="12"/>
      <c r="J286" s="12"/>
    </row>
    <row r="287" spans="2:10" x14ac:dyDescent="0.3">
      <c r="B287" s="3"/>
      <c r="C287" s="3"/>
      <c r="D287" s="5"/>
      <c r="E287" s="7"/>
      <c r="I287" s="12"/>
      <c r="J287" s="12"/>
    </row>
    <row r="288" spans="2:10" x14ac:dyDescent="0.3">
      <c r="B288" s="3"/>
      <c r="C288" s="3"/>
      <c r="D288" s="5"/>
      <c r="E288" s="7"/>
      <c r="I288" s="12"/>
      <c r="J288" s="12"/>
    </row>
    <row r="289" spans="2:10" x14ac:dyDescent="0.3">
      <c r="B289" s="3"/>
      <c r="C289" s="3"/>
      <c r="D289" s="5"/>
      <c r="E289" s="7"/>
      <c r="I289" s="12"/>
      <c r="J289" s="12"/>
    </row>
    <row r="290" spans="2:10" x14ac:dyDescent="0.3">
      <c r="B290" s="3"/>
      <c r="C290" s="3"/>
      <c r="D290" s="5"/>
      <c r="E290" s="7"/>
      <c r="I290" s="12"/>
      <c r="J290" s="12"/>
    </row>
    <row r="291" spans="2:10" x14ac:dyDescent="0.3">
      <c r="B291" s="3"/>
      <c r="C291" s="3"/>
      <c r="D291" s="5"/>
      <c r="E291" s="7"/>
      <c r="I291" s="12"/>
      <c r="J291" s="12"/>
    </row>
    <row r="292" spans="2:10" x14ac:dyDescent="0.3">
      <c r="B292" s="3"/>
      <c r="C292" s="3"/>
      <c r="D292" s="5"/>
      <c r="E292" s="7"/>
      <c r="I292" s="12"/>
      <c r="J292" s="12"/>
    </row>
    <row r="293" spans="2:10" x14ac:dyDescent="0.3">
      <c r="B293" s="3"/>
      <c r="C293" s="3"/>
      <c r="D293" s="5"/>
      <c r="E293" s="7"/>
      <c r="I293" s="12"/>
      <c r="J293" s="12"/>
    </row>
    <row r="294" spans="2:10" x14ac:dyDescent="0.3">
      <c r="B294" s="3"/>
      <c r="C294" s="3"/>
      <c r="D294" s="5"/>
      <c r="E294" s="7"/>
      <c r="I294" s="12"/>
      <c r="J294" s="12"/>
    </row>
    <row r="295" spans="2:10" x14ac:dyDescent="0.3">
      <c r="B295" s="3"/>
      <c r="C295" s="3"/>
      <c r="D295" s="5"/>
      <c r="E295" s="7"/>
      <c r="I295" s="12"/>
      <c r="J295" s="12"/>
    </row>
    <row r="296" spans="2:10" x14ac:dyDescent="0.3">
      <c r="B296" s="3"/>
      <c r="C296" s="3"/>
      <c r="D296" s="5"/>
      <c r="E296" s="7"/>
      <c r="I296" s="12"/>
      <c r="J296" s="12"/>
    </row>
    <row r="297" spans="2:10" x14ac:dyDescent="0.3">
      <c r="B297" s="3"/>
      <c r="C297" s="3"/>
      <c r="D297" s="5"/>
      <c r="E297" s="7"/>
      <c r="I297" s="12"/>
      <c r="J297" s="12"/>
    </row>
    <row r="298" spans="2:10" x14ac:dyDescent="0.3">
      <c r="B298" s="3"/>
      <c r="C298" s="3"/>
      <c r="D298" s="5"/>
      <c r="E298" s="7"/>
      <c r="I298" s="12"/>
      <c r="J298" s="12"/>
    </row>
    <row r="299" spans="2:10" x14ac:dyDescent="0.3">
      <c r="B299" s="3"/>
      <c r="C299" s="3"/>
      <c r="D299" s="5"/>
      <c r="E299" s="7"/>
      <c r="I299" s="12"/>
      <c r="J299" s="12"/>
    </row>
    <row r="300" spans="2:10" x14ac:dyDescent="0.3">
      <c r="B300" s="3"/>
      <c r="C300" s="3"/>
      <c r="D300" s="5"/>
      <c r="E300" s="7"/>
      <c r="I300" s="12"/>
      <c r="J300" s="12"/>
    </row>
    <row r="301" spans="2:10" x14ac:dyDescent="0.3">
      <c r="B301" s="3"/>
      <c r="C301" s="3"/>
      <c r="D301" s="5"/>
      <c r="E301" s="7"/>
      <c r="I301" s="12"/>
      <c r="J301" s="12"/>
    </row>
    <row r="302" spans="2:10" x14ac:dyDescent="0.3">
      <c r="B302" s="3"/>
      <c r="C302" s="3"/>
      <c r="D302" s="5"/>
      <c r="E302" s="7"/>
      <c r="I302" s="12"/>
      <c r="J302" s="12"/>
    </row>
    <row r="303" spans="2:10" x14ac:dyDescent="0.3">
      <c r="B303" s="3"/>
      <c r="C303" s="3"/>
      <c r="D303" s="5"/>
      <c r="E303" s="7"/>
      <c r="I303" s="12"/>
      <c r="J303" s="12"/>
    </row>
    <row r="304" spans="2:10" x14ac:dyDescent="0.3">
      <c r="B304" s="3"/>
      <c r="C304" s="3"/>
      <c r="D304" s="5"/>
      <c r="E304" s="7"/>
      <c r="I304" s="12"/>
      <c r="J304" s="12"/>
    </row>
    <row r="305" spans="2:10" x14ac:dyDescent="0.3">
      <c r="B305" s="3"/>
      <c r="C305" s="3"/>
      <c r="D305" s="5"/>
      <c r="E305" s="7"/>
      <c r="I305" s="12"/>
      <c r="J305" s="12"/>
    </row>
    <row r="306" spans="2:10" x14ac:dyDescent="0.3">
      <c r="B306" s="3"/>
      <c r="C306" s="3"/>
      <c r="D306" s="5"/>
      <c r="E306" s="7"/>
      <c r="I306" s="12"/>
      <c r="J306" s="12"/>
    </row>
    <row r="307" spans="2:10" x14ac:dyDescent="0.3">
      <c r="B307" s="3"/>
      <c r="C307" s="3"/>
      <c r="D307" s="5"/>
      <c r="E307" s="7"/>
      <c r="I307" s="12"/>
      <c r="J307" s="12"/>
    </row>
    <row r="308" spans="2:10" x14ac:dyDescent="0.3">
      <c r="B308" s="3"/>
      <c r="C308" s="3"/>
      <c r="D308" s="5"/>
      <c r="E308" s="7"/>
      <c r="I308" s="12"/>
      <c r="J308" s="12"/>
    </row>
    <row r="309" spans="2:10" x14ac:dyDescent="0.3">
      <c r="B309" s="3"/>
      <c r="C309" s="3"/>
      <c r="D309" s="5"/>
      <c r="E309" s="7"/>
      <c r="I309" s="12"/>
      <c r="J309" s="12"/>
    </row>
    <row r="310" spans="2:10" x14ac:dyDescent="0.3">
      <c r="B310" s="3"/>
      <c r="C310" s="3"/>
      <c r="D310" s="5"/>
      <c r="E310" s="7"/>
      <c r="I310" s="12"/>
      <c r="J310" s="12"/>
    </row>
    <row r="311" spans="2:10" x14ac:dyDescent="0.3">
      <c r="B311" s="3"/>
      <c r="C311" s="3"/>
      <c r="D311" s="5"/>
      <c r="E311" s="7"/>
      <c r="I311" s="12"/>
      <c r="J311" s="12"/>
    </row>
    <row r="312" spans="2:10" x14ac:dyDescent="0.3">
      <c r="B312" s="3"/>
      <c r="C312" s="3"/>
      <c r="D312" s="5"/>
      <c r="E312" s="7"/>
      <c r="I312" s="12"/>
      <c r="J312" s="12"/>
    </row>
    <row r="313" spans="2:10" x14ac:dyDescent="0.3">
      <c r="B313" s="3"/>
      <c r="C313" s="3"/>
      <c r="D313" s="5"/>
      <c r="E313" s="7"/>
      <c r="I313" s="12"/>
      <c r="J313" s="12"/>
    </row>
    <row r="314" spans="2:10" x14ac:dyDescent="0.3">
      <c r="B314" s="3"/>
      <c r="C314" s="3"/>
      <c r="D314" s="5"/>
      <c r="E314" s="7"/>
      <c r="I314" s="12"/>
      <c r="J314" s="12"/>
    </row>
    <row r="315" spans="2:10" x14ac:dyDescent="0.3">
      <c r="B315" s="3"/>
      <c r="C315" s="3"/>
      <c r="D315" s="5"/>
      <c r="E315" s="7"/>
      <c r="I315" s="12"/>
      <c r="J315" s="12"/>
    </row>
    <row r="316" spans="2:10" x14ac:dyDescent="0.3">
      <c r="B316" s="3"/>
      <c r="C316" s="3"/>
      <c r="D316" s="5"/>
      <c r="E316" s="7"/>
      <c r="I316" s="12"/>
      <c r="J316" s="12"/>
    </row>
    <row r="317" spans="2:10" x14ac:dyDescent="0.3">
      <c r="B317" s="3"/>
      <c r="C317" s="3"/>
      <c r="D317" s="5"/>
      <c r="E317" s="7"/>
      <c r="I317" s="12"/>
      <c r="J317" s="12"/>
    </row>
    <row r="318" spans="2:10" x14ac:dyDescent="0.3">
      <c r="B318" s="3"/>
      <c r="C318" s="3"/>
      <c r="D318" s="5"/>
      <c r="E318" s="7"/>
      <c r="I318" s="12"/>
      <c r="J318" s="12"/>
    </row>
    <row r="319" spans="2:10" x14ac:dyDescent="0.3">
      <c r="B319" s="3"/>
      <c r="C319" s="3"/>
      <c r="D319" s="5"/>
      <c r="E319" s="7"/>
      <c r="I319" s="12"/>
      <c r="J319" s="12"/>
    </row>
    <row r="320" spans="2:10" x14ac:dyDescent="0.3">
      <c r="B320" s="3"/>
      <c r="C320" s="3"/>
      <c r="D320" s="5"/>
      <c r="E320" s="7"/>
      <c r="I320" s="12"/>
      <c r="J320" s="12"/>
    </row>
    <row r="321" spans="2:10" x14ac:dyDescent="0.3">
      <c r="B321" s="3"/>
      <c r="C321" s="3"/>
      <c r="D321" s="5"/>
      <c r="E321" s="7"/>
      <c r="I321" s="12"/>
      <c r="J321" s="12"/>
    </row>
    <row r="322" spans="2:10" x14ac:dyDescent="0.3">
      <c r="B322" s="3"/>
      <c r="C322" s="3"/>
      <c r="D322" s="5"/>
      <c r="E322" s="7"/>
      <c r="I322" s="12"/>
      <c r="J322" s="12"/>
    </row>
    <row r="323" spans="2:10" x14ac:dyDescent="0.3">
      <c r="B323" s="3"/>
      <c r="C323" s="3"/>
      <c r="D323" s="5"/>
      <c r="E323" s="7"/>
      <c r="I323" s="12"/>
      <c r="J323" s="12"/>
    </row>
    <row r="324" spans="2:10" x14ac:dyDescent="0.3">
      <c r="B324" s="3"/>
      <c r="C324" s="3"/>
      <c r="D324" s="5"/>
      <c r="E324" s="7"/>
      <c r="I324" s="12"/>
      <c r="J324" s="12"/>
    </row>
    <row r="325" spans="2:10" x14ac:dyDescent="0.3">
      <c r="B325" s="3"/>
      <c r="C325" s="3"/>
      <c r="D325" s="5"/>
      <c r="E325" s="7"/>
      <c r="I325" s="12"/>
      <c r="J325" s="12"/>
    </row>
    <row r="326" spans="2:10" x14ac:dyDescent="0.3">
      <c r="B326" s="3"/>
      <c r="C326" s="3"/>
      <c r="D326" s="5"/>
      <c r="E326" s="7"/>
      <c r="I326" s="12"/>
      <c r="J326" s="12"/>
    </row>
    <row r="327" spans="2:10" x14ac:dyDescent="0.3">
      <c r="B327" s="3"/>
      <c r="C327" s="3"/>
      <c r="D327" s="5"/>
      <c r="E327" s="7"/>
      <c r="I327" s="12"/>
      <c r="J327" s="12"/>
    </row>
    <row r="328" spans="2:10" x14ac:dyDescent="0.3">
      <c r="B328" s="3"/>
      <c r="C328" s="3"/>
      <c r="D328" s="5"/>
      <c r="E328" s="7"/>
      <c r="I328" s="12"/>
      <c r="J328" s="12"/>
    </row>
    <row r="329" spans="2:10" x14ac:dyDescent="0.3">
      <c r="B329" s="3"/>
      <c r="C329" s="3"/>
      <c r="D329" s="5"/>
      <c r="E329" s="7"/>
      <c r="I329" s="12"/>
      <c r="J329" s="12"/>
    </row>
    <row r="330" spans="2:10" x14ac:dyDescent="0.3">
      <c r="B330" s="3"/>
      <c r="C330" s="3"/>
      <c r="D330" s="5"/>
      <c r="E330" s="7"/>
      <c r="I330" s="12"/>
      <c r="J330" s="12"/>
    </row>
    <row r="331" spans="2:10" x14ac:dyDescent="0.3">
      <c r="B331" s="3"/>
      <c r="C331" s="3"/>
      <c r="D331" s="5"/>
      <c r="E331" s="7"/>
      <c r="I331" s="12"/>
      <c r="J331" s="12"/>
    </row>
    <row r="332" spans="2:10" x14ac:dyDescent="0.3">
      <c r="B332" s="3"/>
      <c r="C332" s="3"/>
      <c r="D332" s="5"/>
      <c r="E332" s="7"/>
      <c r="I332" s="12"/>
      <c r="J332" s="12"/>
    </row>
    <row r="333" spans="2:10" x14ac:dyDescent="0.3">
      <c r="B333" s="3"/>
      <c r="C333" s="3"/>
      <c r="D333" s="5"/>
      <c r="E333" s="7"/>
      <c r="I333" s="12"/>
      <c r="J333" s="12"/>
    </row>
    <row r="334" spans="2:10" x14ac:dyDescent="0.3">
      <c r="B334" s="3"/>
      <c r="C334" s="3"/>
      <c r="D334" s="5"/>
      <c r="E334" s="7"/>
      <c r="I334" s="12"/>
      <c r="J334" s="12"/>
    </row>
    <row r="335" spans="2:10" x14ac:dyDescent="0.3">
      <c r="B335" s="3"/>
      <c r="C335" s="3"/>
      <c r="D335" s="5"/>
      <c r="E335" s="7"/>
      <c r="I335" s="12"/>
      <c r="J335" s="12"/>
    </row>
    <row r="336" spans="2:10" x14ac:dyDescent="0.3">
      <c r="B336" s="3"/>
      <c r="C336" s="3"/>
      <c r="D336" s="5"/>
      <c r="E336" s="7"/>
      <c r="I336" s="12"/>
      <c r="J336" s="12"/>
    </row>
    <row r="337" spans="2:10" x14ac:dyDescent="0.3">
      <c r="B337" s="3"/>
      <c r="C337" s="3"/>
      <c r="D337" s="5"/>
      <c r="E337" s="7"/>
      <c r="I337" s="12"/>
      <c r="J337" s="12"/>
    </row>
    <row r="338" spans="2:10" x14ac:dyDescent="0.3">
      <c r="B338" s="3"/>
      <c r="C338" s="3"/>
      <c r="D338" s="5"/>
      <c r="E338" s="7"/>
      <c r="I338" s="12"/>
      <c r="J338" s="12"/>
    </row>
    <row r="339" spans="2:10" x14ac:dyDescent="0.3">
      <c r="B339" s="3"/>
      <c r="C339" s="3"/>
      <c r="D339" s="5"/>
      <c r="E339" s="7"/>
      <c r="I339" s="12"/>
      <c r="J339" s="12"/>
    </row>
    <row r="340" spans="2:10" x14ac:dyDescent="0.3">
      <c r="B340" s="3"/>
      <c r="C340" s="3"/>
      <c r="D340" s="5"/>
      <c r="E340" s="7"/>
      <c r="I340" s="12"/>
      <c r="J340" s="12"/>
    </row>
    <row r="341" spans="2:10" x14ac:dyDescent="0.3">
      <c r="B341" s="3"/>
      <c r="C341" s="3"/>
      <c r="D341" s="5"/>
      <c r="E341" s="7"/>
      <c r="I341" s="12"/>
      <c r="J341" s="12"/>
    </row>
    <row r="342" spans="2:10" x14ac:dyDescent="0.3">
      <c r="B342" s="3"/>
      <c r="C342" s="3"/>
      <c r="D342" s="5"/>
      <c r="E342" s="7"/>
      <c r="I342" s="12"/>
      <c r="J342" s="12"/>
    </row>
    <row r="343" spans="2:10" x14ac:dyDescent="0.3">
      <c r="B343" s="3"/>
      <c r="C343" s="3"/>
      <c r="D343" s="5"/>
      <c r="E343" s="7"/>
      <c r="I343" s="12"/>
      <c r="J343" s="12"/>
    </row>
    <row r="344" spans="2:10" x14ac:dyDescent="0.3">
      <c r="B344" s="3"/>
      <c r="C344" s="3"/>
      <c r="D344" s="5"/>
      <c r="E344" s="7"/>
      <c r="I344" s="12"/>
      <c r="J344" s="12"/>
    </row>
    <row r="345" spans="2:10" x14ac:dyDescent="0.3">
      <c r="B345" s="3"/>
      <c r="C345" s="3"/>
      <c r="D345" s="5"/>
      <c r="E345" s="7"/>
      <c r="I345" s="12"/>
      <c r="J345" s="12"/>
    </row>
    <row r="346" spans="2:10" x14ac:dyDescent="0.3">
      <c r="B346" s="3"/>
      <c r="C346" s="3"/>
      <c r="D346" s="5"/>
      <c r="E346" s="7"/>
      <c r="I346" s="12"/>
      <c r="J346" s="12"/>
    </row>
    <row r="347" spans="2:10" x14ac:dyDescent="0.3">
      <c r="B347" s="3"/>
      <c r="C347" s="3"/>
      <c r="D347" s="5"/>
      <c r="E347" s="7"/>
      <c r="I347" s="12"/>
      <c r="J347" s="12"/>
    </row>
    <row r="348" spans="2:10" x14ac:dyDescent="0.3">
      <c r="B348" s="3"/>
      <c r="C348" s="3"/>
      <c r="D348" s="5"/>
      <c r="E348" s="7"/>
      <c r="I348" s="12"/>
      <c r="J348" s="12"/>
    </row>
    <row r="349" spans="2:10" x14ac:dyDescent="0.3">
      <c r="B349" s="3"/>
      <c r="C349" s="3"/>
      <c r="D349" s="5"/>
      <c r="E349" s="7"/>
      <c r="I349" s="12"/>
      <c r="J349" s="12"/>
    </row>
    <row r="350" spans="2:10" x14ac:dyDescent="0.3">
      <c r="B350" s="3"/>
      <c r="C350" s="3"/>
      <c r="D350" s="5"/>
      <c r="E350" s="7"/>
      <c r="I350" s="12"/>
      <c r="J350" s="12"/>
    </row>
    <row r="351" spans="2:10" x14ac:dyDescent="0.3">
      <c r="B351" s="3"/>
      <c r="C351" s="3"/>
      <c r="D351" s="5"/>
      <c r="E351" s="7"/>
      <c r="I351" s="12"/>
      <c r="J351" s="12"/>
    </row>
    <row r="352" spans="2:10" x14ac:dyDescent="0.3">
      <c r="B352" s="3"/>
      <c r="C352" s="3"/>
      <c r="D352" s="5"/>
      <c r="E352" s="7"/>
      <c r="I352" s="12"/>
      <c r="J352" s="12"/>
    </row>
    <row r="353" spans="2:10" x14ac:dyDescent="0.3">
      <c r="B353" s="3"/>
      <c r="C353" s="3"/>
      <c r="D353" s="5"/>
      <c r="E353" s="7"/>
      <c r="I353" s="12"/>
      <c r="J353" s="12"/>
    </row>
    <row r="354" spans="2:10" x14ac:dyDescent="0.3">
      <c r="B354" s="3"/>
      <c r="C354" s="3"/>
      <c r="D354" s="5"/>
      <c r="E354" s="7"/>
      <c r="I354" s="12"/>
      <c r="J354" s="12"/>
    </row>
    <row r="355" spans="2:10" x14ac:dyDescent="0.3">
      <c r="B355" s="3"/>
      <c r="C355" s="3"/>
      <c r="D355" s="5"/>
      <c r="E355" s="7"/>
      <c r="I355" s="12"/>
      <c r="J355" s="12"/>
    </row>
    <row r="356" spans="2:10" x14ac:dyDescent="0.3">
      <c r="B356" s="3"/>
      <c r="C356" s="3"/>
      <c r="D356" s="5"/>
      <c r="E356" s="7"/>
      <c r="I356" s="12"/>
      <c r="J356" s="12"/>
    </row>
    <row r="357" spans="2:10" x14ac:dyDescent="0.3">
      <c r="B357" s="3"/>
      <c r="C357" s="3"/>
      <c r="D357" s="5"/>
      <c r="E357" s="7"/>
      <c r="I357" s="12"/>
      <c r="J357" s="12"/>
    </row>
    <row r="358" spans="2:10" x14ac:dyDescent="0.3">
      <c r="B358" s="3"/>
      <c r="C358" s="3"/>
      <c r="D358" s="5"/>
      <c r="E358" s="7"/>
      <c r="I358" s="12"/>
      <c r="J358" s="12"/>
    </row>
    <row r="359" spans="2:10" x14ac:dyDescent="0.3">
      <c r="B359" s="3"/>
      <c r="C359" s="3"/>
      <c r="D359" s="5"/>
      <c r="E359" s="7"/>
      <c r="I359" s="12"/>
      <c r="J359" s="12"/>
    </row>
    <row r="360" spans="2:10" x14ac:dyDescent="0.3">
      <c r="B360" s="3"/>
      <c r="C360" s="3"/>
      <c r="D360" s="5"/>
      <c r="E360" s="7"/>
      <c r="I360" s="12"/>
      <c r="J360" s="12"/>
    </row>
    <row r="361" spans="2:10" x14ac:dyDescent="0.3">
      <c r="B361" s="3"/>
      <c r="C361" s="3"/>
      <c r="D361" s="5"/>
      <c r="E361" s="7"/>
      <c r="I361" s="12"/>
      <c r="J361" s="12"/>
    </row>
    <row r="362" spans="2:10" x14ac:dyDescent="0.3">
      <c r="B362" s="3"/>
      <c r="C362" s="3"/>
      <c r="D362" s="5"/>
      <c r="E362" s="7"/>
      <c r="I362" s="12"/>
      <c r="J362" s="12"/>
    </row>
    <row r="363" spans="2:10" x14ac:dyDescent="0.3">
      <c r="B363" s="3"/>
      <c r="C363" s="3"/>
      <c r="D363" s="5"/>
      <c r="E363" s="7"/>
      <c r="I363" s="12"/>
      <c r="J363" s="12"/>
    </row>
    <row r="364" spans="2:10" x14ac:dyDescent="0.3">
      <c r="B364" s="3"/>
      <c r="C364" s="3"/>
      <c r="D364" s="5"/>
      <c r="E364" s="7"/>
      <c r="I364" s="12"/>
      <c r="J364" s="12"/>
    </row>
    <row r="365" spans="2:10" x14ac:dyDescent="0.3">
      <c r="B365" s="3"/>
      <c r="C365" s="3"/>
      <c r="D365" s="5"/>
      <c r="E365" s="7"/>
      <c r="I365" s="12"/>
      <c r="J365" s="12"/>
    </row>
    <row r="366" spans="2:10" x14ac:dyDescent="0.3">
      <c r="B366" s="3"/>
      <c r="C366" s="3"/>
      <c r="D366" s="5"/>
      <c r="E366" s="7"/>
      <c r="I366" s="12"/>
      <c r="J366" s="12"/>
    </row>
    <row r="367" spans="2:10" x14ac:dyDescent="0.3">
      <c r="B367" s="3"/>
      <c r="C367" s="3"/>
      <c r="D367" s="5"/>
      <c r="E367" s="7"/>
      <c r="I367" s="12"/>
      <c r="J367" s="12"/>
    </row>
    <row r="368" spans="2:10" x14ac:dyDescent="0.3">
      <c r="B368" s="3"/>
      <c r="C368" s="3"/>
      <c r="D368" s="5"/>
      <c r="E368" s="7"/>
      <c r="I368" s="12"/>
      <c r="J368" s="12"/>
    </row>
    <row r="369" spans="2:10" x14ac:dyDescent="0.3">
      <c r="B369" s="3"/>
      <c r="C369" s="3"/>
      <c r="D369" s="5"/>
      <c r="E369" s="7"/>
      <c r="I369" s="12"/>
      <c r="J369" s="12"/>
    </row>
    <row r="370" spans="2:10" x14ac:dyDescent="0.3">
      <c r="B370" s="3"/>
      <c r="C370" s="3"/>
      <c r="D370" s="5"/>
      <c r="E370" s="7"/>
      <c r="I370" s="12"/>
      <c r="J370" s="12"/>
    </row>
    <row r="371" spans="2:10" x14ac:dyDescent="0.3">
      <c r="B371" s="3"/>
      <c r="C371" s="3"/>
      <c r="D371" s="5"/>
      <c r="E371" s="7"/>
      <c r="I371" s="12"/>
      <c r="J371" s="12"/>
    </row>
    <row r="372" spans="2:10" x14ac:dyDescent="0.3">
      <c r="B372" s="3"/>
      <c r="C372" s="3"/>
      <c r="D372" s="5"/>
      <c r="E372" s="7"/>
      <c r="I372" s="12"/>
      <c r="J372" s="12"/>
    </row>
    <row r="373" spans="2:10" x14ac:dyDescent="0.3">
      <c r="B373" s="3"/>
      <c r="C373" s="3"/>
      <c r="D373" s="5"/>
      <c r="E373" s="7"/>
      <c r="I373" s="12"/>
      <c r="J373" s="12"/>
    </row>
    <row r="374" spans="2:10" x14ac:dyDescent="0.3">
      <c r="B374" s="3"/>
      <c r="C374" s="3"/>
      <c r="D374" s="5"/>
      <c r="E374" s="7"/>
      <c r="I374" s="12"/>
      <c r="J374" s="12"/>
    </row>
    <row r="375" spans="2:10" x14ac:dyDescent="0.3">
      <c r="B375" s="3"/>
      <c r="C375" s="3"/>
      <c r="D375" s="5"/>
      <c r="E375" s="7"/>
      <c r="I375" s="12"/>
      <c r="J375" s="12"/>
    </row>
    <row r="376" spans="2:10" x14ac:dyDescent="0.3">
      <c r="B376" s="3"/>
      <c r="C376" s="3"/>
      <c r="D376" s="5"/>
      <c r="E376" s="7"/>
      <c r="I376" s="12"/>
      <c r="J376" s="12"/>
    </row>
    <row r="377" spans="2:10" x14ac:dyDescent="0.3">
      <c r="B377" s="3"/>
      <c r="C377" s="3"/>
      <c r="D377" s="5"/>
      <c r="E377" s="7"/>
      <c r="I377" s="12"/>
      <c r="J377" s="12"/>
    </row>
    <row r="378" spans="2:10" x14ac:dyDescent="0.3">
      <c r="B378" s="3"/>
      <c r="C378" s="3"/>
      <c r="D378" s="5"/>
      <c r="E378" s="7"/>
      <c r="I378" s="12"/>
      <c r="J378" s="12"/>
    </row>
    <row r="379" spans="2:10" x14ac:dyDescent="0.3">
      <c r="B379" s="3"/>
      <c r="C379" s="3"/>
      <c r="D379" s="5"/>
      <c r="E379" s="7"/>
      <c r="I379" s="12"/>
      <c r="J379" s="12"/>
    </row>
    <row r="380" spans="2:10" x14ac:dyDescent="0.3">
      <c r="B380" s="3"/>
      <c r="C380" s="3"/>
      <c r="D380" s="5"/>
      <c r="E380" s="7"/>
      <c r="I380" s="12"/>
      <c r="J380" s="12"/>
    </row>
    <row r="381" spans="2:10" x14ac:dyDescent="0.3">
      <c r="B381" s="3"/>
      <c r="C381" s="3"/>
      <c r="D381" s="5"/>
      <c r="E381" s="7"/>
      <c r="I381" s="12"/>
      <c r="J381" s="12"/>
    </row>
    <row r="382" spans="2:10" x14ac:dyDescent="0.3">
      <c r="B382" s="3"/>
      <c r="C382" s="3"/>
      <c r="D382" s="5"/>
      <c r="E382" s="7"/>
      <c r="I382" s="12"/>
      <c r="J382" s="12"/>
    </row>
    <row r="383" spans="2:10" x14ac:dyDescent="0.3">
      <c r="B383" s="3"/>
      <c r="C383" s="3"/>
      <c r="D383" s="5"/>
      <c r="E383" s="7"/>
      <c r="I383" s="12"/>
      <c r="J383" s="12"/>
    </row>
    <row r="384" spans="2:10" x14ac:dyDescent="0.3">
      <c r="B384" s="3"/>
      <c r="C384" s="3"/>
      <c r="D384" s="5"/>
      <c r="E384" s="7"/>
      <c r="I384" s="12"/>
      <c r="J384" s="12"/>
    </row>
    <row r="385" spans="2:10" x14ac:dyDescent="0.3">
      <c r="B385" s="3"/>
      <c r="C385" s="3"/>
      <c r="D385" s="5"/>
      <c r="E385" s="7"/>
      <c r="I385" s="12"/>
      <c r="J385" s="12"/>
    </row>
    <row r="386" spans="2:10" x14ac:dyDescent="0.3">
      <c r="B386" s="3"/>
      <c r="C386" s="3"/>
      <c r="D386" s="5"/>
      <c r="E386" s="7"/>
      <c r="I386" s="12"/>
      <c r="J386" s="12"/>
    </row>
    <row r="387" spans="2:10" x14ac:dyDescent="0.3">
      <c r="B387" s="3"/>
      <c r="C387" s="3"/>
      <c r="D387" s="5"/>
      <c r="E387" s="7"/>
      <c r="I387" s="12"/>
      <c r="J387" s="12"/>
    </row>
    <row r="388" spans="2:10" x14ac:dyDescent="0.3">
      <c r="B388" s="3"/>
      <c r="C388" s="3"/>
      <c r="D388" s="5"/>
      <c r="E388" s="7"/>
      <c r="I388" s="12"/>
      <c r="J388" s="12"/>
    </row>
    <row r="389" spans="2:10" x14ac:dyDescent="0.3">
      <c r="B389" s="3"/>
      <c r="C389" s="3"/>
      <c r="D389" s="5"/>
      <c r="E389" s="7"/>
      <c r="I389" s="12"/>
      <c r="J389" s="12"/>
    </row>
    <row r="390" spans="2:10" x14ac:dyDescent="0.3">
      <c r="B390" s="3"/>
      <c r="C390" s="3"/>
      <c r="D390" s="5"/>
      <c r="E390" s="7"/>
      <c r="I390" s="12"/>
      <c r="J390" s="12"/>
    </row>
    <row r="391" spans="2:10" x14ac:dyDescent="0.3">
      <c r="B391" s="3"/>
      <c r="C391" s="3"/>
      <c r="D391" s="5"/>
      <c r="E391" s="7"/>
      <c r="I391" s="12"/>
      <c r="J391" s="12"/>
    </row>
    <row r="392" spans="2:10" x14ac:dyDescent="0.3">
      <c r="B392" s="3"/>
      <c r="C392" s="3"/>
      <c r="D392" s="5"/>
      <c r="E392" s="7"/>
      <c r="I392" s="12"/>
      <c r="J392" s="12"/>
    </row>
    <row r="393" spans="2:10" x14ac:dyDescent="0.3">
      <c r="B393" s="3"/>
      <c r="C393" s="3"/>
      <c r="D393" s="5"/>
      <c r="E393" s="7"/>
      <c r="I393" s="12"/>
      <c r="J393" s="12"/>
    </row>
    <row r="394" spans="2:10" x14ac:dyDescent="0.3">
      <c r="B394" s="3"/>
      <c r="C394" s="3"/>
      <c r="D394" s="5"/>
      <c r="E394" s="7"/>
      <c r="I394" s="12"/>
      <c r="J394" s="12"/>
    </row>
    <row r="395" spans="2:10" x14ac:dyDescent="0.3">
      <c r="B395" s="3"/>
      <c r="C395" s="3"/>
      <c r="D395" s="5"/>
      <c r="E395" s="7"/>
      <c r="I395" s="12"/>
      <c r="J395" s="12"/>
    </row>
    <row r="396" spans="2:10" x14ac:dyDescent="0.3">
      <c r="B396" s="3"/>
      <c r="C396" s="3"/>
      <c r="D396" s="5"/>
      <c r="E396" s="7"/>
      <c r="I396" s="12"/>
      <c r="J396" s="12"/>
    </row>
    <row r="397" spans="2:10" x14ac:dyDescent="0.3">
      <c r="B397" s="3"/>
      <c r="C397" s="3"/>
      <c r="D397" s="5"/>
      <c r="E397" s="7"/>
      <c r="I397" s="12"/>
      <c r="J397" s="12"/>
    </row>
    <row r="398" spans="2:10" x14ac:dyDescent="0.3">
      <c r="B398" s="3"/>
      <c r="C398" s="3"/>
      <c r="D398" s="5"/>
      <c r="E398" s="7"/>
      <c r="I398" s="12"/>
      <c r="J398" s="12"/>
    </row>
    <row r="399" spans="2:10" x14ac:dyDescent="0.3">
      <c r="B399" s="3"/>
      <c r="C399" s="3"/>
      <c r="D399" s="5"/>
      <c r="E399" s="7"/>
      <c r="I399" s="12"/>
      <c r="J399" s="12"/>
    </row>
    <row r="400" spans="2:10" x14ac:dyDescent="0.3">
      <c r="B400" s="3"/>
      <c r="C400" s="3"/>
      <c r="D400" s="5"/>
      <c r="E400" s="7"/>
      <c r="I400" s="12"/>
      <c r="J400" s="12"/>
    </row>
    <row r="401" spans="2:10" x14ac:dyDescent="0.3">
      <c r="B401" s="3"/>
      <c r="C401" s="3"/>
      <c r="D401" s="5"/>
      <c r="E401" s="7"/>
      <c r="I401" s="12"/>
      <c r="J401" s="12"/>
    </row>
    <row r="402" spans="2:10" x14ac:dyDescent="0.3">
      <c r="B402" s="3"/>
      <c r="C402" s="3"/>
      <c r="D402" s="5"/>
      <c r="E402" s="7"/>
      <c r="I402" s="12"/>
      <c r="J402" s="12"/>
    </row>
    <row r="403" spans="2:10" x14ac:dyDescent="0.3">
      <c r="B403" s="3"/>
      <c r="C403" s="3"/>
      <c r="D403" s="5"/>
      <c r="E403" s="7"/>
      <c r="I403" s="12"/>
      <c r="J403" s="12"/>
    </row>
    <row r="404" spans="2:10" x14ac:dyDescent="0.3">
      <c r="B404" s="3"/>
      <c r="C404" s="3"/>
      <c r="D404" s="5"/>
      <c r="E404" s="7"/>
      <c r="I404" s="12"/>
      <c r="J404" s="12"/>
    </row>
    <row r="405" spans="2:10" x14ac:dyDescent="0.3">
      <c r="B405" s="3"/>
      <c r="C405" s="3"/>
      <c r="D405" s="5"/>
      <c r="E405" s="7"/>
      <c r="I405" s="12"/>
      <c r="J405" s="12"/>
    </row>
    <row r="406" spans="2:10" x14ac:dyDescent="0.3">
      <c r="B406" s="3"/>
      <c r="C406" s="3"/>
      <c r="D406" s="5"/>
      <c r="E406" s="7"/>
      <c r="I406" s="12"/>
      <c r="J406" s="12"/>
    </row>
    <row r="407" spans="2:10" x14ac:dyDescent="0.3">
      <c r="B407" s="3"/>
      <c r="C407" s="3"/>
      <c r="D407" s="5"/>
      <c r="E407" s="7"/>
      <c r="I407" s="12"/>
      <c r="J407" s="12"/>
    </row>
    <row r="408" spans="2:10" x14ac:dyDescent="0.3">
      <c r="B408" s="3"/>
      <c r="C408" s="3"/>
      <c r="D408" s="5"/>
      <c r="E408" s="7"/>
      <c r="I408" s="12"/>
      <c r="J408" s="12"/>
    </row>
    <row r="409" spans="2:10" x14ac:dyDescent="0.3">
      <c r="B409" s="3"/>
      <c r="C409" s="3"/>
      <c r="D409" s="5"/>
      <c r="E409" s="7"/>
      <c r="I409" s="12"/>
      <c r="J409" s="12"/>
    </row>
    <row r="410" spans="2:10" x14ac:dyDescent="0.3">
      <c r="B410" s="3"/>
      <c r="C410" s="3"/>
      <c r="D410" s="5"/>
      <c r="E410" s="7"/>
      <c r="I410" s="12"/>
      <c r="J410" s="12"/>
    </row>
    <row r="411" spans="2:10" x14ac:dyDescent="0.3">
      <c r="B411" s="3"/>
      <c r="C411" s="3"/>
      <c r="D411" s="5"/>
      <c r="E411" s="7"/>
      <c r="I411" s="12"/>
      <c r="J411" s="12"/>
    </row>
    <row r="412" spans="2:10" x14ac:dyDescent="0.3">
      <c r="B412" s="3"/>
      <c r="C412" s="3"/>
      <c r="D412" s="5"/>
      <c r="E412" s="7"/>
      <c r="I412" s="12"/>
      <c r="J412" s="12"/>
    </row>
    <row r="413" spans="2:10" x14ac:dyDescent="0.3">
      <c r="B413" s="3"/>
      <c r="C413" s="3"/>
      <c r="D413" s="5"/>
      <c r="E413" s="7"/>
      <c r="I413" s="12"/>
      <c r="J413" s="12"/>
    </row>
    <row r="414" spans="2:10" x14ac:dyDescent="0.3">
      <c r="B414" s="3"/>
      <c r="C414" s="3"/>
      <c r="D414" s="5"/>
      <c r="E414" s="7"/>
      <c r="I414" s="12"/>
      <c r="J414" s="12"/>
    </row>
    <row r="415" spans="2:10" x14ac:dyDescent="0.3">
      <c r="B415" s="3"/>
      <c r="C415" s="3"/>
      <c r="D415" s="5"/>
      <c r="E415" s="7"/>
      <c r="I415" s="12"/>
      <c r="J415" s="12"/>
    </row>
    <row r="416" spans="2:10" x14ac:dyDescent="0.3">
      <c r="B416" s="3"/>
      <c r="C416" s="3"/>
      <c r="D416" s="5"/>
      <c r="E416" s="7"/>
      <c r="I416" s="12"/>
      <c r="J416" s="12"/>
    </row>
    <row r="417" spans="2:10" x14ac:dyDescent="0.3">
      <c r="B417" s="3"/>
      <c r="C417" s="3"/>
      <c r="D417" s="5"/>
      <c r="E417" s="7"/>
      <c r="I417" s="12"/>
      <c r="J417" s="12"/>
    </row>
    <row r="418" spans="2:10" x14ac:dyDescent="0.3">
      <c r="B418" s="3"/>
      <c r="C418" s="3"/>
      <c r="D418" s="5"/>
      <c r="E418" s="7"/>
      <c r="I418" s="12"/>
      <c r="J418" s="12"/>
    </row>
    <row r="419" spans="2:10" x14ac:dyDescent="0.3">
      <c r="B419" s="3"/>
      <c r="C419" s="3"/>
      <c r="D419" s="5"/>
      <c r="E419" s="7"/>
      <c r="I419" s="12"/>
      <c r="J419" s="12"/>
    </row>
    <row r="420" spans="2:10" x14ac:dyDescent="0.3">
      <c r="B420" s="3"/>
      <c r="C420" s="3"/>
      <c r="D420" s="5"/>
      <c r="E420" s="7"/>
      <c r="I420" s="12"/>
      <c r="J420" s="12"/>
    </row>
    <row r="421" spans="2:10" x14ac:dyDescent="0.3">
      <c r="B421" s="3"/>
      <c r="C421" s="3"/>
      <c r="D421" s="5"/>
      <c r="E421" s="7"/>
      <c r="I421" s="12"/>
      <c r="J421" s="12"/>
    </row>
    <row r="422" spans="2:10" x14ac:dyDescent="0.3">
      <c r="B422" s="3"/>
      <c r="C422" s="3"/>
      <c r="D422" s="5"/>
      <c r="E422" s="7"/>
      <c r="I422" s="12"/>
      <c r="J422" s="12"/>
    </row>
    <row r="423" spans="2:10" x14ac:dyDescent="0.3">
      <c r="B423" s="3"/>
      <c r="C423" s="3"/>
      <c r="D423" s="5"/>
      <c r="E423" s="7"/>
      <c r="I423" s="12"/>
      <c r="J423" s="12"/>
    </row>
    <row r="424" spans="2:10" x14ac:dyDescent="0.3">
      <c r="B424" s="3"/>
      <c r="C424" s="3"/>
      <c r="D424" s="5"/>
      <c r="E424" s="7"/>
      <c r="I424" s="12"/>
      <c r="J424" s="12"/>
    </row>
    <row r="425" spans="2:10" x14ac:dyDescent="0.3">
      <c r="B425" s="3"/>
      <c r="C425" s="3"/>
      <c r="D425" s="5"/>
      <c r="E425" s="7"/>
      <c r="I425" s="12"/>
      <c r="J425" s="12"/>
    </row>
    <row r="426" spans="2:10" x14ac:dyDescent="0.3">
      <c r="B426" s="3"/>
      <c r="C426" s="3"/>
      <c r="D426" s="5"/>
      <c r="E426" s="7"/>
      <c r="I426" s="12"/>
      <c r="J426" s="12"/>
    </row>
    <row r="427" spans="2:10" x14ac:dyDescent="0.3">
      <c r="B427" s="3"/>
      <c r="C427" s="3"/>
      <c r="D427" s="5"/>
      <c r="E427" s="7"/>
      <c r="I427" s="12"/>
      <c r="J427" s="12"/>
    </row>
    <row r="428" spans="2:10" x14ac:dyDescent="0.3">
      <c r="B428" s="3"/>
      <c r="C428" s="3"/>
      <c r="D428" s="5"/>
      <c r="E428" s="7"/>
      <c r="I428" s="12"/>
      <c r="J428" s="12"/>
    </row>
    <row r="429" spans="2:10" x14ac:dyDescent="0.3">
      <c r="B429" s="3"/>
      <c r="C429" s="3"/>
      <c r="D429" s="5"/>
      <c r="E429" s="7"/>
      <c r="I429" s="12"/>
      <c r="J429" s="12"/>
    </row>
    <row r="430" spans="2:10" x14ac:dyDescent="0.3">
      <c r="B430" s="3"/>
      <c r="C430" s="3"/>
      <c r="D430" s="5"/>
      <c r="E430" s="7"/>
      <c r="I430" s="12"/>
      <c r="J430" s="12"/>
    </row>
    <row r="431" spans="2:10" x14ac:dyDescent="0.3">
      <c r="B431" s="3"/>
      <c r="C431" s="3"/>
      <c r="D431" s="5"/>
      <c r="E431" s="7"/>
      <c r="I431" s="12"/>
      <c r="J431" s="12"/>
    </row>
    <row r="432" spans="2:10" x14ac:dyDescent="0.3">
      <c r="B432" s="3"/>
      <c r="C432" s="3"/>
      <c r="D432" s="5"/>
      <c r="E432" s="7"/>
      <c r="I432" s="12"/>
      <c r="J432" s="12"/>
    </row>
    <row r="433" spans="2:10" x14ac:dyDescent="0.3">
      <c r="B433" s="3"/>
      <c r="C433" s="3"/>
      <c r="D433" s="5"/>
      <c r="E433" s="7"/>
      <c r="I433" s="12"/>
      <c r="J433" s="12"/>
    </row>
    <row r="434" spans="2:10" x14ac:dyDescent="0.3">
      <c r="B434" s="3"/>
      <c r="C434" s="3"/>
      <c r="D434" s="5"/>
      <c r="E434" s="7"/>
      <c r="I434" s="12"/>
      <c r="J434" s="12"/>
    </row>
    <row r="435" spans="2:10" x14ac:dyDescent="0.3">
      <c r="B435" s="3"/>
      <c r="C435" s="3"/>
      <c r="D435" s="5"/>
      <c r="E435" s="7"/>
      <c r="I435" s="12"/>
      <c r="J435" s="12"/>
    </row>
    <row r="436" spans="2:10" x14ac:dyDescent="0.3">
      <c r="B436" s="3"/>
      <c r="C436" s="3"/>
      <c r="D436" s="5"/>
      <c r="E436" s="7"/>
      <c r="I436" s="12"/>
      <c r="J436" s="12"/>
    </row>
    <row r="437" spans="2:10" x14ac:dyDescent="0.3">
      <c r="B437" s="3"/>
      <c r="C437" s="3"/>
      <c r="D437" s="5"/>
      <c r="E437" s="7"/>
      <c r="I437" s="12"/>
      <c r="J437" s="12"/>
    </row>
    <row r="438" spans="2:10" x14ac:dyDescent="0.3">
      <c r="B438" s="3"/>
      <c r="C438" s="3"/>
      <c r="D438" s="5"/>
      <c r="E438" s="7"/>
      <c r="I438" s="12"/>
      <c r="J438" s="12"/>
    </row>
    <row r="439" spans="2:10" x14ac:dyDescent="0.3">
      <c r="B439" s="3"/>
      <c r="C439" s="3"/>
      <c r="D439" s="5"/>
      <c r="E439" s="7"/>
      <c r="I439" s="12"/>
      <c r="J439" s="12"/>
    </row>
    <row r="440" spans="2:10" x14ac:dyDescent="0.3">
      <c r="B440" s="3"/>
      <c r="C440" s="3"/>
      <c r="D440" s="5"/>
      <c r="E440" s="7"/>
      <c r="I440" s="12"/>
      <c r="J440" s="12"/>
    </row>
    <row r="441" spans="2:10" x14ac:dyDescent="0.3">
      <c r="B441" s="3"/>
      <c r="C441" s="3"/>
      <c r="D441" s="5"/>
      <c r="E441" s="7"/>
      <c r="I441" s="12"/>
      <c r="J441" s="12"/>
    </row>
    <row r="442" spans="2:10" x14ac:dyDescent="0.3">
      <c r="B442" s="3"/>
      <c r="C442" s="3"/>
      <c r="D442" s="5"/>
      <c r="E442" s="7"/>
      <c r="I442" s="12"/>
      <c r="J442" s="12"/>
    </row>
    <row r="443" spans="2:10" x14ac:dyDescent="0.3">
      <c r="B443" s="3"/>
      <c r="C443" s="3"/>
      <c r="D443" s="5"/>
      <c r="E443" s="7"/>
      <c r="I443" s="12"/>
      <c r="J443" s="12"/>
    </row>
    <row r="444" spans="2:10" x14ac:dyDescent="0.3">
      <c r="B444" s="3"/>
      <c r="C444" s="3"/>
      <c r="D444" s="5"/>
      <c r="E444" s="7"/>
      <c r="I444" s="12"/>
      <c r="J444" s="12"/>
    </row>
    <row r="445" spans="2:10" x14ac:dyDescent="0.3">
      <c r="B445" s="3"/>
      <c r="C445" s="3"/>
      <c r="D445" s="5"/>
      <c r="E445" s="7"/>
      <c r="I445" s="12"/>
      <c r="J445" s="12"/>
    </row>
    <row r="446" spans="2:10" x14ac:dyDescent="0.3">
      <c r="B446" s="3"/>
      <c r="C446" s="3"/>
      <c r="D446" s="5"/>
      <c r="E446" s="7"/>
      <c r="I446" s="12"/>
      <c r="J446" s="12"/>
    </row>
    <row r="447" spans="2:10" x14ac:dyDescent="0.3">
      <c r="B447" s="3"/>
      <c r="C447" s="3"/>
      <c r="D447" s="5"/>
      <c r="E447" s="7"/>
      <c r="I447" s="12"/>
      <c r="J447" s="12"/>
    </row>
    <row r="448" spans="2:10" x14ac:dyDescent="0.3">
      <c r="B448" s="3"/>
      <c r="C448" s="3"/>
      <c r="D448" s="5"/>
      <c r="E448" s="7"/>
      <c r="I448" s="12"/>
      <c r="J448" s="12"/>
    </row>
    <row r="449" spans="2:10" x14ac:dyDescent="0.3">
      <c r="B449" s="3"/>
      <c r="C449" s="3"/>
      <c r="D449" s="5"/>
      <c r="E449" s="7"/>
      <c r="I449" s="12"/>
      <c r="J449" s="12"/>
    </row>
    <row r="450" spans="2:10" x14ac:dyDescent="0.3">
      <c r="B450" s="3"/>
      <c r="C450" s="3"/>
      <c r="D450" s="5"/>
      <c r="E450" s="7"/>
      <c r="I450" s="12"/>
      <c r="J450" s="12"/>
    </row>
    <row r="451" spans="2:10" x14ac:dyDescent="0.3">
      <c r="B451" s="3"/>
      <c r="C451" s="3"/>
      <c r="D451" s="5"/>
      <c r="E451" s="7"/>
      <c r="I451" s="12"/>
      <c r="J451" s="12"/>
    </row>
    <row r="452" spans="2:10" x14ac:dyDescent="0.3">
      <c r="B452" s="3"/>
      <c r="C452" s="3"/>
      <c r="D452" s="5"/>
      <c r="E452" s="7"/>
      <c r="I452" s="12"/>
      <c r="J452" s="12"/>
    </row>
    <row r="453" spans="2:10" x14ac:dyDescent="0.3">
      <c r="B453" s="3"/>
      <c r="C453" s="3"/>
      <c r="D453" s="5"/>
      <c r="E453" s="7"/>
      <c r="I453" s="12"/>
      <c r="J453" s="12"/>
    </row>
    <row r="454" spans="2:10" x14ac:dyDescent="0.3">
      <c r="B454" s="3"/>
      <c r="C454" s="3"/>
      <c r="D454" s="5"/>
      <c r="E454" s="7"/>
      <c r="I454" s="12"/>
      <c r="J454" s="12"/>
    </row>
    <row r="455" spans="2:10" x14ac:dyDescent="0.3">
      <c r="B455" s="3"/>
      <c r="C455" s="3"/>
      <c r="D455" s="5"/>
      <c r="E455" s="7"/>
      <c r="I455" s="12"/>
      <c r="J455" s="12"/>
    </row>
    <row r="456" spans="2:10" x14ac:dyDescent="0.3">
      <c r="B456" s="3"/>
      <c r="C456" s="3"/>
      <c r="D456" s="5"/>
      <c r="E456" s="7"/>
      <c r="I456" s="12"/>
      <c r="J456" s="12"/>
    </row>
    <row r="457" spans="2:10" x14ac:dyDescent="0.3">
      <c r="B457" s="3"/>
      <c r="C457" s="3"/>
      <c r="D457" s="5"/>
      <c r="E457" s="7"/>
      <c r="I457" s="12"/>
      <c r="J457" s="12"/>
    </row>
    <row r="458" spans="2:10" x14ac:dyDescent="0.3">
      <c r="B458" s="3"/>
      <c r="C458" s="3"/>
      <c r="D458" s="5"/>
      <c r="E458" s="7"/>
      <c r="I458" s="12"/>
      <c r="J458" s="12"/>
    </row>
    <row r="459" spans="2:10" x14ac:dyDescent="0.3">
      <c r="B459" s="3"/>
      <c r="C459" s="3"/>
      <c r="D459" s="5"/>
      <c r="E459" s="7"/>
      <c r="I459" s="12"/>
      <c r="J459" s="12"/>
    </row>
    <row r="460" spans="2:10" x14ac:dyDescent="0.3">
      <c r="B460" s="3"/>
      <c r="C460" s="3"/>
      <c r="D460" s="5"/>
      <c r="E460" s="7"/>
      <c r="I460" s="12"/>
      <c r="J460" s="12"/>
    </row>
    <row r="461" spans="2:10" x14ac:dyDescent="0.3">
      <c r="B461" s="3"/>
      <c r="C461" s="3"/>
      <c r="D461" s="5"/>
      <c r="E461" s="7"/>
      <c r="I461" s="12"/>
      <c r="J461" s="12"/>
    </row>
    <row r="462" spans="2:10" x14ac:dyDescent="0.3">
      <c r="B462" s="3"/>
      <c r="C462" s="3"/>
      <c r="D462" s="5"/>
      <c r="E462" s="7"/>
      <c r="I462" s="12"/>
      <c r="J462" s="12"/>
    </row>
    <row r="463" spans="2:10" x14ac:dyDescent="0.3">
      <c r="B463" s="3"/>
      <c r="C463" s="3"/>
      <c r="D463" s="5"/>
      <c r="E463" s="7"/>
      <c r="I463" s="12"/>
      <c r="J463" s="12"/>
    </row>
    <row r="464" spans="2:10" x14ac:dyDescent="0.3">
      <c r="B464" s="3"/>
      <c r="C464" s="3"/>
      <c r="D464" s="5"/>
      <c r="E464" s="7"/>
      <c r="I464" s="12"/>
      <c r="J464" s="12"/>
    </row>
    <row r="465" spans="2:10" x14ac:dyDescent="0.3">
      <c r="B465" s="3"/>
      <c r="C465" s="3"/>
      <c r="D465" s="5"/>
      <c r="E465" s="7"/>
      <c r="I465" s="12"/>
      <c r="J465" s="12"/>
    </row>
    <row r="466" spans="2:10" x14ac:dyDescent="0.3">
      <c r="B466" s="3"/>
      <c r="C466" s="3"/>
      <c r="D466" s="5"/>
      <c r="E466" s="7"/>
      <c r="I466" s="12"/>
      <c r="J466" s="12"/>
    </row>
    <row r="467" spans="2:10" x14ac:dyDescent="0.3">
      <c r="B467" s="3"/>
      <c r="C467" s="3"/>
      <c r="D467" s="5"/>
      <c r="E467" s="7"/>
      <c r="I467" s="12"/>
      <c r="J467" s="12"/>
    </row>
    <row r="468" spans="2:10" x14ac:dyDescent="0.3">
      <c r="B468" s="3"/>
      <c r="C468" s="3"/>
      <c r="D468" s="5"/>
      <c r="E468" s="7"/>
      <c r="I468" s="12"/>
      <c r="J468" s="12"/>
    </row>
    <row r="469" spans="2:10" x14ac:dyDescent="0.3">
      <c r="B469" s="3"/>
      <c r="C469" s="3"/>
      <c r="D469" s="5"/>
      <c r="E469" s="7"/>
      <c r="I469" s="12"/>
      <c r="J469" s="12"/>
    </row>
    <row r="470" spans="2:10" x14ac:dyDescent="0.3">
      <c r="B470" s="3"/>
      <c r="C470" s="3"/>
      <c r="D470" s="5"/>
      <c r="E470" s="7"/>
      <c r="I470" s="12"/>
      <c r="J470" s="12"/>
    </row>
    <row r="471" spans="2:10" x14ac:dyDescent="0.3">
      <c r="B471" s="3"/>
      <c r="C471" s="3"/>
      <c r="D471" s="5"/>
      <c r="E471" s="7"/>
      <c r="I471" s="12"/>
      <c r="J471" s="12"/>
    </row>
    <row r="472" spans="2:10" x14ac:dyDescent="0.3">
      <c r="B472" s="3"/>
      <c r="C472" s="3"/>
      <c r="D472" s="5"/>
      <c r="E472" s="7"/>
      <c r="I472" s="12"/>
      <c r="J472" s="12"/>
    </row>
    <row r="473" spans="2:10" x14ac:dyDescent="0.3">
      <c r="B473" s="3"/>
      <c r="C473" s="3"/>
      <c r="D473" s="5"/>
      <c r="E473" s="7"/>
      <c r="I473" s="12"/>
      <c r="J473" s="12"/>
    </row>
    <row r="474" spans="2:10" x14ac:dyDescent="0.3">
      <c r="B474" s="3"/>
      <c r="C474" s="3"/>
      <c r="D474" s="5"/>
      <c r="E474" s="7"/>
      <c r="I474" s="12"/>
      <c r="J474" s="12"/>
    </row>
    <row r="475" spans="2:10" x14ac:dyDescent="0.3">
      <c r="B475" s="3"/>
      <c r="C475" s="3"/>
      <c r="D475" s="5"/>
      <c r="E475" s="7"/>
      <c r="I475" s="12"/>
      <c r="J475" s="12"/>
    </row>
    <row r="476" spans="2:10" x14ac:dyDescent="0.3">
      <c r="B476" s="3"/>
      <c r="C476" s="3"/>
      <c r="D476" s="5"/>
      <c r="E476" s="7"/>
      <c r="I476" s="12"/>
      <c r="J476" s="12"/>
    </row>
    <row r="477" spans="2:10" x14ac:dyDescent="0.3">
      <c r="B477" s="3"/>
      <c r="C477" s="3"/>
      <c r="D477" s="5"/>
      <c r="E477" s="7"/>
      <c r="I477" s="12"/>
      <c r="J477" s="12"/>
    </row>
    <row r="478" spans="2:10" x14ac:dyDescent="0.3">
      <c r="B478" s="3"/>
      <c r="C478" s="3"/>
      <c r="D478" s="5"/>
      <c r="E478" s="7"/>
      <c r="I478" s="12"/>
      <c r="J478" s="12"/>
    </row>
    <row r="479" spans="2:10" x14ac:dyDescent="0.3">
      <c r="B479" s="3"/>
      <c r="C479" s="3"/>
      <c r="D479" s="5"/>
      <c r="E479" s="7"/>
      <c r="I479" s="12"/>
      <c r="J479" s="12"/>
    </row>
    <row r="480" spans="2:10" x14ac:dyDescent="0.3">
      <c r="B480" s="3"/>
      <c r="C480" s="3"/>
      <c r="D480" s="5"/>
      <c r="E480" s="7"/>
      <c r="I480" s="12"/>
      <c r="J480" s="12"/>
    </row>
    <row r="481" spans="2:10" x14ac:dyDescent="0.3">
      <c r="B481" s="3"/>
      <c r="C481" s="3"/>
      <c r="D481" s="5"/>
      <c r="E481" s="7"/>
      <c r="I481" s="12"/>
      <c r="J481" s="12"/>
    </row>
    <row r="482" spans="2:10" x14ac:dyDescent="0.3">
      <c r="B482" s="3"/>
      <c r="C482" s="3"/>
      <c r="D482" s="5"/>
      <c r="E482" s="7"/>
      <c r="I482" s="12"/>
      <c r="J482" s="12"/>
    </row>
    <row r="483" spans="2:10" x14ac:dyDescent="0.3">
      <c r="B483" s="3"/>
      <c r="C483" s="3"/>
      <c r="D483" s="5"/>
      <c r="E483" s="7"/>
      <c r="I483" s="12"/>
      <c r="J483" s="12"/>
    </row>
    <row r="484" spans="2:10" x14ac:dyDescent="0.3">
      <c r="B484" s="3"/>
      <c r="C484" s="3"/>
      <c r="D484" s="5"/>
      <c r="E484" s="7"/>
      <c r="I484" s="12"/>
      <c r="J484" s="12"/>
    </row>
    <row r="485" spans="2:10" x14ac:dyDescent="0.3">
      <c r="B485" s="3"/>
      <c r="C485" s="3"/>
      <c r="D485" s="5"/>
      <c r="E485" s="7"/>
      <c r="I485" s="12"/>
      <c r="J485" s="12"/>
    </row>
    <row r="486" spans="2:10" x14ac:dyDescent="0.3">
      <c r="B486" s="3"/>
      <c r="C486" s="3"/>
      <c r="D486" s="5"/>
      <c r="E486" s="7"/>
      <c r="I486" s="12"/>
      <c r="J486" s="12"/>
    </row>
    <row r="487" spans="2:10" x14ac:dyDescent="0.3">
      <c r="B487" s="3"/>
      <c r="C487" s="3"/>
      <c r="D487" s="5"/>
      <c r="E487" s="7"/>
      <c r="I487" s="12"/>
      <c r="J487" s="12"/>
    </row>
    <row r="488" spans="2:10" x14ac:dyDescent="0.3">
      <c r="B488" s="3"/>
      <c r="C488" s="3"/>
      <c r="D488" s="5"/>
      <c r="E488" s="7"/>
      <c r="I488" s="12"/>
      <c r="J488" s="12"/>
    </row>
    <row r="489" spans="2:10" x14ac:dyDescent="0.3">
      <c r="B489" s="3"/>
      <c r="C489" s="3"/>
      <c r="D489" s="5"/>
      <c r="E489" s="7"/>
      <c r="I489" s="12"/>
      <c r="J489" s="12"/>
    </row>
    <row r="490" spans="2:10" x14ac:dyDescent="0.3">
      <c r="B490" s="3"/>
      <c r="C490" s="3"/>
      <c r="D490" s="5"/>
      <c r="E490" s="7"/>
      <c r="I490" s="12"/>
      <c r="J490" s="12"/>
    </row>
    <row r="491" spans="2:10" x14ac:dyDescent="0.3">
      <c r="B491" s="3"/>
      <c r="C491" s="3"/>
      <c r="D491" s="5"/>
      <c r="E491" s="7"/>
      <c r="I491" s="12"/>
      <c r="J491" s="12"/>
    </row>
    <row r="492" spans="2:10" x14ac:dyDescent="0.3">
      <c r="B492" s="3"/>
      <c r="C492" s="3"/>
      <c r="D492" s="5"/>
      <c r="E492" s="7"/>
      <c r="I492" s="12"/>
      <c r="J492" s="12"/>
    </row>
    <row r="493" spans="2:10" x14ac:dyDescent="0.3">
      <c r="B493" s="3"/>
      <c r="C493" s="3"/>
      <c r="D493" s="5"/>
      <c r="E493" s="7"/>
      <c r="I493" s="12"/>
      <c r="J493" s="12"/>
    </row>
    <row r="494" spans="2:10" x14ac:dyDescent="0.3">
      <c r="B494" s="3"/>
      <c r="C494" s="3"/>
      <c r="D494" s="5"/>
      <c r="E494" s="7"/>
      <c r="I494" s="12"/>
      <c r="J494" s="12"/>
    </row>
    <row r="495" spans="2:10" x14ac:dyDescent="0.3">
      <c r="B495" s="3"/>
      <c r="C495" s="3"/>
      <c r="D495" s="5"/>
      <c r="E495" s="7"/>
      <c r="I495" s="12"/>
      <c r="J495" s="12"/>
    </row>
    <row r="496" spans="2:10" x14ac:dyDescent="0.3">
      <c r="B496" s="3"/>
      <c r="C496" s="3"/>
      <c r="D496" s="5"/>
      <c r="E496" s="7"/>
      <c r="I496" s="12"/>
      <c r="J496" s="12"/>
    </row>
    <row r="497" spans="2:10" x14ac:dyDescent="0.3">
      <c r="B497" s="3"/>
      <c r="C497" s="3"/>
      <c r="D497" s="5"/>
      <c r="E497" s="7"/>
      <c r="I497" s="12"/>
      <c r="J497" s="12"/>
    </row>
    <row r="498" spans="2:10" x14ac:dyDescent="0.3">
      <c r="B498" s="3"/>
      <c r="C498" s="3"/>
      <c r="D498" s="5"/>
      <c r="E498" s="7"/>
      <c r="I498" s="12"/>
      <c r="J498" s="12"/>
    </row>
    <row r="499" spans="2:10" x14ac:dyDescent="0.3">
      <c r="B499" s="3"/>
      <c r="C499" s="3"/>
      <c r="D499" s="5"/>
      <c r="E499" s="7"/>
      <c r="I499" s="12"/>
      <c r="J499" s="12"/>
    </row>
    <row r="500" spans="2:10" x14ac:dyDescent="0.3">
      <c r="B500" s="3"/>
      <c r="C500" s="3"/>
      <c r="D500" s="5"/>
      <c r="E500" s="7"/>
      <c r="I500" s="12"/>
      <c r="J500" s="12"/>
    </row>
    <row r="501" spans="2:10" x14ac:dyDescent="0.3">
      <c r="B501" s="3"/>
      <c r="C501" s="3"/>
      <c r="D501" s="5"/>
      <c r="E501" s="7"/>
      <c r="I501" s="12"/>
      <c r="J501" s="12"/>
    </row>
    <row r="502" spans="2:10" x14ac:dyDescent="0.3">
      <c r="B502" s="3"/>
      <c r="C502" s="3"/>
      <c r="D502" s="5"/>
      <c r="E502" s="7"/>
      <c r="I502" s="12"/>
      <c r="J502" s="12"/>
    </row>
    <row r="503" spans="2:10" x14ac:dyDescent="0.3">
      <c r="B503" s="3"/>
      <c r="C503" s="3"/>
      <c r="D503" s="5"/>
      <c r="E503" s="7"/>
      <c r="I503" s="12"/>
      <c r="J503" s="12"/>
    </row>
    <row r="504" spans="2:10" x14ac:dyDescent="0.3">
      <c r="B504" s="3"/>
      <c r="C504" s="3"/>
      <c r="D504" s="5"/>
      <c r="E504" s="7"/>
      <c r="I504" s="12"/>
      <c r="J504" s="12"/>
    </row>
    <row r="505" spans="2:10" x14ac:dyDescent="0.3">
      <c r="B505" s="3"/>
      <c r="C505" s="3"/>
      <c r="D505" s="5"/>
      <c r="E505" s="7"/>
      <c r="I505" s="12"/>
      <c r="J505" s="12"/>
    </row>
    <row r="506" spans="2:10" x14ac:dyDescent="0.3">
      <c r="B506" s="3"/>
      <c r="C506" s="3"/>
      <c r="D506" s="5"/>
      <c r="E506" s="7"/>
      <c r="I506" s="12"/>
      <c r="J506" s="12"/>
    </row>
    <row r="507" spans="2:10" x14ac:dyDescent="0.3">
      <c r="B507" s="3"/>
      <c r="C507" s="3"/>
      <c r="D507" s="5"/>
      <c r="E507" s="7"/>
      <c r="I507" s="12"/>
      <c r="J507" s="12"/>
    </row>
    <row r="508" spans="2:10" x14ac:dyDescent="0.3">
      <c r="B508" s="3"/>
      <c r="C508" s="3"/>
      <c r="D508" s="5"/>
      <c r="E508" s="7"/>
      <c r="I508" s="12"/>
      <c r="J508" s="12"/>
    </row>
    <row r="509" spans="2:10" x14ac:dyDescent="0.3">
      <c r="B509" s="3"/>
      <c r="C509" s="3"/>
      <c r="D509" s="5"/>
      <c r="E509" s="7"/>
      <c r="I509" s="12"/>
      <c r="J509" s="12"/>
    </row>
    <row r="510" spans="2:10" x14ac:dyDescent="0.3">
      <c r="B510" s="3"/>
      <c r="C510" s="3"/>
      <c r="D510" s="5"/>
      <c r="E510" s="7"/>
      <c r="I510" s="12"/>
      <c r="J510" s="12"/>
    </row>
    <row r="511" spans="2:10" x14ac:dyDescent="0.3">
      <c r="B511" s="3"/>
      <c r="C511" s="3"/>
      <c r="D511" s="5"/>
      <c r="E511" s="7"/>
      <c r="I511" s="12"/>
      <c r="J511" s="12"/>
    </row>
    <row r="512" spans="2:10" x14ac:dyDescent="0.3">
      <c r="B512" s="3"/>
      <c r="C512" s="3"/>
      <c r="D512" s="5"/>
      <c r="E512" s="7"/>
      <c r="I512" s="12"/>
      <c r="J512" s="12"/>
    </row>
    <row r="513" spans="2:10" x14ac:dyDescent="0.3">
      <c r="B513" s="3"/>
      <c r="C513" s="3"/>
      <c r="D513" s="5"/>
      <c r="E513" s="7"/>
      <c r="I513" s="12"/>
      <c r="J513" s="12"/>
    </row>
    <row r="514" spans="2:10" x14ac:dyDescent="0.3">
      <c r="B514" s="3"/>
      <c r="C514" s="3"/>
      <c r="D514" s="5"/>
      <c r="E514" s="7"/>
      <c r="I514" s="12"/>
      <c r="J514" s="12"/>
    </row>
    <row r="515" spans="2:10" x14ac:dyDescent="0.3">
      <c r="B515" s="3"/>
      <c r="C515" s="3"/>
      <c r="D515" s="5"/>
      <c r="E515" s="7"/>
      <c r="I515" s="12"/>
      <c r="J515" s="12"/>
    </row>
    <row r="516" spans="2:10" x14ac:dyDescent="0.3">
      <c r="B516" s="3"/>
      <c r="C516" s="3"/>
      <c r="D516" s="5"/>
      <c r="E516" s="7"/>
      <c r="I516" s="12"/>
      <c r="J516" s="12"/>
    </row>
    <row r="517" spans="2:10" x14ac:dyDescent="0.3">
      <c r="B517" s="3"/>
      <c r="C517" s="3"/>
      <c r="D517" s="5"/>
      <c r="E517" s="7"/>
      <c r="I517" s="12"/>
      <c r="J517" s="12"/>
    </row>
    <row r="518" spans="2:10" x14ac:dyDescent="0.3">
      <c r="B518" s="3"/>
      <c r="C518" s="3"/>
      <c r="D518" s="5"/>
      <c r="E518" s="7"/>
      <c r="I518" s="12"/>
      <c r="J518" s="12"/>
    </row>
    <row r="519" spans="2:10" x14ac:dyDescent="0.3">
      <c r="B519" s="3"/>
      <c r="C519" s="3"/>
      <c r="D519" s="5"/>
      <c r="E519" s="7"/>
      <c r="I519" s="12"/>
      <c r="J519" s="12"/>
    </row>
    <row r="520" spans="2:10" x14ac:dyDescent="0.3">
      <c r="B520" s="3"/>
      <c r="C520" s="3"/>
      <c r="D520" s="5"/>
      <c r="E520" s="7"/>
      <c r="I520" s="12"/>
      <c r="J520" s="12"/>
    </row>
    <row r="521" spans="2:10" x14ac:dyDescent="0.3">
      <c r="B521" s="3"/>
      <c r="C521" s="3"/>
      <c r="D521" s="5"/>
      <c r="E521" s="7"/>
      <c r="I521" s="12"/>
      <c r="J521" s="12"/>
    </row>
    <row r="522" spans="2:10" x14ac:dyDescent="0.3">
      <c r="B522" s="3"/>
      <c r="C522" s="3"/>
      <c r="D522" s="5"/>
      <c r="E522" s="7"/>
      <c r="I522" s="12"/>
      <c r="J522" s="12"/>
    </row>
    <row r="523" spans="2:10" x14ac:dyDescent="0.3">
      <c r="B523" s="3"/>
      <c r="C523" s="3"/>
      <c r="D523" s="5"/>
      <c r="E523" s="7"/>
      <c r="I523" s="12"/>
      <c r="J523" s="12"/>
    </row>
    <row r="524" spans="2:10" x14ac:dyDescent="0.3">
      <c r="B524" s="3"/>
      <c r="C524" s="3"/>
      <c r="D524" s="5"/>
      <c r="E524" s="7"/>
      <c r="I524" s="12"/>
      <c r="J524" s="12"/>
    </row>
    <row r="525" spans="2:10" x14ac:dyDescent="0.3">
      <c r="B525" s="3"/>
      <c r="C525" s="3"/>
      <c r="D525" s="5"/>
      <c r="E525" s="7"/>
      <c r="I525" s="12"/>
      <c r="J525" s="12"/>
    </row>
    <row r="526" spans="2:10" x14ac:dyDescent="0.3">
      <c r="B526" s="3"/>
      <c r="C526" s="3"/>
      <c r="D526" s="5"/>
      <c r="E526" s="7"/>
      <c r="I526" s="12"/>
      <c r="J526" s="12"/>
    </row>
    <row r="527" spans="2:10" x14ac:dyDescent="0.3">
      <c r="B527" s="3"/>
      <c r="C527" s="3"/>
      <c r="D527" s="5"/>
      <c r="E527" s="7"/>
      <c r="I527" s="12"/>
      <c r="J527" s="12"/>
    </row>
    <row r="528" spans="2:10" x14ac:dyDescent="0.3">
      <c r="B528" s="3"/>
      <c r="C528" s="3"/>
      <c r="D528" s="5"/>
      <c r="E528" s="7"/>
      <c r="I528" s="12"/>
      <c r="J528" s="12"/>
    </row>
    <row r="529" spans="2:10" x14ac:dyDescent="0.3">
      <c r="B529" s="3"/>
      <c r="C529" s="3"/>
      <c r="D529" s="5"/>
      <c r="E529" s="7"/>
      <c r="I529" s="12"/>
      <c r="J529" s="12"/>
    </row>
    <row r="530" spans="2:10" x14ac:dyDescent="0.3">
      <c r="B530" s="3"/>
      <c r="C530" s="3"/>
      <c r="D530" s="5"/>
      <c r="E530" s="7"/>
      <c r="I530" s="12"/>
      <c r="J530" s="12"/>
    </row>
    <row r="531" spans="2:10" x14ac:dyDescent="0.3">
      <c r="B531" s="3"/>
      <c r="C531" s="3"/>
      <c r="D531" s="5"/>
      <c r="E531" s="7"/>
      <c r="I531" s="12"/>
      <c r="J531" s="12"/>
    </row>
    <row r="532" spans="2:10" x14ac:dyDescent="0.3">
      <c r="B532" s="3"/>
      <c r="C532" s="3"/>
      <c r="D532" s="5"/>
      <c r="E532" s="7"/>
      <c r="I532" s="12"/>
      <c r="J532" s="12"/>
    </row>
    <row r="533" spans="2:10" x14ac:dyDescent="0.3">
      <c r="B533" s="3"/>
      <c r="C533" s="3"/>
      <c r="D533" s="5"/>
      <c r="E533" s="7"/>
      <c r="I533" s="12"/>
      <c r="J533" s="12"/>
    </row>
    <row r="534" spans="2:10" x14ac:dyDescent="0.3">
      <c r="B534" s="3"/>
      <c r="C534" s="3"/>
      <c r="D534" s="5"/>
      <c r="E534" s="7"/>
      <c r="I534" s="12"/>
      <c r="J534" s="12"/>
    </row>
    <row r="535" spans="2:10" x14ac:dyDescent="0.3">
      <c r="B535" s="3"/>
      <c r="C535" s="3"/>
      <c r="D535" s="5"/>
      <c r="E535" s="7"/>
      <c r="I535" s="12"/>
      <c r="J535" s="12"/>
    </row>
    <row r="536" spans="2:10" x14ac:dyDescent="0.3">
      <c r="B536" s="3"/>
      <c r="C536" s="3"/>
      <c r="D536" s="5"/>
      <c r="E536" s="7"/>
      <c r="I536" s="12"/>
      <c r="J536" s="12"/>
    </row>
    <row r="537" spans="2:10" x14ac:dyDescent="0.3">
      <c r="B537" s="3"/>
      <c r="C537" s="3"/>
      <c r="D537" s="5"/>
      <c r="E537" s="7"/>
      <c r="I537" s="12"/>
      <c r="J537" s="12"/>
    </row>
    <row r="538" spans="2:10" x14ac:dyDescent="0.3">
      <c r="B538" s="3"/>
      <c r="C538" s="3"/>
      <c r="D538" s="5"/>
      <c r="E538" s="7"/>
      <c r="I538" s="12"/>
      <c r="J538" s="12"/>
    </row>
    <row r="539" spans="2:10" x14ac:dyDescent="0.3">
      <c r="B539" s="3"/>
      <c r="C539" s="3"/>
      <c r="D539" s="5"/>
      <c r="E539" s="7"/>
      <c r="I539" s="12"/>
      <c r="J539" s="12"/>
    </row>
    <row r="540" spans="2:10" x14ac:dyDescent="0.3">
      <c r="B540" s="3"/>
      <c r="C540" s="3"/>
      <c r="D540" s="5"/>
      <c r="E540" s="7"/>
      <c r="I540" s="12"/>
      <c r="J540" s="12"/>
    </row>
    <row r="541" spans="2:10" x14ac:dyDescent="0.3">
      <c r="B541" s="3"/>
      <c r="C541" s="3"/>
      <c r="D541" s="5"/>
      <c r="E541" s="7"/>
      <c r="I541" s="12"/>
      <c r="J541" s="12"/>
    </row>
    <row r="542" spans="2:10" x14ac:dyDescent="0.3">
      <c r="B542" s="3"/>
      <c r="C542" s="3"/>
      <c r="D542" s="5"/>
      <c r="E542" s="7"/>
      <c r="I542" s="12"/>
      <c r="J542" s="12"/>
    </row>
    <row r="543" spans="2:10" x14ac:dyDescent="0.3">
      <c r="B543" s="3"/>
      <c r="C543" s="3"/>
      <c r="D543" s="5"/>
      <c r="E543" s="7"/>
      <c r="I543" s="12"/>
      <c r="J543" s="12"/>
    </row>
    <row r="544" spans="2:10" x14ac:dyDescent="0.3">
      <c r="B544" s="3"/>
      <c r="C544" s="3"/>
      <c r="D544" s="5"/>
      <c r="E544" s="7"/>
      <c r="I544" s="12"/>
      <c r="J544" s="12"/>
    </row>
    <row r="545" spans="2:10" x14ac:dyDescent="0.3">
      <c r="B545" s="3"/>
      <c r="C545" s="3"/>
      <c r="D545" s="5"/>
      <c r="E545" s="7"/>
      <c r="I545" s="12"/>
      <c r="J545" s="12"/>
    </row>
    <row r="546" spans="2:10" x14ac:dyDescent="0.3">
      <c r="B546" s="3"/>
      <c r="C546" s="3"/>
      <c r="D546" s="5"/>
      <c r="E546" s="7"/>
      <c r="I546" s="12"/>
      <c r="J546" s="12"/>
    </row>
    <row r="547" spans="2:10" x14ac:dyDescent="0.3">
      <c r="B547" s="3"/>
      <c r="C547" s="3"/>
      <c r="D547" s="5"/>
      <c r="E547" s="7"/>
      <c r="I547" s="12"/>
      <c r="J547" s="12"/>
    </row>
    <row r="548" spans="2:10" x14ac:dyDescent="0.3">
      <c r="B548" s="3"/>
      <c r="C548" s="3"/>
      <c r="D548" s="5"/>
      <c r="E548" s="7"/>
      <c r="I548" s="12"/>
      <c r="J548" s="12"/>
    </row>
    <row r="549" spans="2:10" x14ac:dyDescent="0.3">
      <c r="B549" s="3"/>
      <c r="C549" s="3"/>
      <c r="D549" s="5"/>
      <c r="E549" s="7"/>
      <c r="I549" s="12"/>
      <c r="J549" s="12"/>
    </row>
    <row r="550" spans="2:10" x14ac:dyDescent="0.3">
      <c r="B550" s="3"/>
      <c r="C550" s="3"/>
      <c r="D550" s="5"/>
      <c r="E550" s="7"/>
      <c r="I550" s="12"/>
      <c r="J550" s="12"/>
    </row>
    <row r="551" spans="2:10" x14ac:dyDescent="0.3">
      <c r="B551" s="3"/>
      <c r="C551" s="3"/>
      <c r="D551" s="5"/>
      <c r="E551" s="7"/>
      <c r="I551" s="12"/>
      <c r="J551" s="12"/>
    </row>
    <row r="552" spans="2:10" x14ac:dyDescent="0.3">
      <c r="B552" s="3"/>
      <c r="C552" s="3"/>
      <c r="D552" s="5"/>
      <c r="E552" s="7"/>
      <c r="I552" s="12"/>
      <c r="J552" s="12"/>
    </row>
    <row r="553" spans="2:10" x14ac:dyDescent="0.3">
      <c r="B553" s="3"/>
      <c r="C553" s="3"/>
      <c r="D553" s="5"/>
      <c r="E553" s="7"/>
      <c r="I553" s="12"/>
      <c r="J553" s="12"/>
    </row>
    <row r="554" spans="2:10" x14ac:dyDescent="0.3">
      <c r="B554" s="3"/>
      <c r="C554" s="3"/>
      <c r="D554" s="5"/>
      <c r="E554" s="7"/>
      <c r="I554" s="12"/>
      <c r="J554" s="12"/>
    </row>
    <row r="555" spans="2:10" x14ac:dyDescent="0.3">
      <c r="B555" s="3"/>
      <c r="C555" s="3"/>
      <c r="D555" s="5"/>
      <c r="E555" s="7"/>
      <c r="I555" s="12"/>
      <c r="J555" s="12"/>
    </row>
    <row r="556" spans="2:10" x14ac:dyDescent="0.3">
      <c r="B556" s="3"/>
      <c r="C556" s="3"/>
      <c r="D556" s="5"/>
      <c r="E556" s="7"/>
      <c r="I556" s="12"/>
      <c r="J556" s="12"/>
    </row>
    <row r="557" spans="2:10" x14ac:dyDescent="0.3">
      <c r="B557" s="3"/>
      <c r="C557" s="3"/>
      <c r="D557" s="5"/>
      <c r="E557" s="7"/>
      <c r="I557" s="12"/>
      <c r="J557" s="12"/>
    </row>
    <row r="558" spans="2:10" x14ac:dyDescent="0.3">
      <c r="B558" s="3"/>
      <c r="C558" s="3"/>
      <c r="D558" s="5"/>
      <c r="E558" s="7"/>
      <c r="I558" s="12"/>
      <c r="J558" s="12"/>
    </row>
    <row r="559" spans="2:10" x14ac:dyDescent="0.3">
      <c r="B559" s="3"/>
      <c r="C559" s="3"/>
      <c r="D559" s="5"/>
      <c r="E559" s="7"/>
      <c r="I559" s="12"/>
      <c r="J559" s="12"/>
    </row>
    <row r="560" spans="2:10" x14ac:dyDescent="0.3">
      <c r="B560" s="3"/>
      <c r="C560" s="3"/>
      <c r="D560" s="5"/>
      <c r="E560" s="7"/>
      <c r="I560" s="12"/>
      <c r="J560" s="12"/>
    </row>
    <row r="561" spans="2:10" x14ac:dyDescent="0.3">
      <c r="B561" s="3"/>
      <c r="C561" s="3"/>
      <c r="D561" s="5"/>
      <c r="E561" s="7"/>
      <c r="I561" s="12"/>
      <c r="J561" s="12"/>
    </row>
    <row r="562" spans="2:10" x14ac:dyDescent="0.3">
      <c r="B562" s="3"/>
      <c r="C562" s="3"/>
      <c r="D562" s="5"/>
      <c r="E562" s="7"/>
      <c r="I562" s="12"/>
      <c r="J562" s="12"/>
    </row>
    <row r="563" spans="2:10" x14ac:dyDescent="0.3">
      <c r="B563" s="3"/>
      <c r="C563" s="3"/>
      <c r="D563" s="5"/>
      <c r="E563" s="7"/>
      <c r="I563" s="12"/>
      <c r="J563" s="12"/>
    </row>
    <row r="564" spans="2:10" x14ac:dyDescent="0.3">
      <c r="B564" s="3"/>
      <c r="C564" s="3"/>
      <c r="D564" s="5"/>
      <c r="E564" s="7"/>
      <c r="I564" s="12"/>
      <c r="J564" s="12"/>
    </row>
    <row r="565" spans="2:10" x14ac:dyDescent="0.3">
      <c r="B565" s="3"/>
      <c r="C565" s="3"/>
      <c r="D565" s="5"/>
      <c r="E565" s="7"/>
      <c r="I565" s="12"/>
      <c r="J565" s="12"/>
    </row>
    <row r="566" spans="2:10" x14ac:dyDescent="0.3">
      <c r="B566" s="3"/>
      <c r="C566" s="3"/>
      <c r="D566" s="5"/>
      <c r="E566" s="7"/>
      <c r="I566" s="12"/>
      <c r="J566" s="12"/>
    </row>
    <row r="567" spans="2:10" x14ac:dyDescent="0.3">
      <c r="B567" s="3"/>
      <c r="C567" s="3"/>
      <c r="D567" s="5"/>
      <c r="E567" s="7"/>
      <c r="I567" s="12"/>
      <c r="J567" s="12"/>
    </row>
    <row r="568" spans="2:10" x14ac:dyDescent="0.3">
      <c r="B568" s="3"/>
      <c r="C568" s="3"/>
      <c r="D568" s="5"/>
      <c r="E568" s="7"/>
      <c r="I568" s="12"/>
      <c r="J568" s="12"/>
    </row>
    <row r="569" spans="2:10" x14ac:dyDescent="0.3">
      <c r="B569" s="3"/>
      <c r="C569" s="3"/>
      <c r="D569" s="5"/>
      <c r="E569" s="7"/>
      <c r="I569" s="12"/>
      <c r="J569" s="12"/>
    </row>
    <row r="570" spans="2:10" x14ac:dyDescent="0.3">
      <c r="B570" s="3"/>
      <c r="C570" s="3"/>
      <c r="D570" s="5"/>
      <c r="E570" s="7"/>
      <c r="I570" s="12"/>
      <c r="J570" s="12"/>
    </row>
    <row r="571" spans="2:10" x14ac:dyDescent="0.3">
      <c r="B571" s="3"/>
      <c r="C571" s="3"/>
      <c r="D571" s="5"/>
      <c r="E571" s="7"/>
      <c r="I571" s="12"/>
      <c r="J571" s="12"/>
    </row>
    <row r="572" spans="2:10" x14ac:dyDescent="0.3">
      <c r="B572" s="3"/>
      <c r="C572" s="3"/>
      <c r="D572" s="5"/>
      <c r="E572" s="7"/>
      <c r="I572" s="12"/>
      <c r="J572" s="12"/>
    </row>
    <row r="573" spans="2:10" x14ac:dyDescent="0.3">
      <c r="B573" s="3"/>
      <c r="C573" s="3"/>
      <c r="D573" s="5"/>
      <c r="E573" s="7"/>
      <c r="I573" s="12"/>
      <c r="J573" s="12"/>
    </row>
    <row r="574" spans="2:10" x14ac:dyDescent="0.3">
      <c r="B574" s="3"/>
      <c r="C574" s="3"/>
      <c r="D574" s="5"/>
      <c r="E574" s="7"/>
      <c r="I574" s="12"/>
      <c r="J574" s="12"/>
    </row>
    <row r="575" spans="2:10" x14ac:dyDescent="0.3">
      <c r="B575" s="3"/>
      <c r="C575" s="3"/>
      <c r="D575" s="5"/>
      <c r="E575" s="7"/>
      <c r="I575" s="12"/>
      <c r="J575" s="12"/>
    </row>
    <row r="576" spans="2:10" x14ac:dyDescent="0.3">
      <c r="B576" s="3"/>
      <c r="C576" s="3"/>
      <c r="D576" s="5"/>
      <c r="E576" s="7"/>
      <c r="I576" s="12"/>
      <c r="J576" s="12"/>
    </row>
    <row r="577" spans="2:10" x14ac:dyDescent="0.3">
      <c r="B577" s="3"/>
      <c r="C577" s="3"/>
      <c r="D577" s="5"/>
      <c r="E577" s="7"/>
      <c r="I577" s="12"/>
      <c r="J577" s="12"/>
    </row>
    <row r="578" spans="2:10" x14ac:dyDescent="0.3">
      <c r="B578" s="3"/>
      <c r="C578" s="3"/>
      <c r="D578" s="5"/>
      <c r="E578" s="7"/>
      <c r="I578" s="12"/>
      <c r="J578" s="12"/>
    </row>
    <row r="579" spans="2:10" x14ac:dyDescent="0.3">
      <c r="B579" s="3"/>
      <c r="C579" s="3"/>
      <c r="D579" s="5"/>
      <c r="E579" s="7"/>
      <c r="I579" s="12"/>
      <c r="J579" s="12"/>
    </row>
    <row r="580" spans="2:10" x14ac:dyDescent="0.3">
      <c r="B580" s="3"/>
      <c r="C580" s="3"/>
      <c r="D580" s="5"/>
      <c r="E580" s="7"/>
      <c r="I580" s="12"/>
      <c r="J580" s="12"/>
    </row>
    <row r="581" spans="2:10" x14ac:dyDescent="0.3">
      <c r="B581" s="3"/>
      <c r="C581" s="3"/>
      <c r="D581" s="5"/>
      <c r="E581" s="7"/>
      <c r="I581" s="12"/>
      <c r="J581" s="12"/>
    </row>
    <row r="582" spans="2:10" x14ac:dyDescent="0.3">
      <c r="B582" s="3"/>
      <c r="C582" s="3"/>
      <c r="D582" s="5"/>
      <c r="E582" s="7"/>
      <c r="I582" s="12"/>
      <c r="J582" s="12"/>
    </row>
    <row r="583" spans="2:10" x14ac:dyDescent="0.3">
      <c r="B583" s="3"/>
      <c r="C583" s="3"/>
      <c r="D583" s="5"/>
      <c r="E583" s="7"/>
      <c r="I583" s="12"/>
      <c r="J583" s="12"/>
    </row>
    <row r="584" spans="2:10" x14ac:dyDescent="0.3">
      <c r="B584" s="3"/>
      <c r="C584" s="3"/>
      <c r="D584" s="5"/>
      <c r="E584" s="7"/>
      <c r="I584" s="12"/>
      <c r="J584" s="12"/>
    </row>
    <row r="585" spans="2:10" x14ac:dyDescent="0.3">
      <c r="B585" s="3"/>
      <c r="C585" s="3"/>
      <c r="D585" s="5"/>
      <c r="E585" s="7"/>
      <c r="I585" s="12"/>
      <c r="J585" s="12"/>
    </row>
    <row r="586" spans="2:10" x14ac:dyDescent="0.3">
      <c r="B586" s="3"/>
      <c r="C586" s="3"/>
      <c r="D586" s="5"/>
      <c r="E586" s="7"/>
      <c r="I586" s="12"/>
      <c r="J586" s="12"/>
    </row>
    <row r="587" spans="2:10" x14ac:dyDescent="0.3">
      <c r="B587" s="3"/>
      <c r="C587" s="3"/>
      <c r="D587" s="5"/>
      <c r="E587" s="7"/>
      <c r="I587" s="12"/>
      <c r="J587" s="12"/>
    </row>
    <row r="588" spans="2:10" x14ac:dyDescent="0.3">
      <c r="B588" s="3"/>
      <c r="C588" s="3"/>
      <c r="D588" s="5"/>
      <c r="E588" s="7"/>
      <c r="I588" s="12"/>
      <c r="J588" s="12"/>
    </row>
    <row r="589" spans="2:10" x14ac:dyDescent="0.3">
      <c r="B589" s="3"/>
      <c r="C589" s="3"/>
      <c r="D589" s="5"/>
      <c r="E589" s="7"/>
      <c r="I589" s="12"/>
      <c r="J589" s="12"/>
    </row>
    <row r="590" spans="2:10" x14ac:dyDescent="0.3">
      <c r="B590" s="3"/>
      <c r="C590" s="3"/>
      <c r="D590" s="5"/>
      <c r="E590" s="7"/>
      <c r="I590" s="12"/>
      <c r="J590" s="12"/>
    </row>
    <row r="591" spans="2:10" x14ac:dyDescent="0.3">
      <c r="B591" s="3"/>
      <c r="C591" s="3"/>
      <c r="D591" s="5"/>
      <c r="E591" s="7"/>
      <c r="I591" s="12"/>
      <c r="J591" s="12"/>
    </row>
    <row r="592" spans="2:10" x14ac:dyDescent="0.3">
      <c r="B592" s="3"/>
      <c r="C592" s="3"/>
      <c r="D592" s="5"/>
      <c r="E592" s="7"/>
      <c r="I592" s="12"/>
      <c r="J592" s="12"/>
    </row>
    <row r="593" spans="2:10" x14ac:dyDescent="0.3">
      <c r="B593" s="3"/>
      <c r="C593" s="3"/>
      <c r="D593" s="5"/>
      <c r="E593" s="7"/>
      <c r="I593" s="12"/>
      <c r="J593" s="12"/>
    </row>
    <row r="594" spans="2:10" x14ac:dyDescent="0.3">
      <c r="B594" s="3"/>
      <c r="C594" s="3"/>
      <c r="D594" s="5"/>
      <c r="E594" s="7"/>
      <c r="I594" s="12"/>
      <c r="J594" s="12"/>
    </row>
    <row r="595" spans="2:10" x14ac:dyDescent="0.3">
      <c r="B595" s="3"/>
      <c r="C595" s="3"/>
      <c r="D595" s="5"/>
      <c r="E595" s="7"/>
      <c r="I595" s="12"/>
      <c r="J595" s="12"/>
    </row>
    <row r="596" spans="2:10" x14ac:dyDescent="0.3">
      <c r="B596" s="3"/>
      <c r="C596" s="3"/>
      <c r="D596" s="5"/>
      <c r="E596" s="7"/>
      <c r="I596" s="12"/>
      <c r="J596" s="12"/>
    </row>
    <row r="597" spans="2:10" x14ac:dyDescent="0.3">
      <c r="B597" s="3"/>
      <c r="C597" s="3"/>
      <c r="D597" s="5"/>
      <c r="E597" s="7"/>
      <c r="I597" s="12"/>
      <c r="J597" s="12"/>
    </row>
    <row r="598" spans="2:10" x14ac:dyDescent="0.3">
      <c r="B598" s="3"/>
      <c r="C598" s="3"/>
      <c r="D598" s="5"/>
      <c r="E598" s="7"/>
      <c r="I598" s="12"/>
      <c r="J598" s="12"/>
    </row>
    <row r="599" spans="2:10" x14ac:dyDescent="0.3">
      <c r="B599" s="3"/>
      <c r="C599" s="3"/>
      <c r="D599" s="5"/>
      <c r="E599" s="7"/>
      <c r="I599" s="12"/>
      <c r="J599" s="12"/>
    </row>
    <row r="600" spans="2:10" x14ac:dyDescent="0.3">
      <c r="B600" s="3"/>
      <c r="C600" s="3"/>
      <c r="D600" s="5"/>
      <c r="E600" s="7"/>
      <c r="I600" s="12"/>
      <c r="J600" s="12"/>
    </row>
    <row r="601" spans="2:10" x14ac:dyDescent="0.3">
      <c r="B601" s="3"/>
      <c r="C601" s="3"/>
      <c r="D601" s="5"/>
      <c r="E601" s="7"/>
      <c r="I601" s="12"/>
      <c r="J601" s="12"/>
    </row>
    <row r="602" spans="2:10" x14ac:dyDescent="0.3">
      <c r="B602" s="3"/>
      <c r="C602" s="3"/>
      <c r="D602" s="5"/>
      <c r="E602" s="7"/>
      <c r="I602" s="12"/>
      <c r="J602" s="12"/>
    </row>
    <row r="603" spans="2:10" x14ac:dyDescent="0.3">
      <c r="B603" s="3"/>
      <c r="C603" s="3"/>
      <c r="D603" s="5"/>
      <c r="E603" s="7"/>
      <c r="I603" s="12"/>
      <c r="J603" s="12"/>
    </row>
    <row r="604" spans="2:10" x14ac:dyDescent="0.3">
      <c r="B604" s="3"/>
      <c r="C604" s="3"/>
      <c r="D604" s="5"/>
      <c r="E604" s="7"/>
      <c r="I604" s="12"/>
      <c r="J604" s="12"/>
    </row>
    <row r="605" spans="2:10" x14ac:dyDescent="0.3">
      <c r="B605" s="3"/>
      <c r="C605" s="3"/>
      <c r="D605" s="5"/>
      <c r="E605" s="7"/>
      <c r="I605" s="12"/>
      <c r="J605" s="12"/>
    </row>
    <row r="606" spans="2:10" x14ac:dyDescent="0.3">
      <c r="B606" s="3"/>
      <c r="C606" s="3"/>
      <c r="D606" s="5"/>
      <c r="E606" s="7"/>
      <c r="I606" s="12"/>
      <c r="J606" s="12"/>
    </row>
    <row r="607" spans="2:10" x14ac:dyDescent="0.3">
      <c r="B607" s="3"/>
      <c r="C607" s="3"/>
      <c r="D607" s="5"/>
      <c r="E607" s="7"/>
      <c r="I607" s="12"/>
      <c r="J607" s="12"/>
    </row>
    <row r="608" spans="2:10" x14ac:dyDescent="0.3">
      <c r="B608" s="3"/>
      <c r="C608" s="3"/>
      <c r="D608" s="5"/>
      <c r="E608" s="7"/>
      <c r="I608" s="12"/>
      <c r="J608" s="12"/>
    </row>
    <row r="609" spans="2:10" x14ac:dyDescent="0.3">
      <c r="B609" s="3"/>
      <c r="C609" s="3"/>
      <c r="D609" s="5"/>
      <c r="E609" s="7"/>
      <c r="I609" s="12"/>
      <c r="J609" s="12"/>
    </row>
    <row r="610" spans="2:10" x14ac:dyDescent="0.3">
      <c r="B610" s="3"/>
      <c r="C610" s="3"/>
      <c r="D610" s="5"/>
      <c r="E610" s="7"/>
      <c r="I610" s="12"/>
      <c r="J610" s="12"/>
    </row>
    <row r="611" spans="2:10" x14ac:dyDescent="0.3">
      <c r="B611" s="3"/>
      <c r="C611" s="3"/>
      <c r="D611" s="5"/>
      <c r="E611" s="7"/>
      <c r="I611" s="12"/>
      <c r="J611" s="12"/>
    </row>
    <row r="612" spans="2:10" x14ac:dyDescent="0.3">
      <c r="B612" s="3"/>
      <c r="C612" s="3"/>
      <c r="D612" s="5"/>
      <c r="E612" s="7"/>
      <c r="I612" s="12"/>
      <c r="J612" s="12"/>
    </row>
    <row r="613" spans="2:10" x14ac:dyDescent="0.3">
      <c r="B613" s="3"/>
      <c r="C613" s="3"/>
      <c r="D613" s="5"/>
      <c r="E613" s="7"/>
      <c r="I613" s="12"/>
      <c r="J613" s="12"/>
    </row>
    <row r="614" spans="2:10" x14ac:dyDescent="0.3">
      <c r="B614" s="3"/>
      <c r="C614" s="3"/>
      <c r="D614" s="5"/>
      <c r="E614" s="7"/>
      <c r="I614" s="12"/>
      <c r="J614" s="12"/>
    </row>
    <row r="615" spans="2:10" x14ac:dyDescent="0.3">
      <c r="B615" s="3"/>
      <c r="C615" s="3"/>
      <c r="D615" s="5"/>
      <c r="E615" s="7"/>
      <c r="I615" s="12"/>
      <c r="J615" s="12"/>
    </row>
    <row r="616" spans="2:10" x14ac:dyDescent="0.3">
      <c r="B616" s="3"/>
      <c r="C616" s="3"/>
      <c r="D616" s="5"/>
      <c r="E616" s="7"/>
      <c r="I616" s="12"/>
      <c r="J616" s="12"/>
    </row>
    <row r="617" spans="2:10" x14ac:dyDescent="0.3">
      <c r="B617" s="3"/>
      <c r="C617" s="3"/>
      <c r="D617" s="5"/>
      <c r="E617" s="7"/>
      <c r="I617" s="12"/>
      <c r="J617" s="12"/>
    </row>
    <row r="618" spans="2:10" x14ac:dyDescent="0.3">
      <c r="B618" s="3"/>
      <c r="C618" s="3"/>
      <c r="D618" s="5"/>
      <c r="E618" s="7"/>
      <c r="I618" s="12"/>
      <c r="J618" s="12"/>
    </row>
    <row r="619" spans="2:10" x14ac:dyDescent="0.3">
      <c r="B619" s="3"/>
      <c r="C619" s="3"/>
      <c r="D619" s="5"/>
      <c r="E619" s="7"/>
      <c r="I619" s="12"/>
      <c r="J619" s="12"/>
    </row>
    <row r="620" spans="2:10" x14ac:dyDescent="0.3">
      <c r="B620" s="3"/>
      <c r="C620" s="3"/>
      <c r="D620" s="5"/>
      <c r="E620" s="7"/>
      <c r="I620" s="12"/>
      <c r="J620" s="12"/>
    </row>
    <row r="621" spans="2:10" x14ac:dyDescent="0.3">
      <c r="B621" s="3"/>
      <c r="C621" s="3"/>
      <c r="D621" s="5"/>
      <c r="E621" s="7"/>
      <c r="I621" s="12"/>
      <c r="J621" s="12"/>
    </row>
    <row r="622" spans="2:10" x14ac:dyDescent="0.3">
      <c r="B622" s="3"/>
      <c r="C622" s="3"/>
      <c r="D622" s="5"/>
      <c r="E622" s="7"/>
      <c r="I622" s="12"/>
      <c r="J622" s="12"/>
    </row>
    <row r="623" spans="2:10" x14ac:dyDescent="0.3">
      <c r="B623" s="3"/>
      <c r="C623" s="3"/>
      <c r="D623" s="5"/>
      <c r="E623" s="7"/>
      <c r="I623" s="12"/>
      <c r="J623" s="12"/>
    </row>
    <row r="624" spans="2:10" x14ac:dyDescent="0.3">
      <c r="B624" s="3"/>
      <c r="C624" s="3"/>
      <c r="D624" s="5"/>
      <c r="E624" s="7"/>
      <c r="I624" s="12"/>
      <c r="J624" s="12"/>
    </row>
    <row r="625" spans="2:10" x14ac:dyDescent="0.3">
      <c r="B625" s="3"/>
      <c r="C625" s="3"/>
      <c r="D625" s="5"/>
      <c r="E625" s="7"/>
      <c r="I625" s="12"/>
      <c r="J625" s="12"/>
    </row>
    <row r="626" spans="2:10" x14ac:dyDescent="0.3">
      <c r="B626" s="3"/>
      <c r="C626" s="3"/>
      <c r="D626" s="5"/>
      <c r="E626" s="7"/>
      <c r="I626" s="12"/>
      <c r="J626" s="12"/>
    </row>
    <row r="627" spans="2:10" x14ac:dyDescent="0.3">
      <c r="B627" s="3"/>
      <c r="C627" s="3"/>
      <c r="D627" s="5"/>
      <c r="E627" s="7"/>
      <c r="I627" s="12"/>
      <c r="J627" s="12"/>
    </row>
    <row r="628" spans="2:10" x14ac:dyDescent="0.3">
      <c r="B628" s="3"/>
      <c r="C628" s="3"/>
      <c r="D628" s="5"/>
      <c r="E628" s="7"/>
      <c r="I628" s="12"/>
      <c r="J628" s="12"/>
    </row>
    <row r="629" spans="2:10" x14ac:dyDescent="0.3">
      <c r="B629" s="3"/>
      <c r="C629" s="3"/>
      <c r="D629" s="5"/>
      <c r="E629" s="7"/>
      <c r="I629" s="12"/>
      <c r="J629" s="12"/>
    </row>
    <row r="630" spans="2:10" x14ac:dyDescent="0.3">
      <c r="B630" s="3"/>
      <c r="C630" s="3"/>
      <c r="D630" s="5"/>
      <c r="E630" s="7"/>
      <c r="I630" s="12"/>
      <c r="J630" s="12"/>
    </row>
    <row r="631" spans="2:10" x14ac:dyDescent="0.3">
      <c r="B631" s="3"/>
      <c r="C631" s="3"/>
      <c r="D631" s="5"/>
      <c r="E631" s="7"/>
      <c r="I631" s="12"/>
      <c r="J631" s="12"/>
    </row>
    <row r="632" spans="2:10" x14ac:dyDescent="0.3">
      <c r="B632" s="3"/>
      <c r="C632" s="3"/>
      <c r="D632" s="5"/>
      <c r="E632" s="7"/>
      <c r="I632" s="12"/>
      <c r="J632" s="12"/>
    </row>
    <row r="633" spans="2:10" x14ac:dyDescent="0.3">
      <c r="B633" s="3"/>
      <c r="C633" s="3"/>
      <c r="D633" s="5"/>
      <c r="E633" s="7"/>
      <c r="I633" s="12"/>
      <c r="J633" s="12"/>
    </row>
    <row r="634" spans="2:10" x14ac:dyDescent="0.3">
      <c r="B634" s="3"/>
      <c r="C634" s="3"/>
      <c r="D634" s="5"/>
      <c r="E634" s="7"/>
      <c r="I634" s="12"/>
      <c r="J634" s="12"/>
    </row>
    <row r="635" spans="2:10" x14ac:dyDescent="0.3">
      <c r="B635" s="3"/>
      <c r="C635" s="3"/>
      <c r="D635" s="5"/>
      <c r="E635" s="7"/>
      <c r="I635" s="12"/>
      <c r="J635" s="12"/>
    </row>
    <row r="636" spans="2:10" x14ac:dyDescent="0.3">
      <c r="B636" s="3"/>
      <c r="C636" s="3"/>
      <c r="D636" s="5"/>
      <c r="E636" s="7"/>
      <c r="I636" s="12"/>
      <c r="J636" s="12"/>
    </row>
    <row r="637" spans="2:10" x14ac:dyDescent="0.3">
      <c r="B637" s="3"/>
      <c r="C637" s="3"/>
      <c r="D637" s="5"/>
      <c r="E637" s="7"/>
      <c r="I637" s="12"/>
      <c r="J637" s="12"/>
    </row>
    <row r="638" spans="2:10" x14ac:dyDescent="0.3">
      <c r="B638" s="3"/>
      <c r="C638" s="3"/>
      <c r="D638" s="5"/>
      <c r="E638" s="7"/>
      <c r="I638" s="12"/>
      <c r="J638" s="12"/>
    </row>
    <row r="639" spans="2:10" x14ac:dyDescent="0.3">
      <c r="B639" s="3"/>
      <c r="C639" s="3"/>
      <c r="D639" s="5"/>
      <c r="E639" s="7"/>
      <c r="I639" s="12"/>
      <c r="J639" s="12"/>
    </row>
    <row r="640" spans="2:10" x14ac:dyDescent="0.3">
      <c r="B640" s="3"/>
      <c r="C640" s="3"/>
      <c r="D640" s="5"/>
      <c r="E640" s="7"/>
      <c r="I640" s="12"/>
      <c r="J640" s="12"/>
    </row>
    <row r="641" spans="2:10" x14ac:dyDescent="0.3">
      <c r="B641" s="3"/>
      <c r="C641" s="3"/>
      <c r="D641" s="5"/>
      <c r="E641" s="7"/>
      <c r="I641" s="12"/>
      <c r="J641" s="12"/>
    </row>
    <row r="642" spans="2:10" x14ac:dyDescent="0.3">
      <c r="B642" s="3"/>
      <c r="C642" s="3"/>
      <c r="D642" s="5"/>
      <c r="E642" s="7"/>
      <c r="I642" s="12"/>
      <c r="J642" s="12"/>
    </row>
    <row r="643" spans="2:10" x14ac:dyDescent="0.3">
      <c r="B643" s="3"/>
      <c r="C643" s="3"/>
      <c r="D643" s="5"/>
      <c r="E643" s="7"/>
      <c r="I643" s="12"/>
      <c r="J643" s="12"/>
    </row>
    <row r="644" spans="2:10" x14ac:dyDescent="0.3">
      <c r="B644" s="3"/>
      <c r="C644" s="3"/>
      <c r="D644" s="5"/>
      <c r="E644" s="7"/>
      <c r="I644" s="12"/>
      <c r="J644" s="12"/>
    </row>
    <row r="645" spans="2:10" x14ac:dyDescent="0.3">
      <c r="B645" s="3"/>
      <c r="C645" s="3"/>
      <c r="D645" s="5"/>
      <c r="E645" s="7"/>
      <c r="I645" s="12"/>
      <c r="J645" s="12"/>
    </row>
    <row r="646" spans="2:10" x14ac:dyDescent="0.3">
      <c r="B646" s="3"/>
      <c r="C646" s="3"/>
      <c r="D646" s="5"/>
      <c r="E646" s="7"/>
      <c r="I646" s="12"/>
      <c r="J646" s="12"/>
    </row>
    <row r="647" spans="2:10" x14ac:dyDescent="0.3">
      <c r="B647" s="3"/>
      <c r="C647" s="3"/>
      <c r="D647" s="5"/>
      <c r="E647" s="7"/>
      <c r="I647" s="12"/>
      <c r="J647" s="12"/>
    </row>
    <row r="648" spans="2:10" x14ac:dyDescent="0.3">
      <c r="B648" s="3"/>
      <c r="C648" s="3"/>
      <c r="D648" s="5"/>
      <c r="E648" s="7"/>
      <c r="I648" s="12"/>
      <c r="J648" s="12"/>
    </row>
    <row r="649" spans="2:10" x14ac:dyDescent="0.3">
      <c r="B649" s="3"/>
      <c r="C649" s="3"/>
      <c r="D649" s="5"/>
      <c r="E649" s="7"/>
      <c r="I649" s="12"/>
      <c r="J649" s="12"/>
    </row>
    <row r="650" spans="2:10" x14ac:dyDescent="0.3">
      <c r="B650" s="3"/>
      <c r="C650" s="3"/>
      <c r="D650" s="5"/>
      <c r="E650" s="7"/>
      <c r="I650" s="12"/>
      <c r="J650" s="12"/>
    </row>
    <row r="651" spans="2:10" x14ac:dyDescent="0.3">
      <c r="B651" s="3"/>
      <c r="C651" s="3"/>
      <c r="D651" s="5"/>
      <c r="E651" s="7"/>
      <c r="I651" s="12"/>
      <c r="J651" s="12"/>
    </row>
    <row r="652" spans="2:10" x14ac:dyDescent="0.3">
      <c r="B652" s="3"/>
      <c r="C652" s="3"/>
      <c r="D652" s="5"/>
      <c r="E652" s="7"/>
      <c r="I652" s="12"/>
      <c r="J652" s="12"/>
    </row>
    <row r="653" spans="2:10" x14ac:dyDescent="0.3">
      <c r="B653" s="3"/>
      <c r="C653" s="3"/>
      <c r="D653" s="5"/>
      <c r="E653" s="7"/>
      <c r="I653" s="12"/>
      <c r="J653" s="12"/>
    </row>
    <row r="654" spans="2:10" x14ac:dyDescent="0.3">
      <c r="B654" s="3"/>
      <c r="C654" s="3"/>
      <c r="D654" s="5"/>
      <c r="E654" s="7"/>
      <c r="I654" s="12"/>
      <c r="J654" s="12"/>
    </row>
    <row r="655" spans="2:10" x14ac:dyDescent="0.3">
      <c r="B655" s="3"/>
      <c r="C655" s="3"/>
      <c r="D655" s="5"/>
      <c r="E655" s="7"/>
      <c r="I655" s="12"/>
      <c r="J655" s="12"/>
    </row>
    <row r="656" spans="2:10" x14ac:dyDescent="0.3">
      <c r="B656" s="3"/>
      <c r="C656" s="3"/>
      <c r="D656" s="5"/>
      <c r="E656" s="7"/>
      <c r="I656" s="12"/>
      <c r="J656" s="12"/>
    </row>
    <row r="657" spans="2:10" x14ac:dyDescent="0.3">
      <c r="B657" s="3"/>
      <c r="C657" s="3"/>
      <c r="D657" s="5"/>
      <c r="E657" s="7"/>
      <c r="I657" s="12"/>
      <c r="J657" s="12"/>
    </row>
    <row r="658" spans="2:10" x14ac:dyDescent="0.3">
      <c r="B658" s="3"/>
      <c r="C658" s="3"/>
      <c r="D658" s="5"/>
      <c r="E658" s="7"/>
      <c r="I658" s="12"/>
      <c r="J658" s="12"/>
    </row>
    <row r="659" spans="2:10" x14ac:dyDescent="0.3">
      <c r="B659" s="3"/>
      <c r="C659" s="3"/>
      <c r="D659" s="5"/>
      <c r="E659" s="7"/>
      <c r="I659" s="12"/>
      <c r="J659" s="12"/>
    </row>
    <row r="660" spans="2:10" x14ac:dyDescent="0.3">
      <c r="B660" s="3"/>
      <c r="C660" s="3"/>
      <c r="D660" s="5"/>
      <c r="E660" s="7"/>
      <c r="I660" s="12"/>
      <c r="J660" s="12"/>
    </row>
    <row r="661" spans="2:10" x14ac:dyDescent="0.3">
      <c r="B661" s="3"/>
      <c r="C661" s="3"/>
      <c r="D661" s="5"/>
      <c r="E661" s="7"/>
      <c r="I661" s="12"/>
      <c r="J661" s="12"/>
    </row>
    <row r="662" spans="2:10" x14ac:dyDescent="0.3">
      <c r="B662" s="3"/>
      <c r="C662" s="3"/>
      <c r="D662" s="5"/>
      <c r="E662" s="7"/>
      <c r="I662" s="12"/>
      <c r="J662" s="12"/>
    </row>
    <row r="663" spans="2:10" x14ac:dyDescent="0.3">
      <c r="B663" s="3"/>
      <c r="C663" s="3"/>
      <c r="D663" s="5"/>
      <c r="E663" s="7"/>
      <c r="I663" s="12"/>
      <c r="J663" s="12"/>
    </row>
    <row r="664" spans="2:10" x14ac:dyDescent="0.3">
      <c r="B664" s="3"/>
      <c r="C664" s="3"/>
      <c r="D664" s="5"/>
      <c r="E664" s="7"/>
      <c r="I664" s="12"/>
      <c r="J664" s="12"/>
    </row>
    <row r="665" spans="2:10" x14ac:dyDescent="0.3">
      <c r="B665" s="3"/>
      <c r="C665" s="3"/>
      <c r="D665" s="5"/>
      <c r="E665" s="7"/>
      <c r="I665" s="12"/>
      <c r="J665" s="12"/>
    </row>
    <row r="666" spans="2:10" x14ac:dyDescent="0.3">
      <c r="B666" s="3"/>
      <c r="C666" s="3"/>
      <c r="D666" s="5"/>
      <c r="E666" s="7"/>
      <c r="I666" s="12"/>
      <c r="J666" s="12"/>
    </row>
    <row r="667" spans="2:10" x14ac:dyDescent="0.3">
      <c r="B667" s="3"/>
      <c r="C667" s="3"/>
      <c r="D667" s="5"/>
      <c r="E667" s="7"/>
      <c r="I667" s="12"/>
      <c r="J667" s="12"/>
    </row>
    <row r="668" spans="2:10" x14ac:dyDescent="0.3">
      <c r="B668" s="3"/>
      <c r="C668" s="3"/>
      <c r="D668" s="5"/>
      <c r="E668" s="7"/>
      <c r="I668" s="12"/>
      <c r="J668" s="12"/>
    </row>
    <row r="669" spans="2:10" x14ac:dyDescent="0.3">
      <c r="B669" s="3"/>
      <c r="C669" s="3"/>
      <c r="D669" s="5"/>
      <c r="E669" s="7"/>
      <c r="I669" s="12"/>
      <c r="J669" s="12"/>
    </row>
    <row r="670" spans="2:10" x14ac:dyDescent="0.3">
      <c r="B670" s="3"/>
      <c r="C670" s="3"/>
      <c r="D670" s="5"/>
      <c r="E670" s="7"/>
      <c r="I670" s="12"/>
      <c r="J670" s="12"/>
    </row>
    <row r="671" spans="2:10" x14ac:dyDescent="0.3">
      <c r="B671" s="3"/>
      <c r="C671" s="3"/>
      <c r="D671" s="5"/>
      <c r="E671" s="7"/>
      <c r="I671" s="12"/>
      <c r="J671" s="12"/>
    </row>
    <row r="672" spans="2:10" x14ac:dyDescent="0.3">
      <c r="B672" s="3"/>
      <c r="C672" s="3"/>
      <c r="D672" s="5"/>
      <c r="E672" s="7"/>
      <c r="I672" s="12"/>
      <c r="J672" s="12"/>
    </row>
    <row r="673" spans="2:10" x14ac:dyDescent="0.3">
      <c r="B673" s="3"/>
      <c r="C673" s="3"/>
      <c r="D673" s="5"/>
      <c r="E673" s="7"/>
      <c r="I673" s="12"/>
      <c r="J673" s="12"/>
    </row>
    <row r="674" spans="2:10" x14ac:dyDescent="0.3">
      <c r="B674" s="3"/>
      <c r="C674" s="3"/>
      <c r="D674" s="5"/>
      <c r="E674" s="7"/>
      <c r="I674" s="12"/>
      <c r="J674" s="12"/>
    </row>
    <row r="675" spans="2:10" x14ac:dyDescent="0.3">
      <c r="B675" s="3"/>
      <c r="C675" s="3"/>
      <c r="D675" s="5"/>
      <c r="E675" s="7"/>
      <c r="I675" s="12"/>
      <c r="J675" s="12"/>
    </row>
    <row r="676" spans="2:10" x14ac:dyDescent="0.3">
      <c r="B676" s="3"/>
      <c r="C676" s="3"/>
      <c r="D676" s="5"/>
      <c r="E676" s="7"/>
      <c r="I676" s="12"/>
      <c r="J676" s="12"/>
    </row>
    <row r="677" spans="2:10" x14ac:dyDescent="0.3">
      <c r="B677" s="3"/>
      <c r="C677" s="3"/>
      <c r="D677" s="5"/>
      <c r="E677" s="7"/>
      <c r="I677" s="12"/>
      <c r="J677" s="12"/>
    </row>
    <row r="678" spans="2:10" x14ac:dyDescent="0.3">
      <c r="B678" s="3"/>
      <c r="C678" s="3"/>
      <c r="D678" s="5"/>
      <c r="E678" s="7"/>
      <c r="I678" s="12"/>
      <c r="J678" s="12"/>
    </row>
    <row r="679" spans="2:10" x14ac:dyDescent="0.3">
      <c r="B679" s="3"/>
      <c r="C679" s="3"/>
      <c r="D679" s="5"/>
      <c r="E679" s="7"/>
      <c r="I679" s="12"/>
      <c r="J679" s="12"/>
    </row>
    <row r="680" spans="2:10" x14ac:dyDescent="0.3">
      <c r="B680" s="3"/>
      <c r="C680" s="3"/>
      <c r="D680" s="5"/>
      <c r="E680" s="7"/>
      <c r="I680" s="12"/>
      <c r="J680" s="12"/>
    </row>
    <row r="681" spans="2:10" x14ac:dyDescent="0.3">
      <c r="B681" s="3"/>
      <c r="C681" s="3"/>
      <c r="D681" s="5"/>
      <c r="E681" s="7"/>
      <c r="I681" s="12"/>
      <c r="J681" s="12"/>
    </row>
    <row r="682" spans="2:10" x14ac:dyDescent="0.3">
      <c r="B682" s="3"/>
      <c r="C682" s="3"/>
      <c r="D682" s="5"/>
      <c r="E682" s="7"/>
      <c r="I682" s="12"/>
      <c r="J682" s="12"/>
    </row>
    <row r="683" spans="2:10" x14ac:dyDescent="0.3">
      <c r="B683" s="3"/>
      <c r="C683" s="3"/>
      <c r="D683" s="5"/>
      <c r="E683" s="7"/>
      <c r="I683" s="12"/>
      <c r="J683" s="12"/>
    </row>
    <row r="684" spans="2:10" x14ac:dyDescent="0.3">
      <c r="B684" s="3"/>
      <c r="C684" s="3"/>
      <c r="D684" s="5"/>
      <c r="E684" s="7"/>
      <c r="I684" s="12"/>
      <c r="J684" s="12"/>
    </row>
    <row r="685" spans="2:10" x14ac:dyDescent="0.3">
      <c r="B685" s="3"/>
      <c r="C685" s="3"/>
      <c r="D685" s="5"/>
      <c r="E685" s="7"/>
      <c r="I685" s="12"/>
      <c r="J685" s="12"/>
    </row>
    <row r="686" spans="2:10" x14ac:dyDescent="0.3">
      <c r="B686" s="3"/>
      <c r="C686" s="3"/>
      <c r="D686" s="5"/>
      <c r="E686" s="7"/>
      <c r="I686" s="12"/>
      <c r="J686" s="12"/>
    </row>
    <row r="687" spans="2:10" x14ac:dyDescent="0.3">
      <c r="B687" s="3"/>
      <c r="C687" s="3"/>
      <c r="D687" s="5"/>
      <c r="E687" s="7"/>
      <c r="I687" s="12"/>
      <c r="J687" s="12"/>
    </row>
    <row r="688" spans="2:10" x14ac:dyDescent="0.3">
      <c r="B688" s="3"/>
      <c r="C688" s="3"/>
      <c r="D688" s="5"/>
      <c r="E688" s="7"/>
      <c r="I688" s="12"/>
      <c r="J688" s="12"/>
    </row>
    <row r="689" spans="2:10" x14ac:dyDescent="0.3">
      <c r="B689" s="3"/>
      <c r="C689" s="3"/>
      <c r="D689" s="5"/>
      <c r="E689" s="7"/>
      <c r="I689" s="12"/>
      <c r="J689" s="12"/>
    </row>
    <row r="690" spans="2:10" x14ac:dyDescent="0.3">
      <c r="B690" s="3"/>
      <c r="C690" s="3"/>
      <c r="D690" s="5"/>
      <c r="E690" s="7"/>
      <c r="I690" s="12"/>
      <c r="J690" s="12"/>
    </row>
    <row r="691" spans="2:10" x14ac:dyDescent="0.3">
      <c r="B691" s="3"/>
      <c r="C691" s="3"/>
      <c r="D691" s="5"/>
      <c r="E691" s="7"/>
      <c r="I691" s="12"/>
      <c r="J691" s="12"/>
    </row>
    <row r="692" spans="2:10" x14ac:dyDescent="0.3">
      <c r="B692" s="3"/>
      <c r="C692" s="3"/>
      <c r="D692" s="5"/>
      <c r="E692" s="7"/>
      <c r="I692" s="12"/>
      <c r="J692" s="12"/>
    </row>
    <row r="693" spans="2:10" x14ac:dyDescent="0.3">
      <c r="B693" s="3"/>
      <c r="C693" s="3"/>
      <c r="D693" s="5"/>
      <c r="E693" s="7"/>
      <c r="I693" s="12"/>
      <c r="J693" s="12"/>
    </row>
    <row r="694" spans="2:10" x14ac:dyDescent="0.3">
      <c r="B694" s="3"/>
      <c r="C694" s="3"/>
      <c r="D694" s="5"/>
      <c r="E694" s="7"/>
      <c r="I694" s="12"/>
      <c r="J694" s="12"/>
    </row>
    <row r="695" spans="2:10" x14ac:dyDescent="0.3">
      <c r="B695" s="3"/>
      <c r="C695" s="3"/>
      <c r="D695" s="5"/>
      <c r="E695" s="7"/>
      <c r="I695" s="12"/>
      <c r="J695" s="12"/>
    </row>
    <row r="696" spans="2:10" x14ac:dyDescent="0.3">
      <c r="B696" s="3"/>
      <c r="C696" s="3"/>
      <c r="D696" s="5"/>
      <c r="E696" s="7"/>
      <c r="I696" s="12"/>
      <c r="J696" s="12"/>
    </row>
    <row r="697" spans="2:10" x14ac:dyDescent="0.3">
      <c r="B697" s="3"/>
      <c r="C697" s="3"/>
      <c r="D697" s="5"/>
      <c r="E697" s="7"/>
      <c r="I697" s="12"/>
      <c r="J697" s="12"/>
    </row>
    <row r="698" spans="2:10" x14ac:dyDescent="0.3">
      <c r="B698" s="3"/>
      <c r="C698" s="3"/>
      <c r="D698" s="5"/>
      <c r="E698" s="7"/>
      <c r="I698" s="12"/>
      <c r="J698" s="12"/>
    </row>
    <row r="699" spans="2:10" x14ac:dyDescent="0.3">
      <c r="B699" s="3"/>
      <c r="C699" s="3"/>
      <c r="D699" s="5"/>
      <c r="E699" s="7"/>
      <c r="I699" s="12"/>
      <c r="J699" s="12"/>
    </row>
    <row r="700" spans="2:10" x14ac:dyDescent="0.3">
      <c r="B700" s="3"/>
      <c r="C700" s="3"/>
      <c r="D700" s="5"/>
      <c r="E700" s="7"/>
      <c r="I700" s="12"/>
      <c r="J700" s="12"/>
    </row>
    <row r="701" spans="2:10" x14ac:dyDescent="0.3">
      <c r="B701" s="3"/>
      <c r="C701" s="3"/>
      <c r="D701" s="5"/>
      <c r="E701" s="7"/>
      <c r="I701" s="12"/>
      <c r="J701" s="12"/>
    </row>
    <row r="702" spans="2:10" x14ac:dyDescent="0.3">
      <c r="B702" s="3"/>
      <c r="C702" s="3"/>
      <c r="D702" s="5"/>
      <c r="E702" s="7"/>
      <c r="I702" s="12"/>
      <c r="J702" s="12"/>
    </row>
    <row r="703" spans="2:10" x14ac:dyDescent="0.3">
      <c r="B703" s="3"/>
      <c r="C703" s="3"/>
      <c r="D703" s="5"/>
      <c r="E703" s="7"/>
      <c r="I703" s="12"/>
      <c r="J703" s="12"/>
    </row>
    <row r="704" spans="2:10" x14ac:dyDescent="0.3">
      <c r="B704" s="3"/>
      <c r="C704" s="3"/>
      <c r="D704" s="5"/>
      <c r="E704" s="7"/>
      <c r="I704" s="12"/>
      <c r="J704" s="12"/>
    </row>
    <row r="705" spans="2:10" x14ac:dyDescent="0.3">
      <c r="B705" s="3"/>
      <c r="C705" s="3"/>
      <c r="D705" s="5"/>
      <c r="E705" s="7"/>
      <c r="I705" s="12"/>
      <c r="J705" s="12"/>
    </row>
    <row r="706" spans="2:10" x14ac:dyDescent="0.3">
      <c r="B706" s="3"/>
      <c r="C706" s="3"/>
      <c r="D706" s="5"/>
      <c r="E706" s="7"/>
      <c r="I706" s="12"/>
      <c r="J706" s="12"/>
    </row>
    <row r="707" spans="2:10" x14ac:dyDescent="0.3">
      <c r="B707" s="3"/>
      <c r="C707" s="3"/>
      <c r="D707" s="5"/>
      <c r="E707" s="7"/>
      <c r="I707" s="12"/>
      <c r="J707" s="12"/>
    </row>
    <row r="708" spans="2:10" x14ac:dyDescent="0.3">
      <c r="B708" s="3"/>
      <c r="C708" s="3"/>
      <c r="D708" s="5"/>
      <c r="E708" s="7"/>
      <c r="I708" s="12"/>
      <c r="J708" s="12"/>
    </row>
    <row r="709" spans="2:10" x14ac:dyDescent="0.3">
      <c r="B709" s="3"/>
      <c r="C709" s="3"/>
      <c r="D709" s="5"/>
      <c r="E709" s="7"/>
      <c r="I709" s="12"/>
      <c r="J709" s="12"/>
    </row>
    <row r="710" spans="2:10" x14ac:dyDescent="0.3">
      <c r="B710" s="3"/>
      <c r="C710" s="3"/>
      <c r="D710" s="5"/>
      <c r="E710" s="7"/>
      <c r="I710" s="12"/>
      <c r="J710" s="12"/>
    </row>
    <row r="711" spans="2:10" x14ac:dyDescent="0.3">
      <c r="B711" s="3"/>
      <c r="C711" s="3"/>
      <c r="D711" s="5"/>
      <c r="E711" s="7"/>
      <c r="I711" s="12"/>
      <c r="J711" s="12"/>
    </row>
    <row r="712" spans="2:10" x14ac:dyDescent="0.3">
      <c r="B712" s="3"/>
      <c r="C712" s="3"/>
      <c r="D712" s="5"/>
      <c r="E712" s="7"/>
      <c r="I712" s="12"/>
      <c r="J712" s="12"/>
    </row>
    <row r="713" spans="2:10" x14ac:dyDescent="0.3">
      <c r="B713" s="3"/>
      <c r="C713" s="3"/>
      <c r="D713" s="5"/>
      <c r="E713" s="7"/>
      <c r="I713" s="12"/>
      <c r="J713" s="12"/>
    </row>
    <row r="714" spans="2:10" x14ac:dyDescent="0.3">
      <c r="B714" s="3"/>
      <c r="C714" s="3"/>
      <c r="D714" s="5"/>
      <c r="E714" s="7"/>
      <c r="I714" s="12"/>
      <c r="J714" s="12"/>
    </row>
    <row r="715" spans="2:10" x14ac:dyDescent="0.3">
      <c r="B715" s="3"/>
      <c r="C715" s="3"/>
      <c r="D715" s="5"/>
      <c r="E715" s="7"/>
      <c r="I715" s="12"/>
      <c r="J715" s="12"/>
    </row>
    <row r="716" spans="2:10" x14ac:dyDescent="0.3">
      <c r="B716" s="3"/>
      <c r="C716" s="3"/>
      <c r="D716" s="5"/>
      <c r="E716" s="7"/>
      <c r="I716" s="12"/>
      <c r="J716" s="12"/>
    </row>
    <row r="717" spans="2:10" x14ac:dyDescent="0.3">
      <c r="B717" s="3"/>
      <c r="C717" s="3"/>
      <c r="D717" s="5"/>
      <c r="E717" s="7"/>
      <c r="I717" s="12"/>
      <c r="J717" s="12"/>
    </row>
    <row r="718" spans="2:10" x14ac:dyDescent="0.3">
      <c r="B718" s="3"/>
      <c r="C718" s="3"/>
      <c r="D718" s="5"/>
      <c r="E718" s="7"/>
      <c r="I718" s="12"/>
      <c r="J718" s="12"/>
    </row>
    <row r="719" spans="2:10" x14ac:dyDescent="0.3">
      <c r="B719" s="3"/>
      <c r="C719" s="3"/>
      <c r="D719" s="5"/>
      <c r="E719" s="7"/>
      <c r="I719" s="12"/>
      <c r="J719" s="12"/>
    </row>
    <row r="720" spans="2:10" x14ac:dyDescent="0.3">
      <c r="B720" s="3"/>
      <c r="C720" s="3"/>
      <c r="D720" s="5"/>
      <c r="E720" s="7"/>
      <c r="I720" s="12"/>
      <c r="J720" s="12"/>
    </row>
    <row r="721" spans="2:10" x14ac:dyDescent="0.3">
      <c r="B721" s="3"/>
      <c r="C721" s="3"/>
      <c r="D721" s="5"/>
      <c r="E721" s="7"/>
      <c r="I721" s="12"/>
      <c r="J721" s="12"/>
    </row>
    <row r="722" spans="2:10" x14ac:dyDescent="0.3">
      <c r="B722" s="3"/>
      <c r="C722" s="3"/>
      <c r="D722" s="5"/>
      <c r="E722" s="7"/>
      <c r="I722" s="12"/>
      <c r="J722" s="12"/>
    </row>
    <row r="723" spans="2:10" x14ac:dyDescent="0.3">
      <c r="B723" s="3"/>
      <c r="C723" s="3"/>
      <c r="D723" s="5"/>
      <c r="E723" s="7"/>
      <c r="I723" s="12"/>
      <c r="J723" s="12"/>
    </row>
    <row r="724" spans="2:10" x14ac:dyDescent="0.3">
      <c r="B724" s="3"/>
      <c r="C724" s="3"/>
      <c r="D724" s="5"/>
      <c r="E724" s="7"/>
      <c r="I724" s="12"/>
      <c r="J724" s="12"/>
    </row>
    <row r="725" spans="2:10" x14ac:dyDescent="0.3">
      <c r="B725" s="3"/>
      <c r="C725" s="3"/>
      <c r="D725" s="5"/>
      <c r="E725" s="7"/>
      <c r="I725" s="12"/>
      <c r="J725" s="12"/>
    </row>
    <row r="726" spans="2:10" x14ac:dyDescent="0.3">
      <c r="B726" s="3"/>
      <c r="C726" s="3"/>
      <c r="D726" s="5"/>
      <c r="E726" s="7"/>
      <c r="I726" s="12"/>
      <c r="J726" s="12"/>
    </row>
    <row r="727" spans="2:10" x14ac:dyDescent="0.3">
      <c r="B727" s="3"/>
      <c r="C727" s="3"/>
      <c r="D727" s="5"/>
      <c r="E727" s="7"/>
      <c r="I727" s="12"/>
      <c r="J727" s="12"/>
    </row>
    <row r="728" spans="2:10" x14ac:dyDescent="0.3">
      <c r="B728" s="3"/>
      <c r="C728" s="3"/>
      <c r="D728" s="5"/>
      <c r="E728" s="7"/>
      <c r="I728" s="12"/>
      <c r="J728" s="12"/>
    </row>
    <row r="729" spans="2:10" x14ac:dyDescent="0.3">
      <c r="B729" s="3"/>
      <c r="C729" s="3"/>
      <c r="D729" s="5"/>
      <c r="E729" s="7"/>
      <c r="I729" s="12"/>
      <c r="J729" s="12"/>
    </row>
    <row r="730" spans="2:10" x14ac:dyDescent="0.3">
      <c r="B730" s="3"/>
      <c r="C730" s="3"/>
      <c r="D730" s="5"/>
      <c r="E730" s="7"/>
      <c r="I730" s="12"/>
      <c r="J730" s="12"/>
    </row>
    <row r="731" spans="2:10" x14ac:dyDescent="0.3">
      <c r="B731" s="3"/>
      <c r="C731" s="3"/>
      <c r="D731" s="5"/>
      <c r="E731" s="7"/>
      <c r="I731" s="12"/>
      <c r="J731" s="12"/>
    </row>
    <row r="732" spans="2:10" x14ac:dyDescent="0.3">
      <c r="B732" s="3"/>
      <c r="C732" s="3"/>
      <c r="D732" s="5"/>
      <c r="E732" s="7"/>
      <c r="I732" s="12"/>
      <c r="J732" s="12"/>
    </row>
    <row r="733" spans="2:10" x14ac:dyDescent="0.3">
      <c r="B733" s="3"/>
      <c r="C733" s="3"/>
      <c r="D733" s="5"/>
      <c r="E733" s="7"/>
      <c r="I733" s="12"/>
      <c r="J733" s="12"/>
    </row>
    <row r="734" spans="2:10" x14ac:dyDescent="0.3">
      <c r="B734" s="3"/>
      <c r="C734" s="3"/>
      <c r="D734" s="5"/>
      <c r="E734" s="7"/>
      <c r="I734" s="12"/>
      <c r="J734" s="12"/>
    </row>
    <row r="735" spans="2:10" x14ac:dyDescent="0.3">
      <c r="B735" s="3"/>
      <c r="C735" s="3"/>
      <c r="D735" s="5"/>
      <c r="E735" s="7"/>
      <c r="I735" s="12"/>
      <c r="J735" s="12"/>
    </row>
    <row r="736" spans="2:10" x14ac:dyDescent="0.3">
      <c r="B736" s="3"/>
      <c r="C736" s="3"/>
      <c r="D736" s="5"/>
      <c r="E736" s="7"/>
      <c r="I736" s="12"/>
      <c r="J736" s="12"/>
    </row>
    <row r="737" spans="2:10" x14ac:dyDescent="0.3">
      <c r="B737" s="3"/>
      <c r="C737" s="3"/>
      <c r="D737" s="5"/>
      <c r="E737" s="7"/>
      <c r="I737" s="12"/>
      <c r="J737" s="12"/>
    </row>
    <row r="738" spans="2:10" x14ac:dyDescent="0.3">
      <c r="B738" s="3"/>
      <c r="C738" s="3"/>
      <c r="D738" s="5"/>
      <c r="E738" s="7"/>
      <c r="I738" s="12"/>
      <c r="J738" s="12"/>
    </row>
    <row r="739" spans="2:10" x14ac:dyDescent="0.3">
      <c r="B739" s="3"/>
      <c r="C739" s="3"/>
      <c r="D739" s="5"/>
      <c r="E739" s="7"/>
      <c r="I739" s="12"/>
      <c r="J739" s="12"/>
    </row>
    <row r="740" spans="2:10" x14ac:dyDescent="0.3">
      <c r="B740" s="3"/>
      <c r="C740" s="3"/>
      <c r="D740" s="5"/>
      <c r="E740" s="7"/>
      <c r="I740" s="12"/>
      <c r="J740" s="12"/>
    </row>
    <row r="741" spans="2:10" x14ac:dyDescent="0.3">
      <c r="B741" s="3"/>
      <c r="C741" s="3"/>
      <c r="D741" s="5"/>
      <c r="E741" s="7"/>
      <c r="I741" s="12"/>
      <c r="J741" s="12"/>
    </row>
    <row r="742" spans="2:10" x14ac:dyDescent="0.3">
      <c r="B742" s="3"/>
      <c r="C742" s="3"/>
      <c r="D742" s="5"/>
      <c r="E742" s="7"/>
      <c r="I742" s="12"/>
      <c r="J742" s="12"/>
    </row>
    <row r="743" spans="2:10" x14ac:dyDescent="0.3">
      <c r="B743" s="3"/>
      <c r="C743" s="3"/>
      <c r="D743" s="5"/>
      <c r="E743" s="7"/>
      <c r="I743" s="12"/>
      <c r="J743" s="12"/>
    </row>
    <row r="744" spans="2:10" x14ac:dyDescent="0.3">
      <c r="B744" s="3"/>
      <c r="C744" s="3"/>
      <c r="D744" s="5"/>
      <c r="E744" s="7"/>
      <c r="I744" s="12"/>
      <c r="J744" s="12"/>
    </row>
    <row r="745" spans="2:10" x14ac:dyDescent="0.3">
      <c r="B745" s="3"/>
      <c r="C745" s="3"/>
      <c r="D745" s="5"/>
      <c r="E745" s="7"/>
      <c r="I745" s="12"/>
      <c r="J745" s="12"/>
    </row>
    <row r="746" spans="2:10" x14ac:dyDescent="0.3">
      <c r="B746" s="3"/>
      <c r="C746" s="3"/>
      <c r="D746" s="5"/>
      <c r="E746" s="7"/>
      <c r="I746" s="12"/>
      <c r="J746" s="12"/>
    </row>
    <row r="747" spans="2:10" x14ac:dyDescent="0.3">
      <c r="B747" s="3"/>
      <c r="C747" s="3"/>
      <c r="D747" s="5"/>
      <c r="E747" s="7"/>
      <c r="I747" s="12"/>
      <c r="J747" s="12"/>
    </row>
    <row r="748" spans="2:10" x14ac:dyDescent="0.3">
      <c r="B748" s="3"/>
      <c r="C748" s="3"/>
      <c r="D748" s="5"/>
      <c r="E748" s="7"/>
      <c r="I748" s="12"/>
      <c r="J748" s="12"/>
    </row>
    <row r="749" spans="2:10" x14ac:dyDescent="0.3">
      <c r="B749" s="3"/>
      <c r="C749" s="3"/>
      <c r="D749" s="5"/>
      <c r="E749" s="7"/>
      <c r="I749" s="12"/>
      <c r="J749" s="12"/>
    </row>
    <row r="750" spans="2:10" x14ac:dyDescent="0.3">
      <c r="B750" s="3"/>
      <c r="C750" s="3"/>
      <c r="D750" s="5"/>
      <c r="E750" s="7"/>
      <c r="I750" s="12"/>
      <c r="J750" s="12"/>
    </row>
    <row r="751" spans="2:10" x14ac:dyDescent="0.3">
      <c r="B751" s="3"/>
      <c r="C751" s="3"/>
      <c r="D751" s="5"/>
      <c r="E751" s="7"/>
      <c r="I751" s="12"/>
      <c r="J751" s="12"/>
    </row>
    <row r="752" spans="2:10" x14ac:dyDescent="0.3">
      <c r="B752" s="3"/>
      <c r="C752" s="3"/>
      <c r="D752" s="5"/>
      <c r="E752" s="7"/>
      <c r="I752" s="12"/>
      <c r="J752" s="12"/>
    </row>
    <row r="753" spans="2:10" x14ac:dyDescent="0.3">
      <c r="B753" s="3"/>
      <c r="C753" s="3"/>
      <c r="D753" s="5"/>
      <c r="E753" s="7"/>
      <c r="I753" s="12"/>
      <c r="J753" s="12"/>
    </row>
    <row r="754" spans="2:10" x14ac:dyDescent="0.3">
      <c r="B754" s="3"/>
      <c r="C754" s="3"/>
      <c r="D754" s="5"/>
      <c r="E754" s="7"/>
      <c r="I754" s="12"/>
      <c r="J754" s="12"/>
    </row>
    <row r="755" spans="2:10" x14ac:dyDescent="0.3">
      <c r="B755" s="3"/>
      <c r="C755" s="3"/>
      <c r="D755" s="5"/>
      <c r="E755" s="7"/>
      <c r="I755" s="12"/>
      <c r="J755" s="12"/>
    </row>
    <row r="756" spans="2:10" x14ac:dyDescent="0.3">
      <c r="B756" s="3"/>
      <c r="C756" s="3"/>
      <c r="D756" s="5"/>
      <c r="E756" s="7"/>
      <c r="I756" s="12"/>
      <c r="J756" s="12"/>
    </row>
    <row r="757" spans="2:10" x14ac:dyDescent="0.3">
      <c r="B757" s="3"/>
      <c r="C757" s="3"/>
      <c r="D757" s="5"/>
      <c r="E757" s="7"/>
      <c r="I757" s="12"/>
      <c r="J757" s="12"/>
    </row>
    <row r="758" spans="2:10" x14ac:dyDescent="0.3">
      <c r="B758" s="3"/>
      <c r="C758" s="3"/>
      <c r="D758" s="5"/>
      <c r="E758" s="7"/>
      <c r="I758" s="12"/>
      <c r="J758" s="12"/>
    </row>
    <row r="759" spans="2:10" x14ac:dyDescent="0.3">
      <c r="B759" s="3"/>
      <c r="C759" s="3"/>
      <c r="D759" s="5"/>
      <c r="E759" s="7"/>
      <c r="I759" s="12"/>
      <c r="J759" s="12"/>
    </row>
    <row r="760" spans="2:10" x14ac:dyDescent="0.3">
      <c r="B760" s="3"/>
      <c r="C760" s="3"/>
      <c r="D760" s="5"/>
      <c r="E760" s="7"/>
      <c r="I760" s="12"/>
      <c r="J760" s="12"/>
    </row>
    <row r="761" spans="2:10" x14ac:dyDescent="0.3">
      <c r="B761" s="3"/>
      <c r="C761" s="3"/>
      <c r="D761" s="5"/>
      <c r="E761" s="7"/>
      <c r="I761" s="12"/>
      <c r="J761" s="12"/>
    </row>
    <row r="762" spans="2:10" x14ac:dyDescent="0.3">
      <c r="B762" s="3"/>
      <c r="C762" s="3"/>
      <c r="D762" s="5"/>
      <c r="E762" s="7"/>
      <c r="I762" s="12"/>
      <c r="J762" s="12"/>
    </row>
    <row r="763" spans="2:10" x14ac:dyDescent="0.3">
      <c r="B763" s="3"/>
      <c r="C763" s="3"/>
      <c r="D763" s="5"/>
      <c r="E763" s="7"/>
      <c r="I763" s="12"/>
      <c r="J763" s="12"/>
    </row>
    <row r="764" spans="2:10" x14ac:dyDescent="0.3">
      <c r="B764" s="3"/>
      <c r="C764" s="3"/>
      <c r="D764" s="5"/>
      <c r="E764" s="7"/>
      <c r="I764" s="12"/>
      <c r="J764" s="12"/>
    </row>
    <row r="765" spans="2:10" x14ac:dyDescent="0.3">
      <c r="B765" s="3"/>
      <c r="C765" s="3"/>
      <c r="D765" s="5"/>
      <c r="E765" s="7"/>
      <c r="I765" s="12"/>
      <c r="J765" s="12"/>
    </row>
    <row r="766" spans="2:10" x14ac:dyDescent="0.3">
      <c r="B766" s="3"/>
      <c r="C766" s="3"/>
      <c r="D766" s="5"/>
      <c r="E766" s="7"/>
      <c r="I766" s="12"/>
      <c r="J766" s="12"/>
    </row>
    <row r="767" spans="2:10" x14ac:dyDescent="0.3">
      <c r="B767" s="3"/>
      <c r="C767" s="3"/>
      <c r="D767" s="5"/>
      <c r="E767" s="7"/>
      <c r="I767" s="12"/>
      <c r="J767" s="12"/>
    </row>
    <row r="768" spans="2:10" x14ac:dyDescent="0.3">
      <c r="B768" s="3"/>
      <c r="C768" s="3"/>
      <c r="D768" s="5"/>
      <c r="E768" s="7"/>
      <c r="I768" s="12"/>
      <c r="J768" s="12"/>
    </row>
    <row r="769" spans="2:10" x14ac:dyDescent="0.3">
      <c r="B769" s="3"/>
      <c r="C769" s="3"/>
      <c r="D769" s="5"/>
      <c r="E769" s="7"/>
      <c r="I769" s="12"/>
      <c r="J769" s="12"/>
    </row>
    <row r="770" spans="2:10" x14ac:dyDescent="0.3">
      <c r="B770" s="3"/>
      <c r="C770" s="3"/>
      <c r="D770" s="5"/>
      <c r="E770" s="7"/>
      <c r="I770" s="12"/>
      <c r="J770" s="12"/>
    </row>
    <row r="771" spans="2:10" x14ac:dyDescent="0.3">
      <c r="B771" s="3"/>
      <c r="C771" s="3"/>
      <c r="D771" s="5"/>
      <c r="E771" s="7"/>
      <c r="I771" s="12"/>
      <c r="J771" s="12"/>
    </row>
    <row r="772" spans="2:10" x14ac:dyDescent="0.3">
      <c r="B772" s="3"/>
      <c r="C772" s="3"/>
      <c r="D772" s="5"/>
      <c r="E772" s="7"/>
      <c r="I772" s="12"/>
      <c r="J772" s="12"/>
    </row>
    <row r="773" spans="2:10" x14ac:dyDescent="0.3">
      <c r="B773" s="3"/>
      <c r="C773" s="3"/>
      <c r="D773" s="5"/>
      <c r="E773" s="7"/>
      <c r="I773" s="12"/>
      <c r="J773" s="12"/>
    </row>
    <row r="774" spans="2:10" x14ac:dyDescent="0.3">
      <c r="B774" s="3"/>
      <c r="C774" s="3"/>
      <c r="D774" s="5"/>
      <c r="E774" s="7"/>
      <c r="I774" s="12"/>
      <c r="J774" s="12"/>
    </row>
    <row r="775" spans="2:10" x14ac:dyDescent="0.3">
      <c r="B775" s="3"/>
      <c r="C775" s="3"/>
      <c r="D775" s="5"/>
      <c r="E775" s="7"/>
      <c r="I775" s="12"/>
      <c r="J775" s="12"/>
    </row>
    <row r="776" spans="2:10" x14ac:dyDescent="0.3">
      <c r="B776" s="3"/>
      <c r="C776" s="3"/>
      <c r="D776" s="5"/>
      <c r="E776" s="7"/>
      <c r="I776" s="12"/>
      <c r="J776" s="12"/>
    </row>
    <row r="777" spans="2:10" x14ac:dyDescent="0.3">
      <c r="B777" s="3"/>
      <c r="C777" s="3"/>
      <c r="D777" s="5"/>
      <c r="E777" s="7"/>
      <c r="I777" s="12"/>
      <c r="J777" s="12"/>
    </row>
    <row r="778" spans="2:10" x14ac:dyDescent="0.3">
      <c r="B778" s="3"/>
      <c r="C778" s="3"/>
      <c r="D778" s="5"/>
      <c r="E778" s="7"/>
      <c r="I778" s="12"/>
      <c r="J778" s="12"/>
    </row>
    <row r="779" spans="2:10" x14ac:dyDescent="0.3">
      <c r="B779" s="3"/>
      <c r="C779" s="3"/>
      <c r="D779" s="5"/>
      <c r="E779" s="7"/>
      <c r="I779" s="12"/>
      <c r="J779" s="12"/>
    </row>
    <row r="780" spans="2:10" x14ac:dyDescent="0.3">
      <c r="B780" s="3"/>
      <c r="C780" s="3"/>
      <c r="D780" s="5"/>
      <c r="E780" s="7"/>
      <c r="I780" s="12"/>
      <c r="J780" s="12"/>
    </row>
    <row r="781" spans="2:10" x14ac:dyDescent="0.3">
      <c r="B781" s="3"/>
      <c r="C781" s="3"/>
      <c r="D781" s="5"/>
      <c r="E781" s="7"/>
      <c r="I781" s="12"/>
      <c r="J781" s="12"/>
    </row>
    <row r="782" spans="2:10" x14ac:dyDescent="0.3">
      <c r="B782" s="3"/>
      <c r="C782" s="3"/>
      <c r="D782" s="5"/>
      <c r="E782" s="7"/>
      <c r="I782" s="12"/>
      <c r="J782" s="12"/>
    </row>
    <row r="783" spans="2:10" x14ac:dyDescent="0.3">
      <c r="B783" s="3"/>
      <c r="C783" s="3"/>
      <c r="D783" s="5"/>
      <c r="E783" s="7"/>
      <c r="I783" s="12"/>
      <c r="J783" s="12"/>
    </row>
    <row r="784" spans="2:10" x14ac:dyDescent="0.3">
      <c r="B784" s="3"/>
      <c r="C784" s="3"/>
      <c r="D784" s="5"/>
      <c r="E784" s="7"/>
      <c r="I784" s="12"/>
      <c r="J784" s="12"/>
    </row>
    <row r="785" spans="2:10" x14ac:dyDescent="0.3">
      <c r="B785" s="3"/>
      <c r="C785" s="3"/>
      <c r="D785" s="5"/>
      <c r="E785" s="7"/>
      <c r="I785" s="12"/>
      <c r="J785" s="12"/>
    </row>
    <row r="786" spans="2:10" x14ac:dyDescent="0.3">
      <c r="B786" s="3"/>
      <c r="C786" s="3"/>
      <c r="D786" s="5"/>
      <c r="E786" s="7"/>
      <c r="I786" s="12"/>
      <c r="J786" s="12"/>
    </row>
    <row r="787" spans="2:10" x14ac:dyDescent="0.3">
      <c r="B787" s="3"/>
      <c r="C787" s="3"/>
      <c r="D787" s="5"/>
      <c r="E787" s="7"/>
      <c r="I787" s="12"/>
      <c r="J787" s="12"/>
    </row>
    <row r="788" spans="2:10" x14ac:dyDescent="0.3">
      <c r="B788" s="3"/>
      <c r="C788" s="3"/>
      <c r="D788" s="5"/>
      <c r="E788" s="7"/>
      <c r="I788" s="12"/>
      <c r="J788" s="12"/>
    </row>
    <row r="789" spans="2:10" x14ac:dyDescent="0.3">
      <c r="B789" s="3"/>
      <c r="C789" s="3"/>
      <c r="D789" s="5"/>
      <c r="E789" s="7"/>
      <c r="I789" s="12"/>
      <c r="J789" s="12"/>
    </row>
    <row r="790" spans="2:10" x14ac:dyDescent="0.3">
      <c r="B790" s="3"/>
      <c r="C790" s="3"/>
      <c r="D790" s="5"/>
      <c r="E790" s="7"/>
      <c r="I790" s="12"/>
      <c r="J790" s="12"/>
    </row>
    <row r="791" spans="2:10" x14ac:dyDescent="0.3">
      <c r="B791" s="3"/>
      <c r="C791" s="3"/>
      <c r="D791" s="5"/>
      <c r="E791" s="7"/>
      <c r="I791" s="12"/>
      <c r="J791" s="12"/>
    </row>
    <row r="792" spans="2:10" x14ac:dyDescent="0.3">
      <c r="B792" s="3"/>
      <c r="C792" s="3"/>
      <c r="D792" s="5"/>
      <c r="E792" s="7"/>
      <c r="I792" s="12"/>
      <c r="J792" s="12"/>
    </row>
    <row r="793" spans="2:10" x14ac:dyDescent="0.3">
      <c r="B793" s="3"/>
      <c r="C793" s="3"/>
      <c r="D793" s="5"/>
      <c r="E793" s="7"/>
      <c r="I793" s="12"/>
      <c r="J793" s="12"/>
    </row>
    <row r="794" spans="2:10" x14ac:dyDescent="0.3">
      <c r="B794" s="3"/>
      <c r="C794" s="3"/>
      <c r="D794" s="5"/>
      <c r="E794" s="7"/>
      <c r="I794" s="12"/>
      <c r="J794" s="12"/>
    </row>
    <row r="795" spans="2:10" x14ac:dyDescent="0.3">
      <c r="B795" s="3"/>
      <c r="C795" s="3"/>
      <c r="D795" s="5"/>
      <c r="E795" s="7"/>
      <c r="I795" s="12"/>
      <c r="J795" s="12"/>
    </row>
    <row r="796" spans="2:10" x14ac:dyDescent="0.3">
      <c r="B796" s="3"/>
      <c r="C796" s="3"/>
      <c r="D796" s="5"/>
      <c r="E796" s="7"/>
      <c r="I796" s="12"/>
      <c r="J796" s="12"/>
    </row>
    <row r="797" spans="2:10" x14ac:dyDescent="0.3">
      <c r="B797" s="3"/>
      <c r="C797" s="3"/>
      <c r="D797" s="5"/>
      <c r="E797" s="7"/>
      <c r="I797" s="12"/>
      <c r="J797" s="12"/>
    </row>
    <row r="798" spans="2:10" x14ac:dyDescent="0.3">
      <c r="B798" s="3"/>
      <c r="C798" s="3"/>
      <c r="D798" s="5"/>
      <c r="E798" s="7"/>
      <c r="I798" s="12"/>
      <c r="J798" s="12"/>
    </row>
    <row r="799" spans="2:10" x14ac:dyDescent="0.3">
      <c r="B799" s="3"/>
      <c r="C799" s="3"/>
      <c r="D799" s="5"/>
      <c r="E799" s="7"/>
      <c r="I799" s="12"/>
      <c r="J799" s="12"/>
    </row>
    <row r="800" spans="2:10" x14ac:dyDescent="0.3">
      <c r="B800" s="3"/>
      <c r="C800" s="3"/>
      <c r="D800" s="5"/>
      <c r="E800" s="7"/>
      <c r="I800" s="12"/>
      <c r="J800" s="12"/>
    </row>
    <row r="801" spans="2:10" x14ac:dyDescent="0.3">
      <c r="B801" s="3"/>
      <c r="C801" s="3"/>
      <c r="D801" s="5"/>
      <c r="E801" s="7"/>
      <c r="I801" s="12"/>
      <c r="J801" s="12"/>
    </row>
    <row r="802" spans="2:10" x14ac:dyDescent="0.3">
      <c r="B802" s="3"/>
      <c r="C802" s="3"/>
      <c r="D802" s="5"/>
      <c r="E802" s="7"/>
      <c r="I802" s="12"/>
      <c r="J802" s="12"/>
    </row>
    <row r="803" spans="2:10" x14ac:dyDescent="0.3">
      <c r="B803" s="3"/>
      <c r="C803" s="3"/>
      <c r="D803" s="5"/>
      <c r="E803" s="7"/>
      <c r="I803" s="12"/>
      <c r="J803" s="12"/>
    </row>
    <row r="804" spans="2:10" x14ac:dyDescent="0.3">
      <c r="B804" s="3"/>
      <c r="C804" s="3"/>
      <c r="D804" s="5"/>
      <c r="E804" s="7"/>
      <c r="I804" s="12"/>
      <c r="J804" s="12"/>
    </row>
    <row r="805" spans="2:10" x14ac:dyDescent="0.3">
      <c r="B805" s="3"/>
      <c r="C805" s="3"/>
      <c r="D805" s="5"/>
      <c r="E805" s="7"/>
      <c r="I805" s="12"/>
      <c r="J805" s="12"/>
    </row>
    <row r="806" spans="2:10" x14ac:dyDescent="0.3">
      <c r="B806" s="3"/>
      <c r="C806" s="3"/>
      <c r="D806" s="5"/>
      <c r="E806" s="7"/>
      <c r="I806" s="12"/>
      <c r="J806" s="12"/>
    </row>
    <row r="807" spans="2:10" x14ac:dyDescent="0.3">
      <c r="B807" s="3"/>
      <c r="C807" s="3"/>
      <c r="D807" s="5"/>
      <c r="E807" s="7"/>
      <c r="I807" s="12"/>
      <c r="J807" s="12"/>
    </row>
    <row r="808" spans="2:10" x14ac:dyDescent="0.3">
      <c r="B808" s="3"/>
      <c r="C808" s="3"/>
      <c r="D808" s="5"/>
      <c r="E808" s="7"/>
      <c r="I808" s="12"/>
      <c r="J808" s="12"/>
    </row>
    <row r="809" spans="2:10" x14ac:dyDescent="0.3">
      <c r="B809" s="3"/>
      <c r="C809" s="3"/>
      <c r="D809" s="5"/>
      <c r="E809" s="7"/>
      <c r="I809" s="12"/>
      <c r="J809" s="12"/>
    </row>
    <row r="810" spans="2:10" x14ac:dyDescent="0.3">
      <c r="B810" s="3"/>
      <c r="C810" s="3"/>
      <c r="D810" s="5"/>
      <c r="E810" s="7"/>
      <c r="I810" s="12"/>
      <c r="J810" s="12"/>
    </row>
    <row r="811" spans="2:10" x14ac:dyDescent="0.3">
      <c r="B811" s="3"/>
      <c r="C811" s="3"/>
      <c r="D811" s="5"/>
      <c r="E811" s="7"/>
      <c r="I811" s="12"/>
      <c r="J811" s="12"/>
    </row>
    <row r="812" spans="2:10" x14ac:dyDescent="0.3">
      <c r="B812" s="3"/>
      <c r="C812" s="3"/>
      <c r="D812" s="5"/>
      <c r="E812" s="7"/>
      <c r="I812" s="12"/>
      <c r="J812" s="12"/>
    </row>
    <row r="813" spans="2:10" x14ac:dyDescent="0.3">
      <c r="B813" s="3"/>
      <c r="C813" s="3"/>
      <c r="D813" s="5"/>
      <c r="E813" s="7"/>
      <c r="I813" s="12"/>
      <c r="J813" s="12"/>
    </row>
    <row r="814" spans="2:10" x14ac:dyDescent="0.3">
      <c r="B814" s="3"/>
      <c r="C814" s="3"/>
      <c r="D814" s="5"/>
      <c r="E814" s="7"/>
      <c r="I814" s="12"/>
      <c r="J814" s="12"/>
    </row>
    <row r="815" spans="2:10" x14ac:dyDescent="0.3">
      <c r="B815" s="3"/>
      <c r="C815" s="3"/>
      <c r="D815" s="5"/>
      <c r="E815" s="7"/>
      <c r="I815" s="12"/>
      <c r="J815" s="12"/>
    </row>
    <row r="816" spans="2:10" x14ac:dyDescent="0.3">
      <c r="B816" s="3"/>
      <c r="C816" s="3"/>
      <c r="D816" s="5"/>
      <c r="E816" s="7"/>
      <c r="I816" s="12"/>
      <c r="J816" s="12"/>
    </row>
    <row r="817" spans="2:10" x14ac:dyDescent="0.3">
      <c r="B817" s="3"/>
      <c r="C817" s="3"/>
      <c r="D817" s="5"/>
      <c r="E817" s="7"/>
      <c r="I817" s="12"/>
      <c r="J817" s="12"/>
    </row>
    <row r="818" spans="2:10" x14ac:dyDescent="0.3">
      <c r="B818" s="3"/>
      <c r="C818" s="3"/>
      <c r="D818" s="5"/>
      <c r="E818" s="7"/>
      <c r="I818" s="12"/>
      <c r="J818" s="12"/>
    </row>
    <row r="819" spans="2:10" x14ac:dyDescent="0.3">
      <c r="B819" s="3"/>
      <c r="C819" s="3"/>
      <c r="D819" s="5"/>
      <c r="E819" s="7"/>
      <c r="I819" s="12"/>
      <c r="J819" s="12"/>
    </row>
    <row r="820" spans="2:10" x14ac:dyDescent="0.3">
      <c r="B820" s="3"/>
      <c r="C820" s="3"/>
      <c r="D820" s="5"/>
      <c r="E820" s="7"/>
      <c r="I820" s="12"/>
      <c r="J820" s="12"/>
    </row>
    <row r="821" spans="2:10" x14ac:dyDescent="0.3">
      <c r="B821" s="3"/>
      <c r="C821" s="3"/>
      <c r="D821" s="5"/>
      <c r="E821" s="7"/>
      <c r="I821" s="12"/>
      <c r="J821" s="12"/>
    </row>
    <row r="822" spans="2:10" x14ac:dyDescent="0.3">
      <c r="B822" s="3"/>
      <c r="C822" s="3"/>
      <c r="D822" s="5"/>
      <c r="E822" s="7"/>
      <c r="I822" s="12"/>
      <c r="J822" s="12"/>
    </row>
    <row r="823" spans="2:10" x14ac:dyDescent="0.3">
      <c r="B823" s="3"/>
      <c r="C823" s="3"/>
      <c r="D823" s="5"/>
      <c r="E823" s="7"/>
      <c r="I823" s="12"/>
      <c r="J823" s="12"/>
    </row>
    <row r="824" spans="2:10" x14ac:dyDescent="0.3">
      <c r="B824" s="3"/>
      <c r="C824" s="3"/>
      <c r="D824" s="5"/>
      <c r="E824" s="7"/>
      <c r="I824" s="12"/>
      <c r="J824" s="12"/>
    </row>
    <row r="825" spans="2:10" x14ac:dyDescent="0.3">
      <c r="B825" s="3"/>
      <c r="C825" s="3"/>
      <c r="D825" s="5"/>
      <c r="E825" s="7"/>
      <c r="I825" s="12"/>
      <c r="J825" s="12"/>
    </row>
    <row r="826" spans="2:10" x14ac:dyDescent="0.3">
      <c r="B826" s="3"/>
      <c r="C826" s="3"/>
      <c r="D826" s="5"/>
      <c r="E826" s="7"/>
      <c r="I826" s="12"/>
      <c r="J826" s="12"/>
    </row>
    <row r="827" spans="2:10" x14ac:dyDescent="0.3">
      <c r="B827" s="3"/>
      <c r="C827" s="3"/>
      <c r="D827" s="5"/>
      <c r="E827" s="7"/>
      <c r="I827" s="12"/>
      <c r="J827" s="12"/>
    </row>
    <row r="828" spans="2:10" x14ac:dyDescent="0.3">
      <c r="B828" s="3"/>
      <c r="C828" s="3"/>
      <c r="D828" s="5"/>
      <c r="E828" s="7"/>
      <c r="I828" s="12"/>
      <c r="J828" s="12"/>
    </row>
    <row r="829" spans="2:10" x14ac:dyDescent="0.3">
      <c r="B829" s="3"/>
      <c r="C829" s="3"/>
      <c r="D829" s="5"/>
      <c r="E829" s="7"/>
      <c r="I829" s="12"/>
      <c r="J829" s="12"/>
    </row>
    <row r="830" spans="2:10" x14ac:dyDescent="0.3">
      <c r="B830" s="3"/>
      <c r="C830" s="3"/>
      <c r="D830" s="5"/>
      <c r="E830" s="7"/>
      <c r="I830" s="12"/>
      <c r="J830" s="12"/>
    </row>
    <row r="831" spans="2:10" x14ac:dyDescent="0.3">
      <c r="B831" s="3"/>
      <c r="C831" s="3"/>
      <c r="D831" s="5"/>
      <c r="E831" s="7"/>
      <c r="I831" s="12"/>
      <c r="J831" s="12"/>
    </row>
    <row r="832" spans="2:10" x14ac:dyDescent="0.3">
      <c r="B832" s="3"/>
      <c r="C832" s="3"/>
      <c r="D832" s="5"/>
      <c r="E832" s="7"/>
      <c r="I832" s="12"/>
      <c r="J832" s="12"/>
    </row>
    <row r="833" spans="2:10" x14ac:dyDescent="0.3">
      <c r="B833" s="3"/>
      <c r="C833" s="3"/>
      <c r="D833" s="5"/>
      <c r="E833" s="7"/>
      <c r="I833" s="12"/>
      <c r="J833" s="12"/>
    </row>
    <row r="834" spans="2:10" x14ac:dyDescent="0.3">
      <c r="B834" s="3"/>
      <c r="C834" s="3"/>
      <c r="D834" s="5"/>
      <c r="E834" s="7"/>
      <c r="I834" s="12"/>
      <c r="J834" s="12"/>
    </row>
    <row r="835" spans="2:10" x14ac:dyDescent="0.3">
      <c r="B835" s="3"/>
      <c r="C835" s="3"/>
      <c r="D835" s="5"/>
      <c r="E835" s="7"/>
      <c r="I835" s="12"/>
      <c r="J835" s="12"/>
    </row>
    <row r="836" spans="2:10" x14ac:dyDescent="0.3">
      <c r="B836" s="3"/>
      <c r="C836" s="3"/>
      <c r="D836" s="5"/>
      <c r="E836" s="7"/>
      <c r="I836" s="12"/>
      <c r="J836" s="12"/>
    </row>
    <row r="837" spans="2:10" x14ac:dyDescent="0.3">
      <c r="B837" s="3"/>
      <c r="C837" s="3"/>
      <c r="D837" s="5"/>
      <c r="E837" s="7"/>
      <c r="I837" s="12"/>
      <c r="J837" s="12"/>
    </row>
    <row r="838" spans="2:10" x14ac:dyDescent="0.3">
      <c r="B838" s="3"/>
      <c r="C838" s="3"/>
      <c r="D838" s="5"/>
      <c r="E838" s="7"/>
      <c r="I838" s="12"/>
      <c r="J838" s="12"/>
    </row>
    <row r="839" spans="2:10" x14ac:dyDescent="0.3">
      <c r="B839" s="3"/>
      <c r="C839" s="3"/>
      <c r="D839" s="5"/>
      <c r="E839" s="7"/>
      <c r="I839" s="12"/>
      <c r="J839" s="12"/>
    </row>
    <row r="840" spans="2:10" x14ac:dyDescent="0.3">
      <c r="B840" s="3"/>
      <c r="C840" s="3"/>
      <c r="D840" s="5"/>
      <c r="E840" s="7"/>
      <c r="I840" s="12"/>
      <c r="J840" s="12"/>
    </row>
    <row r="841" spans="2:10" x14ac:dyDescent="0.3">
      <c r="B841" s="3"/>
      <c r="C841" s="3"/>
      <c r="D841" s="5"/>
      <c r="E841" s="7"/>
      <c r="I841" s="12"/>
      <c r="J841" s="12"/>
    </row>
    <row r="842" spans="2:10" x14ac:dyDescent="0.3">
      <c r="B842" s="3"/>
      <c r="C842" s="3"/>
      <c r="D842" s="5"/>
      <c r="E842" s="7"/>
      <c r="I842" s="12"/>
      <c r="J842" s="12"/>
    </row>
    <row r="843" spans="2:10" x14ac:dyDescent="0.3">
      <c r="B843" s="3"/>
      <c r="C843" s="3"/>
      <c r="D843" s="5"/>
      <c r="E843" s="7"/>
      <c r="I843" s="12"/>
      <c r="J843" s="12"/>
    </row>
    <row r="844" spans="2:10" x14ac:dyDescent="0.3">
      <c r="B844" s="3"/>
      <c r="C844" s="3"/>
      <c r="D844" s="5"/>
      <c r="E844" s="7"/>
      <c r="I844" s="12"/>
      <c r="J844" s="12"/>
    </row>
    <row r="845" spans="2:10" x14ac:dyDescent="0.3">
      <c r="B845" s="3"/>
      <c r="C845" s="3"/>
      <c r="D845" s="5"/>
      <c r="E845" s="7"/>
      <c r="I845" s="12"/>
      <c r="J845" s="12"/>
    </row>
    <row r="846" spans="2:10" x14ac:dyDescent="0.3">
      <c r="B846" s="3"/>
      <c r="C846" s="3"/>
      <c r="D846" s="5"/>
      <c r="E846" s="7"/>
      <c r="I846" s="12"/>
      <c r="J846" s="12"/>
    </row>
    <row r="847" spans="2:10" x14ac:dyDescent="0.3">
      <c r="B847" s="3"/>
      <c r="C847" s="3"/>
      <c r="D847" s="5"/>
      <c r="E847" s="7"/>
      <c r="I847" s="12"/>
      <c r="J847" s="12"/>
    </row>
    <row r="848" spans="2:10" x14ac:dyDescent="0.3">
      <c r="B848" s="3"/>
      <c r="C848" s="3"/>
      <c r="D848" s="5"/>
      <c r="E848" s="7"/>
      <c r="I848" s="12"/>
      <c r="J848" s="12"/>
    </row>
    <row r="849" spans="2:10" x14ac:dyDescent="0.3">
      <c r="B849" s="3"/>
      <c r="C849" s="3"/>
      <c r="D849" s="5"/>
      <c r="E849" s="7"/>
      <c r="I849" s="12"/>
      <c r="J849" s="12"/>
    </row>
    <row r="850" spans="2:10" x14ac:dyDescent="0.3">
      <c r="B850" s="3"/>
      <c r="C850" s="3"/>
      <c r="D850" s="5"/>
      <c r="E850" s="7"/>
      <c r="I850" s="12"/>
      <c r="J850" s="12"/>
    </row>
    <row r="851" spans="2:10" x14ac:dyDescent="0.3">
      <c r="B851" s="3"/>
      <c r="C851" s="3"/>
      <c r="D851" s="5"/>
      <c r="E851" s="7"/>
      <c r="I851" s="12"/>
      <c r="J851" s="12"/>
    </row>
    <row r="852" spans="2:10" x14ac:dyDescent="0.3">
      <c r="B852" s="3"/>
      <c r="C852" s="3"/>
      <c r="D852" s="5"/>
      <c r="E852" s="7"/>
      <c r="I852" s="12"/>
      <c r="J852" s="12"/>
    </row>
    <row r="853" spans="2:10" x14ac:dyDescent="0.3">
      <c r="B853" s="3"/>
      <c r="C853" s="3"/>
      <c r="D853" s="5"/>
      <c r="E853" s="7"/>
      <c r="I853" s="12"/>
      <c r="J853" s="12"/>
    </row>
    <row r="854" spans="2:10" x14ac:dyDescent="0.3">
      <c r="B854" s="3"/>
      <c r="C854" s="3"/>
      <c r="D854" s="5"/>
      <c r="E854" s="7"/>
      <c r="I854" s="12"/>
      <c r="J854" s="12"/>
    </row>
    <row r="855" spans="2:10" x14ac:dyDescent="0.3">
      <c r="B855" s="3"/>
      <c r="C855" s="3"/>
      <c r="D855" s="5"/>
      <c r="E855" s="7"/>
      <c r="I855" s="12"/>
      <c r="J855" s="12"/>
    </row>
    <row r="856" spans="2:10" x14ac:dyDescent="0.3">
      <c r="B856" s="3"/>
      <c r="C856" s="3"/>
      <c r="D856" s="5"/>
      <c r="E856" s="7"/>
      <c r="I856" s="12"/>
      <c r="J856" s="12"/>
    </row>
    <row r="857" spans="2:10" x14ac:dyDescent="0.3">
      <c r="B857" s="3"/>
      <c r="C857" s="3"/>
      <c r="D857" s="5"/>
      <c r="E857" s="7"/>
      <c r="I857" s="12"/>
      <c r="J857" s="12"/>
    </row>
    <row r="858" spans="2:10" x14ac:dyDescent="0.3">
      <c r="B858" s="3"/>
      <c r="C858" s="3"/>
      <c r="D858" s="5"/>
      <c r="E858" s="7"/>
      <c r="I858" s="12"/>
      <c r="J858" s="12"/>
    </row>
    <row r="859" spans="2:10" x14ac:dyDescent="0.3">
      <c r="B859" s="3"/>
      <c r="C859" s="3"/>
      <c r="D859" s="5"/>
      <c r="E859" s="7"/>
      <c r="I859" s="12"/>
      <c r="J859" s="12"/>
    </row>
    <row r="860" spans="2:10" x14ac:dyDescent="0.3">
      <c r="B860" s="3"/>
      <c r="C860" s="3"/>
      <c r="D860" s="5"/>
      <c r="E860" s="7"/>
      <c r="I860" s="12"/>
      <c r="J860" s="12"/>
    </row>
    <row r="861" spans="2:10" x14ac:dyDescent="0.3">
      <c r="B861" s="3"/>
      <c r="C861" s="3"/>
      <c r="D861" s="5"/>
      <c r="E861" s="7"/>
      <c r="I861" s="12"/>
      <c r="J861" s="12"/>
    </row>
    <row r="862" spans="2:10" x14ac:dyDescent="0.3">
      <c r="B862" s="3"/>
      <c r="C862" s="3"/>
      <c r="D862" s="5"/>
      <c r="E862" s="7"/>
      <c r="I862" s="12"/>
      <c r="J862" s="12"/>
    </row>
    <row r="863" spans="2:10" x14ac:dyDescent="0.3">
      <c r="B863" s="3"/>
      <c r="C863" s="3"/>
      <c r="D863" s="5"/>
      <c r="E863" s="7"/>
      <c r="I863" s="12"/>
      <c r="J863" s="12"/>
    </row>
    <row r="864" spans="2:10" x14ac:dyDescent="0.3">
      <c r="B864" s="3"/>
      <c r="C864" s="3"/>
      <c r="D864" s="5"/>
      <c r="E864" s="7"/>
      <c r="I864" s="12"/>
      <c r="J864" s="12"/>
    </row>
    <row r="865" spans="2:10" x14ac:dyDescent="0.3">
      <c r="B865" s="3"/>
      <c r="C865" s="3"/>
      <c r="D865" s="5"/>
      <c r="E865" s="7"/>
      <c r="I865" s="12"/>
      <c r="J865" s="12"/>
    </row>
    <row r="866" spans="2:10" x14ac:dyDescent="0.3">
      <c r="B866" s="3"/>
      <c r="C866" s="3"/>
      <c r="D866" s="5"/>
      <c r="E866" s="7"/>
      <c r="I866" s="12"/>
      <c r="J866" s="12"/>
    </row>
    <row r="867" spans="2:10" x14ac:dyDescent="0.3">
      <c r="B867" s="3"/>
      <c r="C867" s="3"/>
      <c r="D867" s="5"/>
      <c r="E867" s="7"/>
      <c r="I867" s="12"/>
      <c r="J867" s="12"/>
    </row>
    <row r="868" spans="2:10" x14ac:dyDescent="0.3">
      <c r="B868" s="3"/>
      <c r="C868" s="3"/>
      <c r="D868" s="5"/>
      <c r="E868" s="7"/>
      <c r="I868" s="12"/>
      <c r="J868" s="12"/>
    </row>
    <row r="869" spans="2:10" x14ac:dyDescent="0.3">
      <c r="B869" s="3"/>
      <c r="C869" s="3"/>
      <c r="D869" s="5"/>
      <c r="E869" s="7"/>
      <c r="I869" s="12"/>
      <c r="J869" s="12"/>
    </row>
    <row r="870" spans="2:10" x14ac:dyDescent="0.3">
      <c r="B870" s="3"/>
      <c r="C870" s="3"/>
      <c r="D870" s="5"/>
      <c r="E870" s="7"/>
      <c r="I870" s="12"/>
      <c r="J870" s="12"/>
    </row>
    <row r="871" spans="2:10" x14ac:dyDescent="0.3">
      <c r="B871" s="3"/>
      <c r="C871" s="3"/>
      <c r="D871" s="5"/>
      <c r="E871" s="7"/>
      <c r="I871" s="12"/>
      <c r="J871" s="12"/>
    </row>
    <row r="872" spans="2:10" x14ac:dyDescent="0.3">
      <c r="B872" s="3"/>
      <c r="C872" s="3"/>
      <c r="D872" s="5"/>
      <c r="E872" s="7"/>
      <c r="I872" s="12"/>
      <c r="J872" s="12"/>
    </row>
    <row r="873" spans="2:10" x14ac:dyDescent="0.3">
      <c r="B873" s="3"/>
      <c r="C873" s="3"/>
      <c r="D873" s="5"/>
      <c r="E873" s="7"/>
      <c r="I873" s="12"/>
      <c r="J873" s="12"/>
    </row>
    <row r="874" spans="2:10" x14ac:dyDescent="0.3">
      <c r="B874" s="3"/>
      <c r="C874" s="3"/>
      <c r="D874" s="5"/>
      <c r="E874" s="7"/>
      <c r="I874" s="12"/>
      <c r="J874" s="12"/>
    </row>
    <row r="875" spans="2:10" x14ac:dyDescent="0.3">
      <c r="B875" s="3"/>
      <c r="C875" s="3"/>
      <c r="D875" s="5"/>
      <c r="E875" s="7"/>
      <c r="I875" s="12"/>
      <c r="J875" s="12"/>
    </row>
    <row r="876" spans="2:10" x14ac:dyDescent="0.3">
      <c r="B876" s="3"/>
      <c r="C876" s="3"/>
      <c r="D876" s="5"/>
      <c r="E876" s="7"/>
      <c r="I876" s="12"/>
      <c r="J876" s="12"/>
    </row>
    <row r="877" spans="2:10" x14ac:dyDescent="0.3">
      <c r="B877" s="3"/>
      <c r="C877" s="3"/>
      <c r="D877" s="5"/>
      <c r="E877" s="7"/>
      <c r="I877" s="12"/>
      <c r="J877" s="12"/>
    </row>
    <row r="878" spans="2:10" x14ac:dyDescent="0.3">
      <c r="B878" s="3"/>
      <c r="C878" s="3"/>
      <c r="D878" s="5"/>
      <c r="E878" s="7"/>
      <c r="I878" s="12"/>
      <c r="J878" s="12"/>
    </row>
    <row r="879" spans="2:10" x14ac:dyDescent="0.3">
      <c r="B879" s="3"/>
      <c r="C879" s="3"/>
      <c r="D879" s="5"/>
      <c r="E879" s="7"/>
      <c r="I879" s="12"/>
      <c r="J879" s="12"/>
    </row>
    <row r="880" spans="2:10" x14ac:dyDescent="0.3">
      <c r="B880" s="3"/>
      <c r="C880" s="3"/>
      <c r="D880" s="5"/>
      <c r="E880" s="7"/>
      <c r="I880" s="12"/>
      <c r="J880" s="12"/>
    </row>
    <row r="881" spans="2:10" x14ac:dyDescent="0.3">
      <c r="B881" s="3"/>
      <c r="C881" s="3"/>
      <c r="D881" s="5"/>
      <c r="E881" s="7"/>
      <c r="I881" s="12"/>
      <c r="J881" s="12"/>
    </row>
    <row r="882" spans="2:10" x14ac:dyDescent="0.3">
      <c r="B882" s="3"/>
      <c r="C882" s="3"/>
      <c r="D882" s="5"/>
      <c r="E882" s="7"/>
      <c r="I882" s="12"/>
      <c r="J882" s="12"/>
    </row>
    <row r="883" spans="2:10" x14ac:dyDescent="0.3">
      <c r="B883" s="3"/>
      <c r="C883" s="3"/>
      <c r="D883" s="5"/>
      <c r="E883" s="7"/>
      <c r="I883" s="12"/>
      <c r="J883" s="12"/>
    </row>
    <row r="884" spans="2:10" x14ac:dyDescent="0.3">
      <c r="B884" s="3"/>
      <c r="C884" s="3"/>
      <c r="D884" s="5"/>
      <c r="E884" s="7"/>
      <c r="I884" s="12"/>
      <c r="J884" s="12"/>
    </row>
    <row r="885" spans="2:10" x14ac:dyDescent="0.3">
      <c r="B885" s="3"/>
      <c r="C885" s="3"/>
      <c r="D885" s="5"/>
      <c r="E885" s="7"/>
      <c r="I885" s="12"/>
      <c r="J885" s="12"/>
    </row>
    <row r="886" spans="2:10" x14ac:dyDescent="0.3">
      <c r="B886" s="3"/>
      <c r="C886" s="3"/>
      <c r="D886" s="5"/>
      <c r="E886" s="7"/>
      <c r="I886" s="12"/>
      <c r="J886" s="12"/>
    </row>
    <row r="887" spans="2:10" x14ac:dyDescent="0.3">
      <c r="B887" s="3"/>
      <c r="C887" s="3"/>
      <c r="D887" s="5"/>
      <c r="E887" s="7"/>
      <c r="I887" s="12"/>
      <c r="J887" s="12"/>
    </row>
    <row r="888" spans="2:10" x14ac:dyDescent="0.3">
      <c r="B888" s="3"/>
      <c r="C888" s="3"/>
      <c r="D888" s="5"/>
      <c r="E888" s="7"/>
      <c r="I888" s="12"/>
      <c r="J888" s="12"/>
    </row>
    <row r="889" spans="2:10" x14ac:dyDescent="0.3">
      <c r="B889" s="3"/>
      <c r="C889" s="3"/>
      <c r="D889" s="5"/>
      <c r="E889" s="7"/>
      <c r="I889" s="12"/>
      <c r="J889" s="12"/>
    </row>
    <row r="890" spans="2:10" x14ac:dyDescent="0.3">
      <c r="B890" s="3"/>
      <c r="C890" s="3"/>
      <c r="D890" s="5"/>
      <c r="E890" s="7"/>
      <c r="I890" s="12"/>
      <c r="J890" s="12"/>
    </row>
    <row r="891" spans="2:10" x14ac:dyDescent="0.3">
      <c r="B891" s="3"/>
      <c r="C891" s="3"/>
      <c r="D891" s="5"/>
      <c r="E891" s="7"/>
      <c r="I891" s="12"/>
      <c r="J891" s="12"/>
    </row>
    <row r="892" spans="2:10" x14ac:dyDescent="0.3">
      <c r="B892" s="3"/>
      <c r="C892" s="3"/>
      <c r="D892" s="5"/>
      <c r="E892" s="7"/>
      <c r="I892" s="12"/>
      <c r="J892" s="12"/>
    </row>
    <row r="893" spans="2:10" x14ac:dyDescent="0.3">
      <c r="B893" s="3"/>
      <c r="C893" s="3"/>
      <c r="D893" s="5"/>
      <c r="E893" s="7"/>
      <c r="I893" s="12"/>
      <c r="J893" s="12"/>
    </row>
    <row r="894" spans="2:10" x14ac:dyDescent="0.3">
      <c r="B894" s="3"/>
      <c r="C894" s="3"/>
      <c r="D894" s="5"/>
      <c r="E894" s="7"/>
      <c r="I894" s="12"/>
      <c r="J894" s="12"/>
    </row>
    <row r="895" spans="2:10" x14ac:dyDescent="0.3">
      <c r="B895" s="3"/>
      <c r="C895" s="3"/>
      <c r="D895" s="5"/>
      <c r="E895" s="7"/>
      <c r="I895" s="12"/>
      <c r="J895" s="12"/>
    </row>
    <row r="896" spans="2:10" x14ac:dyDescent="0.3">
      <c r="B896" s="3"/>
      <c r="C896" s="3"/>
      <c r="D896" s="5"/>
      <c r="E896" s="7"/>
      <c r="I896" s="12"/>
      <c r="J896" s="12"/>
    </row>
    <row r="897" spans="2:10" x14ac:dyDescent="0.3">
      <c r="B897" s="3"/>
      <c r="C897" s="3"/>
      <c r="D897" s="5"/>
      <c r="E897" s="7"/>
      <c r="I897" s="12"/>
      <c r="J897" s="12"/>
    </row>
    <row r="898" spans="2:10" x14ac:dyDescent="0.3">
      <c r="B898" s="3"/>
      <c r="C898" s="3"/>
      <c r="D898" s="5"/>
      <c r="E898" s="7"/>
      <c r="I898" s="12"/>
      <c r="J898" s="12"/>
    </row>
    <row r="899" spans="2:10" x14ac:dyDescent="0.3">
      <c r="B899" s="3"/>
      <c r="C899" s="3"/>
      <c r="D899" s="5"/>
      <c r="E899" s="7"/>
      <c r="I899" s="12"/>
      <c r="J899" s="12"/>
    </row>
    <row r="900" spans="2:10" x14ac:dyDescent="0.3">
      <c r="B900" s="3"/>
      <c r="C900" s="3"/>
      <c r="D900" s="5"/>
      <c r="E900" s="7"/>
      <c r="I900" s="12"/>
      <c r="J900" s="12"/>
    </row>
    <row r="901" spans="2:10" x14ac:dyDescent="0.3">
      <c r="B901" s="3"/>
      <c r="C901" s="3"/>
      <c r="D901" s="5"/>
      <c r="E901" s="7"/>
      <c r="I901" s="12"/>
      <c r="J901" s="12"/>
    </row>
    <row r="902" spans="2:10" x14ac:dyDescent="0.3">
      <c r="B902" s="3"/>
      <c r="C902" s="3"/>
      <c r="D902" s="5"/>
      <c r="E902" s="7"/>
      <c r="I902" s="12"/>
      <c r="J902" s="12"/>
    </row>
    <row r="903" spans="2:10" x14ac:dyDescent="0.3">
      <c r="B903" s="3"/>
      <c r="C903" s="3"/>
      <c r="D903" s="5"/>
      <c r="E903" s="7"/>
      <c r="I903" s="12"/>
      <c r="J903" s="12"/>
    </row>
    <row r="904" spans="2:10" x14ac:dyDescent="0.3">
      <c r="B904" s="3"/>
      <c r="C904" s="3"/>
      <c r="D904" s="5"/>
      <c r="E904" s="7"/>
      <c r="I904" s="12"/>
      <c r="J904" s="12"/>
    </row>
    <row r="905" spans="2:10" x14ac:dyDescent="0.3">
      <c r="B905" s="3"/>
      <c r="C905" s="3"/>
      <c r="D905" s="5"/>
      <c r="E905" s="7"/>
      <c r="I905" s="12"/>
      <c r="J905" s="12"/>
    </row>
    <row r="906" spans="2:10" x14ac:dyDescent="0.3">
      <c r="B906" s="3"/>
      <c r="C906" s="3"/>
      <c r="D906" s="5"/>
      <c r="E906" s="7"/>
      <c r="I906" s="12"/>
      <c r="J906" s="12"/>
    </row>
    <row r="907" spans="2:10" x14ac:dyDescent="0.3">
      <c r="B907" s="3"/>
      <c r="C907" s="3"/>
      <c r="D907" s="5"/>
      <c r="E907" s="7"/>
      <c r="I907" s="12"/>
      <c r="J907" s="12"/>
    </row>
    <row r="908" spans="2:10" x14ac:dyDescent="0.3">
      <c r="B908" s="3"/>
      <c r="C908" s="3"/>
      <c r="D908" s="5"/>
      <c r="E908" s="7"/>
      <c r="I908" s="12"/>
      <c r="J908" s="12"/>
    </row>
    <row r="909" spans="2:10" x14ac:dyDescent="0.3">
      <c r="B909" s="3"/>
      <c r="C909" s="3"/>
      <c r="D909" s="5"/>
      <c r="E909" s="7"/>
      <c r="I909" s="12"/>
      <c r="J909" s="12"/>
    </row>
    <row r="910" spans="2:10" x14ac:dyDescent="0.3">
      <c r="B910" s="3"/>
      <c r="C910" s="3"/>
      <c r="D910" s="5"/>
      <c r="E910" s="7"/>
      <c r="I910" s="12"/>
      <c r="J910" s="12"/>
    </row>
    <row r="911" spans="2:10" x14ac:dyDescent="0.3">
      <c r="B911" s="3"/>
      <c r="C911" s="3"/>
      <c r="D911" s="5"/>
      <c r="E911" s="7"/>
      <c r="I911" s="12"/>
      <c r="J911" s="12"/>
    </row>
    <row r="912" spans="2:10" x14ac:dyDescent="0.3">
      <c r="B912" s="3"/>
      <c r="C912" s="3"/>
      <c r="D912" s="5"/>
      <c r="E912" s="7"/>
      <c r="I912" s="12"/>
      <c r="J912" s="12"/>
    </row>
    <row r="913" spans="2:10" x14ac:dyDescent="0.3">
      <c r="B913" s="3"/>
      <c r="C913" s="3"/>
      <c r="D913" s="5"/>
      <c r="E913" s="7"/>
      <c r="I913" s="12"/>
      <c r="J913" s="12"/>
    </row>
    <row r="914" spans="2:10" x14ac:dyDescent="0.3">
      <c r="B914" s="3"/>
      <c r="C914" s="3"/>
      <c r="D914" s="5"/>
      <c r="E914" s="7"/>
      <c r="I914" s="12"/>
      <c r="J914" s="12"/>
    </row>
    <row r="915" spans="2:10" x14ac:dyDescent="0.3">
      <c r="B915" s="3"/>
      <c r="C915" s="3"/>
      <c r="D915" s="5"/>
      <c r="E915" s="7"/>
      <c r="I915" s="12"/>
      <c r="J915" s="12"/>
    </row>
    <row r="916" spans="2:10" x14ac:dyDescent="0.3">
      <c r="B916" s="3"/>
      <c r="C916" s="3"/>
      <c r="D916" s="5"/>
      <c r="E916" s="7"/>
      <c r="I916" s="12"/>
      <c r="J916" s="12"/>
    </row>
    <row r="917" spans="2:10" x14ac:dyDescent="0.3">
      <c r="B917" s="3"/>
      <c r="C917" s="3"/>
      <c r="D917" s="5"/>
      <c r="E917" s="7"/>
      <c r="I917" s="12"/>
      <c r="J917" s="12"/>
    </row>
    <row r="918" spans="2:10" x14ac:dyDescent="0.3">
      <c r="B918" s="3"/>
      <c r="C918" s="3"/>
      <c r="D918" s="5"/>
      <c r="E918" s="7"/>
      <c r="I918" s="12"/>
      <c r="J918" s="12"/>
    </row>
    <row r="919" spans="2:10" x14ac:dyDescent="0.3">
      <c r="B919" s="3"/>
      <c r="C919" s="3"/>
      <c r="D919" s="5"/>
      <c r="E919" s="7"/>
      <c r="I919" s="12"/>
      <c r="J919" s="12"/>
    </row>
    <row r="920" spans="2:10" x14ac:dyDescent="0.3">
      <c r="B920" s="3"/>
      <c r="C920" s="3"/>
      <c r="D920" s="5"/>
      <c r="E920" s="7"/>
      <c r="I920" s="12"/>
      <c r="J920" s="12"/>
    </row>
    <row r="921" spans="2:10" x14ac:dyDescent="0.3">
      <c r="B921" s="3"/>
      <c r="C921" s="3"/>
      <c r="D921" s="5"/>
      <c r="E921" s="7"/>
      <c r="I921" s="12"/>
      <c r="J921" s="12"/>
    </row>
    <row r="922" spans="2:10" x14ac:dyDescent="0.3">
      <c r="B922" s="3"/>
      <c r="C922" s="3"/>
      <c r="D922" s="5"/>
      <c r="E922" s="7"/>
      <c r="I922" s="12"/>
      <c r="J922" s="12"/>
    </row>
    <row r="923" spans="2:10" x14ac:dyDescent="0.3">
      <c r="B923" s="3"/>
      <c r="C923" s="3"/>
      <c r="D923" s="5"/>
      <c r="E923" s="7"/>
      <c r="I923" s="12"/>
      <c r="J923" s="12"/>
    </row>
    <row r="924" spans="2:10" x14ac:dyDescent="0.3">
      <c r="B924" s="3"/>
      <c r="C924" s="3"/>
      <c r="D924" s="5"/>
      <c r="E924" s="7"/>
      <c r="I924" s="12"/>
      <c r="J924" s="12"/>
    </row>
    <row r="925" spans="2:10" x14ac:dyDescent="0.3">
      <c r="B925" s="3"/>
      <c r="C925" s="3"/>
      <c r="D925" s="5"/>
      <c r="E925" s="7"/>
      <c r="I925" s="12"/>
      <c r="J925" s="12"/>
    </row>
    <row r="926" spans="2:10" x14ac:dyDescent="0.3">
      <c r="B926" s="3"/>
      <c r="C926" s="3"/>
      <c r="D926" s="5"/>
      <c r="E926" s="7"/>
      <c r="I926" s="12"/>
      <c r="J926" s="12"/>
    </row>
    <row r="927" spans="2:10" x14ac:dyDescent="0.3">
      <c r="B927" s="3"/>
      <c r="C927" s="3"/>
      <c r="D927" s="5"/>
      <c r="E927" s="7"/>
      <c r="I927" s="12"/>
      <c r="J927" s="12"/>
    </row>
    <row r="928" spans="2:10" x14ac:dyDescent="0.3">
      <c r="B928" s="3"/>
      <c r="C928" s="3"/>
      <c r="D928" s="5"/>
      <c r="E928" s="7"/>
      <c r="I928" s="12"/>
      <c r="J928" s="12"/>
    </row>
    <row r="929" spans="2:10" x14ac:dyDescent="0.3">
      <c r="B929" s="3"/>
      <c r="C929" s="3"/>
      <c r="D929" s="5"/>
      <c r="E929" s="7"/>
      <c r="I929" s="12"/>
      <c r="J929" s="12"/>
    </row>
    <row r="930" spans="2:10" x14ac:dyDescent="0.3">
      <c r="B930" s="3"/>
      <c r="C930" s="3"/>
      <c r="D930" s="5"/>
      <c r="E930" s="7"/>
      <c r="I930" s="12"/>
      <c r="J930" s="12"/>
    </row>
    <row r="931" spans="2:10" x14ac:dyDescent="0.3">
      <c r="B931" s="3"/>
      <c r="C931" s="3"/>
      <c r="D931" s="5"/>
      <c r="E931" s="7"/>
      <c r="I931" s="12"/>
      <c r="J931" s="12"/>
    </row>
    <row r="932" spans="2:10" x14ac:dyDescent="0.3">
      <c r="B932" s="3"/>
      <c r="C932" s="3"/>
      <c r="D932" s="5"/>
      <c r="E932" s="7"/>
      <c r="I932" s="12"/>
      <c r="J932" s="12"/>
    </row>
    <row r="933" spans="2:10" x14ac:dyDescent="0.3">
      <c r="B933" s="3"/>
      <c r="C933" s="3"/>
      <c r="D933" s="5"/>
      <c r="E933" s="7"/>
      <c r="I933" s="12"/>
      <c r="J933" s="12"/>
    </row>
    <row r="934" spans="2:10" x14ac:dyDescent="0.3">
      <c r="B934" s="3"/>
      <c r="C934" s="3"/>
      <c r="D934" s="5"/>
      <c r="E934" s="7"/>
      <c r="I934" s="12"/>
      <c r="J934" s="12"/>
    </row>
    <row r="935" spans="2:10" x14ac:dyDescent="0.3">
      <c r="B935" s="3"/>
      <c r="C935" s="3"/>
      <c r="D935" s="5"/>
      <c r="E935" s="7"/>
      <c r="I935" s="12"/>
      <c r="J935" s="12"/>
    </row>
    <row r="936" spans="2:10" x14ac:dyDescent="0.3">
      <c r="B936" s="3"/>
      <c r="C936" s="3"/>
      <c r="D936" s="5"/>
      <c r="E936" s="7"/>
      <c r="I936" s="12"/>
      <c r="J936" s="12"/>
    </row>
    <row r="937" spans="2:10" x14ac:dyDescent="0.3">
      <c r="B937" s="3"/>
      <c r="C937" s="3"/>
      <c r="D937" s="5"/>
      <c r="E937" s="7"/>
      <c r="I937" s="12"/>
      <c r="J937" s="12"/>
    </row>
    <row r="938" spans="2:10" x14ac:dyDescent="0.3">
      <c r="B938" s="3"/>
      <c r="C938" s="3"/>
      <c r="D938" s="5"/>
      <c r="E938" s="7"/>
      <c r="I938" s="12"/>
      <c r="J938" s="12"/>
    </row>
    <row r="939" spans="2:10" x14ac:dyDescent="0.3">
      <c r="B939" s="3"/>
      <c r="C939" s="3"/>
      <c r="D939" s="5"/>
      <c r="E939" s="7"/>
      <c r="I939" s="12"/>
      <c r="J939" s="12"/>
    </row>
    <row r="940" spans="2:10" x14ac:dyDescent="0.3">
      <c r="B940" s="3"/>
      <c r="C940" s="3"/>
      <c r="D940" s="5"/>
      <c r="E940" s="7"/>
      <c r="I940" s="12"/>
      <c r="J940" s="12"/>
    </row>
    <row r="941" spans="2:10" x14ac:dyDescent="0.3">
      <c r="B941" s="3"/>
      <c r="C941" s="3"/>
      <c r="D941" s="5"/>
      <c r="E941" s="7"/>
      <c r="I941" s="12"/>
      <c r="J941" s="12"/>
    </row>
    <row r="942" spans="2:10" x14ac:dyDescent="0.3">
      <c r="B942" s="3"/>
      <c r="C942" s="3"/>
      <c r="D942" s="5"/>
      <c r="E942" s="7"/>
      <c r="I942" s="12"/>
      <c r="J942" s="12"/>
    </row>
    <row r="943" spans="2:10" x14ac:dyDescent="0.3">
      <c r="B943" s="3"/>
      <c r="C943" s="3"/>
      <c r="D943" s="5"/>
      <c r="E943" s="7"/>
      <c r="I943" s="12"/>
      <c r="J943" s="12"/>
    </row>
    <row r="944" spans="2:10" x14ac:dyDescent="0.3">
      <c r="B944" s="3"/>
      <c r="C944" s="3"/>
      <c r="D944" s="5"/>
      <c r="E944" s="7"/>
      <c r="I944" s="12"/>
      <c r="J944" s="12"/>
    </row>
    <row r="945" spans="2:10" x14ac:dyDescent="0.3">
      <c r="B945" s="3"/>
      <c r="C945" s="3"/>
      <c r="D945" s="5"/>
      <c r="E945" s="7"/>
      <c r="I945" s="12"/>
      <c r="J945" s="12"/>
    </row>
    <row r="946" spans="2:10" x14ac:dyDescent="0.3">
      <c r="B946" s="3"/>
      <c r="C946" s="3"/>
      <c r="D946" s="5"/>
      <c r="E946" s="7"/>
      <c r="I946" s="12"/>
      <c r="J946" s="12"/>
    </row>
    <row r="947" spans="2:10" x14ac:dyDescent="0.3">
      <c r="B947" s="3"/>
      <c r="C947" s="3"/>
      <c r="D947" s="5"/>
      <c r="E947" s="7"/>
      <c r="I947" s="12"/>
      <c r="J947" s="12"/>
    </row>
    <row r="948" spans="2:10" x14ac:dyDescent="0.3">
      <c r="B948" s="3"/>
      <c r="C948" s="3"/>
      <c r="D948" s="5"/>
      <c r="E948" s="7"/>
      <c r="I948" s="12"/>
      <c r="J948" s="12"/>
    </row>
    <row r="949" spans="2:10" x14ac:dyDescent="0.3">
      <c r="B949" s="3"/>
      <c r="C949" s="3"/>
      <c r="D949" s="5"/>
      <c r="E949" s="7"/>
      <c r="I949" s="12"/>
      <c r="J949" s="12"/>
    </row>
    <row r="950" spans="2:10" x14ac:dyDescent="0.3">
      <c r="B950" s="3"/>
      <c r="C950" s="3"/>
      <c r="D950" s="5"/>
      <c r="E950" s="7"/>
      <c r="I950" s="12"/>
      <c r="J950" s="12"/>
    </row>
    <row r="951" spans="2:10" x14ac:dyDescent="0.3">
      <c r="B951" s="3"/>
      <c r="C951" s="3"/>
      <c r="D951" s="5"/>
      <c r="E951" s="7"/>
      <c r="I951" s="12"/>
      <c r="J951" s="12"/>
    </row>
    <row r="952" spans="2:10" x14ac:dyDescent="0.3">
      <c r="B952" s="3"/>
      <c r="C952" s="3"/>
      <c r="D952" s="5"/>
      <c r="E952" s="7"/>
      <c r="I952" s="12"/>
      <c r="J952" s="12"/>
    </row>
    <row r="953" spans="2:10" x14ac:dyDescent="0.3">
      <c r="B953" s="3"/>
      <c r="C953" s="3"/>
      <c r="D953" s="5"/>
      <c r="E953" s="7"/>
      <c r="I953" s="12"/>
      <c r="J953" s="12"/>
    </row>
    <row r="954" spans="2:10" x14ac:dyDescent="0.3">
      <c r="B954" s="3"/>
      <c r="C954" s="3"/>
      <c r="D954" s="5"/>
      <c r="E954" s="7"/>
      <c r="I954" s="12"/>
      <c r="J954" s="12"/>
    </row>
    <row r="955" spans="2:10" x14ac:dyDescent="0.3">
      <c r="B955" s="3"/>
      <c r="C955" s="3"/>
      <c r="D955" s="5"/>
      <c r="E955" s="7"/>
      <c r="I955" s="12"/>
      <c r="J955" s="12"/>
    </row>
    <row r="956" spans="2:10" x14ac:dyDescent="0.3">
      <c r="B956" s="3"/>
      <c r="C956" s="3"/>
      <c r="D956" s="5"/>
      <c r="E956" s="7"/>
      <c r="I956" s="12"/>
      <c r="J956" s="12"/>
    </row>
    <row r="957" spans="2:10" x14ac:dyDescent="0.3">
      <c r="B957" s="3"/>
      <c r="C957" s="3"/>
      <c r="D957" s="5"/>
      <c r="E957" s="7"/>
      <c r="I957" s="12"/>
      <c r="J957" s="12"/>
    </row>
    <row r="958" spans="2:10" x14ac:dyDescent="0.3">
      <c r="B958" s="3"/>
      <c r="C958" s="3"/>
      <c r="D958" s="5"/>
      <c r="E958" s="7"/>
      <c r="I958" s="12"/>
      <c r="J958" s="12"/>
    </row>
    <row r="959" spans="2:10" x14ac:dyDescent="0.3">
      <c r="B959" s="3"/>
      <c r="C959" s="3"/>
      <c r="D959" s="5"/>
      <c r="E959" s="7"/>
      <c r="I959" s="12"/>
      <c r="J959" s="12"/>
    </row>
    <row r="960" spans="2:10" x14ac:dyDescent="0.3">
      <c r="B960" s="3"/>
      <c r="C960" s="3"/>
      <c r="D960" s="5"/>
      <c r="E960" s="7"/>
      <c r="I960" s="12"/>
      <c r="J960" s="12"/>
    </row>
    <row r="961" spans="2:10" x14ac:dyDescent="0.3">
      <c r="B961" s="3"/>
      <c r="C961" s="3"/>
      <c r="D961" s="5"/>
      <c r="E961" s="7"/>
      <c r="I961" s="12"/>
      <c r="J961" s="12"/>
    </row>
    <row r="962" spans="2:10" x14ac:dyDescent="0.3">
      <c r="B962" s="3"/>
      <c r="C962" s="3"/>
      <c r="D962" s="5"/>
      <c r="E962" s="7"/>
      <c r="I962" s="12"/>
      <c r="J962" s="12"/>
    </row>
    <row r="963" spans="2:10" x14ac:dyDescent="0.3">
      <c r="B963" s="3"/>
      <c r="C963" s="3"/>
      <c r="D963" s="5"/>
      <c r="E963" s="7"/>
      <c r="I963" s="12"/>
      <c r="J963" s="12"/>
    </row>
    <row r="964" spans="2:10" x14ac:dyDescent="0.3">
      <c r="B964" s="3"/>
      <c r="C964" s="3"/>
      <c r="D964" s="5"/>
      <c r="E964" s="7"/>
      <c r="I964" s="12"/>
      <c r="J964" s="12"/>
    </row>
    <row r="965" spans="2:10" x14ac:dyDescent="0.3">
      <c r="B965" s="3"/>
      <c r="C965" s="3"/>
      <c r="D965" s="5"/>
      <c r="E965" s="7"/>
      <c r="I965" s="12"/>
      <c r="J965" s="12"/>
    </row>
    <row r="966" spans="2:10" x14ac:dyDescent="0.3">
      <c r="B966" s="3"/>
      <c r="C966" s="3"/>
      <c r="D966" s="5"/>
      <c r="E966" s="7"/>
      <c r="I966" s="12"/>
      <c r="J966" s="12"/>
    </row>
    <row r="967" spans="2:10" x14ac:dyDescent="0.3">
      <c r="B967" s="3"/>
      <c r="C967" s="3"/>
      <c r="D967" s="5"/>
      <c r="E967" s="7"/>
      <c r="I967" s="12"/>
      <c r="J967" s="12"/>
    </row>
    <row r="968" spans="2:10" x14ac:dyDescent="0.3">
      <c r="B968" s="3"/>
      <c r="C968" s="3"/>
      <c r="D968" s="5"/>
      <c r="E968" s="7"/>
      <c r="I968" s="12"/>
      <c r="J968" s="12"/>
    </row>
    <row r="969" spans="2:10" x14ac:dyDescent="0.3">
      <c r="B969" s="3"/>
      <c r="C969" s="3"/>
      <c r="D969" s="5"/>
      <c r="E969" s="7"/>
      <c r="I969" s="12"/>
      <c r="J969" s="12"/>
    </row>
    <row r="970" spans="2:10" x14ac:dyDescent="0.3">
      <c r="B970" s="3"/>
      <c r="C970" s="3"/>
      <c r="D970" s="5"/>
      <c r="E970" s="7"/>
      <c r="I970" s="12"/>
      <c r="J970" s="12"/>
    </row>
    <row r="971" spans="2:10" x14ac:dyDescent="0.3">
      <c r="B971" s="3"/>
      <c r="C971" s="3"/>
      <c r="D971" s="5"/>
      <c r="E971" s="7"/>
      <c r="I971" s="12"/>
      <c r="J971" s="12"/>
    </row>
    <row r="972" spans="2:10" x14ac:dyDescent="0.3">
      <c r="B972" s="3"/>
      <c r="C972" s="3"/>
      <c r="D972" s="5"/>
      <c r="E972" s="7"/>
      <c r="I972" s="12"/>
      <c r="J972" s="12"/>
    </row>
    <row r="973" spans="2:10" x14ac:dyDescent="0.3">
      <c r="B973" s="3"/>
      <c r="C973" s="3"/>
      <c r="D973" s="5"/>
      <c r="E973" s="7"/>
      <c r="I973" s="12"/>
      <c r="J973" s="12"/>
    </row>
    <row r="974" spans="2:10" x14ac:dyDescent="0.3">
      <c r="B974" s="3"/>
      <c r="C974" s="3"/>
      <c r="D974" s="5"/>
      <c r="E974" s="7"/>
      <c r="I974" s="12"/>
      <c r="J974" s="12"/>
    </row>
    <row r="975" spans="2:10" x14ac:dyDescent="0.3">
      <c r="B975" s="3"/>
      <c r="C975" s="3"/>
      <c r="D975" s="5"/>
      <c r="E975" s="7"/>
      <c r="I975" s="12"/>
      <c r="J975" s="12"/>
    </row>
    <row r="976" spans="2:10" x14ac:dyDescent="0.3">
      <c r="B976" s="3"/>
      <c r="C976" s="3"/>
      <c r="D976" s="5"/>
      <c r="E976" s="7"/>
      <c r="I976" s="12"/>
      <c r="J976" s="12"/>
    </row>
    <row r="977" spans="2:10" x14ac:dyDescent="0.3">
      <c r="B977" s="3"/>
      <c r="C977" s="3"/>
      <c r="D977" s="5"/>
      <c r="E977" s="7"/>
      <c r="I977" s="12"/>
      <c r="J977" s="12"/>
    </row>
    <row r="978" spans="2:10" x14ac:dyDescent="0.3">
      <c r="B978" s="3"/>
      <c r="C978" s="3"/>
      <c r="D978" s="5"/>
      <c r="E978" s="7"/>
      <c r="I978" s="12"/>
      <c r="J978" s="12"/>
    </row>
    <row r="979" spans="2:10" x14ac:dyDescent="0.3">
      <c r="B979" s="3"/>
      <c r="C979" s="3"/>
      <c r="D979" s="5"/>
      <c r="E979" s="7"/>
      <c r="I979" s="12"/>
      <c r="J979" s="12"/>
    </row>
    <row r="980" spans="2:10" x14ac:dyDescent="0.3">
      <c r="B980" s="3"/>
      <c r="C980" s="3"/>
      <c r="D980" s="5"/>
      <c r="E980" s="7"/>
      <c r="I980" s="12"/>
      <c r="J980" s="12"/>
    </row>
    <row r="981" spans="2:10" x14ac:dyDescent="0.3">
      <c r="B981" s="3"/>
      <c r="C981" s="3"/>
      <c r="D981" s="5"/>
      <c r="E981" s="7"/>
      <c r="I981" s="12"/>
      <c r="J981" s="12"/>
    </row>
    <row r="982" spans="2:10" x14ac:dyDescent="0.3">
      <c r="B982" s="3"/>
      <c r="C982" s="3"/>
      <c r="D982" s="5"/>
      <c r="E982" s="7"/>
      <c r="I982" s="12"/>
      <c r="J982" s="12"/>
    </row>
    <row r="983" spans="2:10" x14ac:dyDescent="0.3">
      <c r="B983" s="3"/>
      <c r="C983" s="3"/>
      <c r="D983" s="5"/>
      <c r="E983" s="7"/>
      <c r="I983" s="12"/>
      <c r="J983" s="12"/>
    </row>
    <row r="984" spans="2:10" x14ac:dyDescent="0.3">
      <c r="B984" s="3"/>
      <c r="C984" s="3"/>
      <c r="D984" s="5"/>
      <c r="E984" s="7"/>
      <c r="I984" s="12"/>
      <c r="J984" s="12"/>
    </row>
    <row r="985" spans="2:10" x14ac:dyDescent="0.3">
      <c r="B985" s="3"/>
      <c r="C985" s="3"/>
      <c r="D985" s="5"/>
      <c r="E985" s="7"/>
      <c r="I985" s="12"/>
      <c r="J985" s="12"/>
    </row>
    <row r="986" spans="2:10" x14ac:dyDescent="0.3">
      <c r="B986" s="3"/>
      <c r="C986" s="3"/>
      <c r="D986" s="5"/>
      <c r="E986" s="7"/>
      <c r="I986" s="12"/>
      <c r="J986" s="12"/>
    </row>
    <row r="987" spans="2:10" x14ac:dyDescent="0.3">
      <c r="B987" s="3"/>
      <c r="C987" s="3"/>
      <c r="D987" s="5"/>
      <c r="E987" s="7"/>
      <c r="I987" s="12"/>
      <c r="J987" s="12"/>
    </row>
    <row r="988" spans="2:10" x14ac:dyDescent="0.3">
      <c r="B988" s="3"/>
      <c r="C988" s="3"/>
      <c r="D988" s="5"/>
      <c r="E988" s="7"/>
      <c r="I988" s="12"/>
      <c r="J988" s="12"/>
    </row>
    <row r="989" spans="2:10" x14ac:dyDescent="0.3">
      <c r="B989" s="3"/>
      <c r="C989" s="3"/>
      <c r="D989" s="5"/>
      <c r="E989" s="7"/>
      <c r="I989" s="12"/>
      <c r="J989" s="12"/>
    </row>
    <row r="990" spans="2:10" x14ac:dyDescent="0.3">
      <c r="B990" s="3"/>
      <c r="C990" s="3"/>
      <c r="D990" s="5"/>
      <c r="E990" s="7"/>
      <c r="I990" s="12"/>
      <c r="J990" s="12"/>
    </row>
    <row r="991" spans="2:10" x14ac:dyDescent="0.3">
      <c r="B991" s="3"/>
      <c r="C991" s="3"/>
      <c r="D991" s="5"/>
      <c r="E991" s="7"/>
      <c r="I991" s="12"/>
      <c r="J991" s="12"/>
    </row>
    <row r="992" spans="2:10" x14ac:dyDescent="0.3">
      <c r="B992" s="3"/>
      <c r="C992" s="3"/>
      <c r="D992" s="5"/>
      <c r="E992" s="7"/>
      <c r="I992" s="12"/>
      <c r="J992" s="12"/>
    </row>
    <row r="993" spans="2:10" x14ac:dyDescent="0.3">
      <c r="B993" s="3"/>
      <c r="C993" s="3"/>
      <c r="D993" s="5"/>
      <c r="E993" s="7"/>
      <c r="I993" s="12"/>
      <c r="J993" s="12"/>
    </row>
    <row r="994" spans="2:10" x14ac:dyDescent="0.3">
      <c r="B994" s="3"/>
      <c r="C994" s="3"/>
      <c r="D994" s="5"/>
      <c r="E994" s="7"/>
      <c r="I994" s="12"/>
      <c r="J994" s="12"/>
    </row>
    <row r="995" spans="2:10" x14ac:dyDescent="0.3">
      <c r="B995" s="3"/>
      <c r="C995" s="3"/>
      <c r="D995" s="5"/>
      <c r="E995" s="7"/>
      <c r="I995" s="12"/>
      <c r="J995" s="12"/>
    </row>
    <row r="996" spans="2:10" x14ac:dyDescent="0.3">
      <c r="B996" s="3"/>
      <c r="C996" s="3"/>
      <c r="D996" s="5"/>
      <c r="E996" s="7"/>
      <c r="I996" s="12"/>
      <c r="J996" s="12"/>
    </row>
    <row r="997" spans="2:10" x14ac:dyDescent="0.3">
      <c r="B997" s="3"/>
      <c r="C997" s="3"/>
      <c r="D997" s="5"/>
      <c r="E997" s="7"/>
      <c r="I997" s="12"/>
      <c r="J997" s="12"/>
    </row>
    <row r="998" spans="2:10" x14ac:dyDescent="0.3">
      <c r="B998" s="3"/>
      <c r="C998" s="3"/>
      <c r="D998" s="5"/>
      <c r="E998" s="7"/>
      <c r="I998" s="12"/>
      <c r="J998" s="12"/>
    </row>
    <row r="999" spans="2:10" x14ac:dyDescent="0.3">
      <c r="B999" s="3"/>
      <c r="C999" s="3"/>
      <c r="D999" s="5"/>
      <c r="E999" s="7"/>
      <c r="I999" s="12"/>
      <c r="J999" s="12"/>
    </row>
    <row r="1000" spans="2:10" x14ac:dyDescent="0.3">
      <c r="B1000" s="3"/>
      <c r="C1000" s="3"/>
      <c r="D1000" s="5"/>
      <c r="E1000" s="7"/>
      <c r="I1000" s="12"/>
      <c r="J1000" s="12"/>
    </row>
    <row r="1001" spans="2:10" x14ac:dyDescent="0.3">
      <c r="B1001" s="3"/>
      <c r="C1001" s="3"/>
      <c r="D1001" s="5"/>
      <c r="E1001" s="7"/>
      <c r="I1001" s="12"/>
      <c r="J1001" s="12"/>
    </row>
    <row r="1002" spans="2:10" x14ac:dyDescent="0.3">
      <c r="B1002" s="3"/>
      <c r="C1002" s="3"/>
      <c r="D1002" s="5"/>
      <c r="E1002" s="7"/>
      <c r="I1002" s="12"/>
      <c r="J1002" s="12"/>
    </row>
    <row r="1003" spans="2:10" x14ac:dyDescent="0.3">
      <c r="B1003" s="3"/>
      <c r="C1003" s="3"/>
      <c r="D1003" s="5"/>
      <c r="E1003" s="7"/>
      <c r="I1003" s="12"/>
      <c r="J1003" s="12"/>
    </row>
    <row r="1004" spans="2:10" x14ac:dyDescent="0.3">
      <c r="B1004" s="3"/>
      <c r="C1004" s="3"/>
      <c r="D1004" s="5"/>
      <c r="E1004" s="7"/>
      <c r="I1004" s="12"/>
      <c r="J1004" s="12"/>
    </row>
    <row r="1005" spans="2:10" x14ac:dyDescent="0.3">
      <c r="B1005" s="3"/>
      <c r="C1005" s="3"/>
      <c r="D1005" s="5"/>
      <c r="E1005" s="7"/>
      <c r="I1005" s="12"/>
      <c r="J1005" s="12"/>
    </row>
    <row r="1006" spans="2:10" x14ac:dyDescent="0.3">
      <c r="B1006" s="3"/>
      <c r="C1006" s="3"/>
      <c r="D1006" s="5"/>
      <c r="E1006" s="7"/>
      <c r="I1006" s="12"/>
      <c r="J1006" s="12"/>
    </row>
    <row r="1007" spans="2:10" x14ac:dyDescent="0.3">
      <c r="B1007" s="3"/>
      <c r="C1007" s="3"/>
      <c r="D1007" s="5"/>
      <c r="E1007" s="7"/>
      <c r="I1007" s="12"/>
      <c r="J1007" s="12"/>
    </row>
    <row r="1008" spans="2:10" x14ac:dyDescent="0.3">
      <c r="B1008" s="3"/>
      <c r="C1008" s="3"/>
      <c r="D1008" s="5"/>
      <c r="E1008" s="7"/>
      <c r="I1008" s="12"/>
      <c r="J1008" s="12"/>
    </row>
    <row r="1009" spans="2:10" x14ac:dyDescent="0.3">
      <c r="B1009" s="3"/>
      <c r="C1009" s="3"/>
      <c r="D1009" s="5"/>
      <c r="E1009" s="7"/>
      <c r="I1009" s="12"/>
      <c r="J1009" s="12"/>
    </row>
    <row r="1010" spans="2:10" x14ac:dyDescent="0.3">
      <c r="B1010" s="3"/>
      <c r="C1010" s="3"/>
      <c r="D1010" s="5"/>
      <c r="E1010" s="7"/>
      <c r="I1010" s="12"/>
      <c r="J1010" s="12"/>
    </row>
    <row r="1011" spans="2:10" x14ac:dyDescent="0.3">
      <c r="B1011" s="3"/>
      <c r="C1011" s="3"/>
      <c r="D1011" s="5"/>
      <c r="E1011" s="7"/>
      <c r="I1011" s="12"/>
      <c r="J1011" s="12"/>
    </row>
    <row r="1012" spans="2:10" x14ac:dyDescent="0.3">
      <c r="B1012" s="3"/>
      <c r="C1012" s="3"/>
      <c r="D1012" s="5"/>
      <c r="E1012" s="7"/>
      <c r="I1012" s="12"/>
      <c r="J1012" s="12"/>
    </row>
    <row r="1013" spans="2:10" x14ac:dyDescent="0.3">
      <c r="B1013" s="3"/>
      <c r="C1013" s="3"/>
      <c r="D1013" s="5"/>
      <c r="E1013" s="7"/>
      <c r="I1013" s="12"/>
      <c r="J1013" s="12"/>
    </row>
    <row r="1014" spans="2:10" x14ac:dyDescent="0.3">
      <c r="B1014" s="3"/>
      <c r="C1014" s="3"/>
      <c r="D1014" s="5"/>
      <c r="E1014" s="7"/>
      <c r="I1014" s="12"/>
      <c r="J1014" s="12"/>
    </row>
    <row r="1015" spans="2:10" x14ac:dyDescent="0.3">
      <c r="B1015" s="3"/>
      <c r="C1015" s="3"/>
      <c r="D1015" s="5"/>
      <c r="E1015" s="7"/>
      <c r="I1015" s="12"/>
      <c r="J1015" s="12"/>
    </row>
    <row r="1016" spans="2:10" x14ac:dyDescent="0.3">
      <c r="B1016" s="3"/>
      <c r="C1016" s="3"/>
      <c r="D1016" s="5"/>
      <c r="E1016" s="7"/>
      <c r="I1016" s="12"/>
      <c r="J1016" s="12"/>
    </row>
    <row r="1017" spans="2:10" x14ac:dyDescent="0.3">
      <c r="B1017" s="3"/>
      <c r="C1017" s="3"/>
      <c r="D1017" s="5"/>
      <c r="E1017" s="7"/>
      <c r="I1017" s="12"/>
      <c r="J1017" s="12"/>
    </row>
    <row r="1018" spans="2:10" x14ac:dyDescent="0.3">
      <c r="B1018" s="3"/>
      <c r="C1018" s="3"/>
      <c r="D1018" s="5"/>
      <c r="E1018" s="7"/>
      <c r="I1018" s="12"/>
      <c r="J1018" s="12"/>
    </row>
    <row r="1019" spans="2:10" x14ac:dyDescent="0.3">
      <c r="B1019" s="3"/>
      <c r="C1019" s="3"/>
      <c r="D1019" s="5"/>
      <c r="E1019" s="7"/>
      <c r="I1019" s="12"/>
      <c r="J1019" s="12"/>
    </row>
    <row r="1020" spans="2:10" x14ac:dyDescent="0.3">
      <c r="B1020" s="3"/>
      <c r="C1020" s="3"/>
      <c r="D1020" s="5"/>
      <c r="E1020" s="7"/>
      <c r="I1020" s="12"/>
      <c r="J1020" s="12"/>
    </row>
    <row r="1021" spans="2:10" x14ac:dyDescent="0.3">
      <c r="B1021" s="3"/>
      <c r="C1021" s="3"/>
      <c r="D1021" s="5"/>
      <c r="E1021" s="7"/>
      <c r="I1021" s="12"/>
      <c r="J1021" s="12"/>
    </row>
    <row r="1022" spans="2:10" x14ac:dyDescent="0.3">
      <c r="B1022" s="3"/>
      <c r="C1022" s="3"/>
      <c r="D1022" s="5"/>
      <c r="E1022" s="7"/>
      <c r="I1022" s="12"/>
      <c r="J1022" s="12"/>
    </row>
    <row r="1023" spans="2:10" x14ac:dyDescent="0.3">
      <c r="B1023" s="3"/>
      <c r="C1023" s="3"/>
      <c r="D1023" s="5"/>
      <c r="E1023" s="7"/>
      <c r="I1023" s="12"/>
      <c r="J1023" s="12"/>
    </row>
    <row r="1024" spans="2:10" x14ac:dyDescent="0.3">
      <c r="B1024" s="3"/>
      <c r="C1024" s="3"/>
      <c r="D1024" s="5"/>
      <c r="E1024" s="7"/>
      <c r="I1024" s="12"/>
      <c r="J1024" s="12"/>
    </row>
    <row r="1025" spans="2:10" x14ac:dyDescent="0.3">
      <c r="B1025" s="3"/>
      <c r="C1025" s="3"/>
      <c r="D1025" s="5"/>
      <c r="E1025" s="7"/>
      <c r="I1025" s="12"/>
      <c r="J1025" s="12"/>
    </row>
    <row r="1026" spans="2:10" x14ac:dyDescent="0.3">
      <c r="B1026" s="3"/>
      <c r="C1026" s="3"/>
      <c r="D1026" s="5"/>
      <c r="E1026" s="7"/>
      <c r="I1026" s="12"/>
      <c r="J1026" s="12"/>
    </row>
    <row r="1027" spans="2:10" x14ac:dyDescent="0.3">
      <c r="B1027" s="3"/>
      <c r="C1027" s="3"/>
      <c r="D1027" s="5"/>
      <c r="E1027" s="7"/>
      <c r="I1027" s="12"/>
      <c r="J1027" s="12"/>
    </row>
    <row r="1028" spans="2:10" x14ac:dyDescent="0.3">
      <c r="B1028" s="3"/>
      <c r="C1028" s="3"/>
      <c r="D1028" s="5"/>
      <c r="E1028" s="7"/>
      <c r="I1028" s="12"/>
      <c r="J1028" s="12"/>
    </row>
    <row r="1029" spans="2:10" x14ac:dyDescent="0.3">
      <c r="B1029" s="3"/>
      <c r="C1029" s="3"/>
      <c r="D1029" s="5"/>
      <c r="E1029" s="7"/>
      <c r="I1029" s="12"/>
      <c r="J1029" s="12"/>
    </row>
    <row r="1030" spans="2:10" x14ac:dyDescent="0.3">
      <c r="B1030" s="3"/>
      <c r="C1030" s="3"/>
      <c r="D1030" s="5"/>
      <c r="E1030" s="7"/>
      <c r="I1030" s="12"/>
      <c r="J1030" s="12"/>
    </row>
    <row r="1031" spans="2:10" x14ac:dyDescent="0.3">
      <c r="B1031" s="3"/>
      <c r="C1031" s="3"/>
      <c r="D1031" s="5"/>
      <c r="E1031" s="7"/>
      <c r="I1031" s="12"/>
      <c r="J1031" s="12"/>
    </row>
    <row r="1032" spans="2:10" x14ac:dyDescent="0.3">
      <c r="B1032" s="3"/>
      <c r="C1032" s="3"/>
      <c r="D1032" s="5"/>
      <c r="E1032" s="7"/>
      <c r="I1032" s="12"/>
      <c r="J1032" s="12"/>
    </row>
    <row r="1033" spans="2:10" x14ac:dyDescent="0.3">
      <c r="B1033" s="3"/>
      <c r="C1033" s="3"/>
      <c r="D1033" s="5"/>
      <c r="E1033" s="7"/>
      <c r="I1033" s="12"/>
      <c r="J1033" s="12"/>
    </row>
    <row r="1034" spans="2:10" x14ac:dyDescent="0.3">
      <c r="B1034" s="3"/>
      <c r="C1034" s="3"/>
      <c r="D1034" s="5"/>
      <c r="E1034" s="7"/>
      <c r="I1034" s="12"/>
      <c r="J1034" s="12"/>
    </row>
    <row r="1035" spans="2:10" x14ac:dyDescent="0.3">
      <c r="B1035" s="3"/>
      <c r="C1035" s="3"/>
      <c r="D1035" s="5"/>
      <c r="E1035" s="7"/>
      <c r="I1035" s="12"/>
      <c r="J1035" s="12"/>
    </row>
    <row r="1036" spans="2:10" x14ac:dyDescent="0.3">
      <c r="B1036" s="3"/>
      <c r="C1036" s="3"/>
      <c r="D1036" s="5"/>
      <c r="E1036" s="7"/>
      <c r="I1036" s="12"/>
      <c r="J1036" s="12"/>
    </row>
    <row r="1037" spans="2:10" x14ac:dyDescent="0.3">
      <c r="B1037" s="3"/>
      <c r="C1037" s="3"/>
      <c r="D1037" s="5"/>
      <c r="E1037" s="7"/>
      <c r="I1037" s="12"/>
      <c r="J1037" s="12"/>
    </row>
    <row r="1038" spans="2:10" x14ac:dyDescent="0.3">
      <c r="B1038" s="3"/>
      <c r="C1038" s="3"/>
      <c r="D1038" s="5"/>
      <c r="E1038" s="7"/>
      <c r="I1038" s="12"/>
      <c r="J1038" s="12"/>
    </row>
    <row r="1039" spans="2:10" x14ac:dyDescent="0.3">
      <c r="B1039" s="3"/>
      <c r="C1039" s="3"/>
      <c r="D1039" s="5"/>
      <c r="E1039" s="7"/>
      <c r="I1039" s="12"/>
      <c r="J1039" s="12"/>
    </row>
    <row r="1040" spans="2:10" x14ac:dyDescent="0.3">
      <c r="B1040" s="3"/>
      <c r="C1040" s="3"/>
      <c r="D1040" s="5"/>
      <c r="E1040" s="7"/>
      <c r="I1040" s="12"/>
      <c r="J1040" s="12"/>
    </row>
    <row r="1041" spans="2:10" x14ac:dyDescent="0.3">
      <c r="B1041" s="3"/>
      <c r="C1041" s="3"/>
      <c r="D1041" s="5"/>
      <c r="E1041" s="7"/>
      <c r="I1041" s="12"/>
      <c r="J1041" s="12"/>
    </row>
    <row r="1042" spans="2:10" x14ac:dyDescent="0.3">
      <c r="B1042" s="3"/>
      <c r="C1042" s="3"/>
      <c r="D1042" s="5"/>
      <c r="E1042" s="7"/>
      <c r="I1042" s="12"/>
      <c r="J1042" s="12"/>
    </row>
    <row r="1043" spans="2:10" x14ac:dyDescent="0.3">
      <c r="B1043" s="3"/>
      <c r="C1043" s="3"/>
      <c r="D1043" s="5"/>
      <c r="E1043" s="7"/>
      <c r="I1043" s="12"/>
      <c r="J1043" s="12"/>
    </row>
    <row r="1044" spans="2:10" x14ac:dyDescent="0.3">
      <c r="B1044" s="3"/>
      <c r="C1044" s="3"/>
      <c r="D1044" s="5"/>
      <c r="E1044" s="7"/>
      <c r="I1044" s="12"/>
      <c r="J1044" s="12"/>
    </row>
    <row r="1045" spans="2:10" x14ac:dyDescent="0.3">
      <c r="B1045" s="3"/>
      <c r="C1045" s="3"/>
      <c r="D1045" s="5"/>
      <c r="E1045" s="7"/>
      <c r="I1045" s="12"/>
      <c r="J1045" s="12"/>
    </row>
    <row r="1046" spans="2:10" x14ac:dyDescent="0.3">
      <c r="B1046" s="3"/>
      <c r="C1046" s="3"/>
      <c r="D1046" s="5"/>
      <c r="E1046" s="7"/>
      <c r="I1046" s="12"/>
      <c r="J1046" s="12"/>
    </row>
    <row r="1047" spans="2:10" x14ac:dyDescent="0.3">
      <c r="B1047" s="3"/>
      <c r="C1047" s="3"/>
      <c r="D1047" s="5"/>
      <c r="E1047" s="7"/>
      <c r="I1047" s="12"/>
      <c r="J1047" s="12"/>
    </row>
    <row r="1048" spans="2:10" x14ac:dyDescent="0.3">
      <c r="B1048" s="3"/>
      <c r="C1048" s="3"/>
      <c r="D1048" s="5"/>
      <c r="E1048" s="7"/>
      <c r="I1048" s="12"/>
      <c r="J1048" s="12"/>
    </row>
    <row r="1049" spans="2:10" x14ac:dyDescent="0.3">
      <c r="B1049" s="3"/>
      <c r="C1049" s="3"/>
      <c r="D1049" s="5"/>
      <c r="E1049" s="7"/>
      <c r="I1049" s="12"/>
      <c r="J1049" s="12"/>
    </row>
    <row r="1050" spans="2:10" x14ac:dyDescent="0.3">
      <c r="B1050" s="3"/>
      <c r="C1050" s="3"/>
      <c r="D1050" s="5"/>
      <c r="E1050" s="7"/>
      <c r="I1050" s="12"/>
      <c r="J1050" s="12"/>
    </row>
    <row r="1051" spans="2:10" x14ac:dyDescent="0.3">
      <c r="B1051" s="3"/>
      <c r="C1051" s="3"/>
      <c r="D1051" s="5"/>
      <c r="E1051" s="7"/>
      <c r="I1051" s="12"/>
      <c r="J1051" s="12"/>
    </row>
    <row r="1052" spans="2:10" x14ac:dyDescent="0.3">
      <c r="B1052" s="3"/>
      <c r="C1052" s="3"/>
      <c r="D1052" s="5"/>
      <c r="E1052" s="7"/>
      <c r="I1052" s="12"/>
      <c r="J1052" s="12"/>
    </row>
    <row r="1053" spans="2:10" x14ac:dyDescent="0.3">
      <c r="B1053" s="3"/>
      <c r="C1053" s="3"/>
      <c r="D1053" s="5"/>
      <c r="E1053" s="7"/>
      <c r="I1053" s="12"/>
      <c r="J1053" s="12"/>
    </row>
    <row r="1054" spans="2:10" x14ac:dyDescent="0.3">
      <c r="B1054" s="3"/>
      <c r="C1054" s="3"/>
      <c r="D1054" s="5"/>
      <c r="E1054" s="7"/>
      <c r="I1054" s="12"/>
      <c r="J1054" s="12"/>
    </row>
    <row r="1055" spans="2:10" x14ac:dyDescent="0.3">
      <c r="B1055" s="3"/>
      <c r="C1055" s="3"/>
      <c r="D1055" s="5"/>
      <c r="E1055" s="7"/>
      <c r="I1055" s="12"/>
      <c r="J1055" s="12"/>
    </row>
    <row r="1056" spans="2:10" x14ac:dyDescent="0.3">
      <c r="B1056" s="3"/>
      <c r="C1056" s="3"/>
      <c r="D1056" s="5"/>
      <c r="E1056" s="7"/>
      <c r="I1056" s="12"/>
      <c r="J1056" s="12"/>
    </row>
    <row r="1057" spans="2:10" x14ac:dyDescent="0.3">
      <c r="B1057" s="3"/>
      <c r="C1057" s="3"/>
      <c r="D1057" s="5"/>
      <c r="E1057" s="7"/>
      <c r="I1057" s="12"/>
      <c r="J1057" s="12"/>
    </row>
    <row r="1058" spans="2:10" x14ac:dyDescent="0.3">
      <c r="B1058" s="3"/>
      <c r="C1058" s="3"/>
      <c r="D1058" s="5"/>
      <c r="E1058" s="7"/>
      <c r="I1058" s="12"/>
      <c r="J1058" s="12"/>
    </row>
    <row r="1059" spans="2:10" x14ac:dyDescent="0.3">
      <c r="B1059" s="3"/>
      <c r="C1059" s="3"/>
      <c r="D1059" s="5"/>
      <c r="E1059" s="7"/>
      <c r="I1059" s="12"/>
      <c r="J1059" s="12"/>
    </row>
    <row r="1060" spans="2:10" x14ac:dyDescent="0.3">
      <c r="B1060" s="3"/>
      <c r="C1060" s="3"/>
      <c r="D1060" s="5"/>
      <c r="E1060" s="7"/>
      <c r="I1060" s="12"/>
      <c r="J1060" s="12"/>
    </row>
    <row r="1061" spans="2:10" x14ac:dyDescent="0.3">
      <c r="B1061" s="3"/>
      <c r="C1061" s="3"/>
      <c r="D1061" s="5"/>
      <c r="E1061" s="7"/>
      <c r="I1061" s="12"/>
      <c r="J1061" s="12"/>
    </row>
    <row r="1062" spans="2:10" x14ac:dyDescent="0.3">
      <c r="B1062" s="3"/>
      <c r="C1062" s="3"/>
      <c r="D1062" s="5"/>
      <c r="E1062" s="7"/>
      <c r="I1062" s="12"/>
      <c r="J1062" s="12"/>
    </row>
    <row r="1063" spans="2:10" x14ac:dyDescent="0.3">
      <c r="B1063" s="3"/>
      <c r="C1063" s="3"/>
      <c r="D1063" s="5"/>
      <c r="E1063" s="7"/>
      <c r="I1063" s="12"/>
      <c r="J1063" s="12"/>
    </row>
    <row r="1064" spans="2:10" x14ac:dyDescent="0.3">
      <c r="B1064" s="3"/>
      <c r="C1064" s="3"/>
      <c r="D1064" s="5"/>
      <c r="E1064" s="7"/>
      <c r="I1064" s="12"/>
      <c r="J1064" s="12"/>
    </row>
    <row r="1065" spans="2:10" x14ac:dyDescent="0.3">
      <c r="B1065" s="3"/>
      <c r="C1065" s="3"/>
      <c r="D1065" s="5"/>
      <c r="E1065" s="7"/>
      <c r="I1065" s="12"/>
      <c r="J1065" s="12"/>
    </row>
    <row r="1066" spans="2:10" x14ac:dyDescent="0.3">
      <c r="B1066" s="3"/>
      <c r="C1066" s="3"/>
      <c r="D1066" s="5"/>
      <c r="E1066" s="7"/>
      <c r="I1066" s="12"/>
      <c r="J1066" s="12"/>
    </row>
    <row r="1067" spans="2:10" x14ac:dyDescent="0.3">
      <c r="B1067" s="3"/>
      <c r="C1067" s="3"/>
      <c r="D1067" s="5"/>
      <c r="E1067" s="7"/>
      <c r="I1067" s="12"/>
      <c r="J1067" s="12"/>
    </row>
    <row r="1068" spans="2:10" x14ac:dyDescent="0.3">
      <c r="B1068" s="3"/>
      <c r="C1068" s="3"/>
      <c r="D1068" s="5"/>
      <c r="E1068" s="7"/>
      <c r="I1068" s="12"/>
      <c r="J1068" s="12"/>
    </row>
    <row r="1069" spans="2:10" x14ac:dyDescent="0.3">
      <c r="B1069" s="3"/>
      <c r="C1069" s="3"/>
      <c r="D1069" s="5"/>
      <c r="E1069" s="7"/>
      <c r="I1069" s="12"/>
      <c r="J1069" s="12"/>
    </row>
    <row r="1070" spans="2:10" x14ac:dyDescent="0.3">
      <c r="B1070" s="3"/>
      <c r="C1070" s="3"/>
      <c r="D1070" s="5"/>
      <c r="E1070" s="7"/>
      <c r="I1070" s="12"/>
      <c r="J1070" s="12"/>
    </row>
    <row r="1071" spans="2:10" x14ac:dyDescent="0.3">
      <c r="B1071" s="3"/>
      <c r="C1071" s="3"/>
      <c r="D1071" s="5"/>
      <c r="E1071" s="7"/>
      <c r="I1071" s="12"/>
      <c r="J1071" s="12"/>
    </row>
    <row r="1072" spans="2:10" x14ac:dyDescent="0.3">
      <c r="B1072" s="3"/>
      <c r="C1072" s="3"/>
      <c r="D1072" s="5"/>
      <c r="E1072" s="7"/>
      <c r="I1072" s="12"/>
      <c r="J1072" s="12"/>
    </row>
    <row r="1073" spans="2:10" x14ac:dyDescent="0.3">
      <c r="B1073" s="3"/>
      <c r="C1073" s="3"/>
      <c r="D1073" s="5"/>
      <c r="E1073" s="7"/>
      <c r="I1073" s="12"/>
      <c r="J1073" s="12"/>
    </row>
    <row r="1074" spans="2:10" x14ac:dyDescent="0.3">
      <c r="B1074" s="3"/>
      <c r="C1074" s="3"/>
      <c r="D1074" s="5"/>
      <c r="E1074" s="7"/>
      <c r="I1074" s="12"/>
      <c r="J1074" s="12"/>
    </row>
    <row r="1075" spans="2:10" x14ac:dyDescent="0.3">
      <c r="B1075" s="3"/>
      <c r="C1075" s="3"/>
      <c r="D1075" s="5"/>
      <c r="E1075" s="7"/>
      <c r="I1075" s="12"/>
      <c r="J1075" s="12"/>
    </row>
    <row r="1076" spans="2:10" x14ac:dyDescent="0.3">
      <c r="B1076" s="3"/>
      <c r="C1076" s="3"/>
      <c r="D1076" s="5"/>
      <c r="E1076" s="7"/>
      <c r="I1076" s="12"/>
      <c r="J1076" s="12"/>
    </row>
    <row r="1077" spans="2:10" x14ac:dyDescent="0.3">
      <c r="B1077" s="3"/>
      <c r="C1077" s="3"/>
      <c r="D1077" s="5"/>
      <c r="E1077" s="7"/>
      <c r="I1077" s="12"/>
      <c r="J1077" s="12"/>
    </row>
    <row r="1078" spans="2:10" x14ac:dyDescent="0.3">
      <c r="B1078" s="3"/>
      <c r="C1078" s="3"/>
      <c r="D1078" s="5"/>
      <c r="E1078" s="7"/>
      <c r="I1078" s="12"/>
      <c r="J1078" s="12"/>
    </row>
    <row r="1079" spans="2:10" x14ac:dyDescent="0.3">
      <c r="B1079" s="3"/>
      <c r="C1079" s="3"/>
      <c r="D1079" s="5"/>
      <c r="E1079" s="7"/>
      <c r="I1079" s="12"/>
      <c r="J1079" s="12"/>
    </row>
    <row r="1080" spans="2:10" x14ac:dyDescent="0.3">
      <c r="B1080" s="3"/>
      <c r="C1080" s="3"/>
      <c r="D1080" s="5"/>
      <c r="E1080" s="7"/>
      <c r="I1080" s="12"/>
      <c r="J1080" s="12"/>
    </row>
    <row r="1081" spans="2:10" x14ac:dyDescent="0.3">
      <c r="B1081" s="3"/>
      <c r="C1081" s="3"/>
      <c r="D1081" s="5"/>
      <c r="E1081" s="7"/>
      <c r="I1081" s="12"/>
      <c r="J1081" s="12"/>
    </row>
    <row r="1082" spans="2:10" x14ac:dyDescent="0.3">
      <c r="B1082" s="3"/>
      <c r="C1082" s="3"/>
      <c r="D1082" s="5"/>
      <c r="E1082" s="7"/>
      <c r="I1082" s="12"/>
      <c r="J1082" s="12"/>
    </row>
    <row r="1083" spans="2:10" x14ac:dyDescent="0.3">
      <c r="B1083" s="3"/>
      <c r="C1083" s="3"/>
      <c r="D1083" s="5"/>
      <c r="E1083" s="7"/>
      <c r="I1083" s="12"/>
      <c r="J1083" s="12"/>
    </row>
    <row r="1084" spans="2:10" x14ac:dyDescent="0.3">
      <c r="B1084" s="3"/>
      <c r="C1084" s="3"/>
      <c r="D1084" s="5"/>
      <c r="E1084" s="7"/>
      <c r="I1084" s="12"/>
      <c r="J1084" s="12"/>
    </row>
    <row r="1085" spans="2:10" x14ac:dyDescent="0.3">
      <c r="B1085" s="3"/>
      <c r="C1085" s="3"/>
      <c r="D1085" s="5"/>
      <c r="E1085" s="7"/>
      <c r="I1085" s="12"/>
      <c r="J1085" s="12"/>
    </row>
    <row r="1086" spans="2:10" x14ac:dyDescent="0.3">
      <c r="B1086" s="3"/>
      <c r="C1086" s="3"/>
      <c r="D1086" s="5"/>
      <c r="E1086" s="7"/>
      <c r="I1086" s="12"/>
      <c r="J1086" s="12"/>
    </row>
    <row r="1087" spans="2:10" x14ac:dyDescent="0.3">
      <c r="B1087" s="3"/>
      <c r="C1087" s="3"/>
      <c r="D1087" s="5"/>
      <c r="E1087" s="7"/>
      <c r="I1087" s="12"/>
      <c r="J1087" s="12"/>
    </row>
    <row r="1088" spans="2:10" x14ac:dyDescent="0.3">
      <c r="B1088" s="3"/>
      <c r="C1088" s="3"/>
      <c r="D1088" s="5"/>
      <c r="E1088" s="7"/>
      <c r="I1088" s="12"/>
      <c r="J1088" s="12"/>
    </row>
    <row r="1089" spans="2:10" x14ac:dyDescent="0.3">
      <c r="B1089" s="3"/>
      <c r="C1089" s="3"/>
      <c r="D1089" s="5"/>
      <c r="E1089" s="7"/>
      <c r="I1089" s="12"/>
      <c r="J1089" s="12"/>
    </row>
    <row r="1090" spans="2:10" x14ac:dyDescent="0.3">
      <c r="B1090" s="3"/>
      <c r="C1090" s="3"/>
      <c r="D1090" s="5"/>
      <c r="E1090" s="7"/>
      <c r="I1090" s="12"/>
      <c r="J1090" s="12"/>
    </row>
    <row r="1091" spans="2:10" x14ac:dyDescent="0.3">
      <c r="B1091" s="3"/>
      <c r="C1091" s="3"/>
      <c r="D1091" s="5"/>
      <c r="E1091" s="7"/>
      <c r="I1091" s="12"/>
      <c r="J1091" s="12"/>
    </row>
    <row r="1092" spans="2:10" x14ac:dyDescent="0.3">
      <c r="B1092" s="3"/>
      <c r="C1092" s="3"/>
      <c r="D1092" s="5"/>
      <c r="E1092" s="7"/>
      <c r="I1092" s="12"/>
      <c r="J1092" s="12"/>
    </row>
    <row r="1093" spans="2:10" x14ac:dyDescent="0.3">
      <c r="B1093" s="3"/>
      <c r="C1093" s="3"/>
      <c r="D1093" s="5"/>
      <c r="E1093" s="7"/>
      <c r="I1093" s="12"/>
      <c r="J1093" s="12"/>
    </row>
    <row r="1094" spans="2:10" x14ac:dyDescent="0.3">
      <c r="B1094" s="3"/>
      <c r="C1094" s="3"/>
      <c r="D1094" s="5"/>
      <c r="E1094" s="7"/>
      <c r="I1094" s="12"/>
      <c r="J1094" s="12"/>
    </row>
    <row r="1095" spans="2:10" x14ac:dyDescent="0.3">
      <c r="B1095" s="3"/>
      <c r="C1095" s="3"/>
      <c r="D1095" s="5"/>
      <c r="E1095" s="7"/>
      <c r="I1095" s="12"/>
      <c r="J1095" s="12"/>
    </row>
    <row r="1096" spans="2:10" x14ac:dyDescent="0.3">
      <c r="B1096" s="3"/>
      <c r="C1096" s="3"/>
      <c r="D1096" s="5"/>
      <c r="E1096" s="7"/>
      <c r="I1096" s="12"/>
      <c r="J1096" s="12"/>
    </row>
    <row r="1097" spans="2:10" x14ac:dyDescent="0.3">
      <c r="B1097" s="3"/>
      <c r="C1097" s="3"/>
      <c r="D1097" s="5"/>
      <c r="E1097" s="7"/>
      <c r="I1097" s="12"/>
      <c r="J1097" s="12"/>
    </row>
    <row r="1098" spans="2:10" x14ac:dyDescent="0.3">
      <c r="B1098" s="3"/>
      <c r="C1098" s="3"/>
      <c r="D1098" s="5"/>
      <c r="E1098" s="7"/>
      <c r="I1098" s="12"/>
      <c r="J1098" s="12"/>
    </row>
  </sheetData>
  <conditionalFormatting sqref="F252:F1098">
    <cfRule type="cellIs" dxfId="14" priority="12" operator="equal">
      <formula>"canceled"</formula>
    </cfRule>
    <cfRule type="cellIs" dxfId="13" priority="13" operator="equal">
      <formula>"failed"</formula>
    </cfRule>
    <cfRule type="cellIs" dxfId="12" priority="14" operator="equal">
      <formula>"successful"</formula>
    </cfRule>
    <cfRule type="cellIs" dxfId="11" priority="15" operator="equal">
      <formula>"sucessfull"</formula>
    </cfRule>
    <cfRule type="cellIs" dxfId="10" priority="16" operator="equal">
      <formula>"live"</formula>
    </cfRule>
  </conditionalFormatting>
  <conditionalFormatting sqref="P252:P1098">
    <cfRule type="colorScale" priority="9">
      <colorScale>
        <cfvo type="min"/>
        <cfvo type="percentile" val="90"/>
        <color rgb="FFFF0000"/>
        <color theme="4"/>
      </colorScale>
    </cfRule>
    <cfRule type="colorScale" priority="10">
      <colorScale>
        <cfvo type="min"/>
        <cfvo type="max"/>
        <color rgb="FFFF0000"/>
        <color theme="4"/>
      </colorScale>
    </cfRule>
    <cfRule type="colorScale" priority="11">
      <colorScale>
        <cfvo type="min"/>
        <cfvo type="max"/>
        <color rgb="FFFF0000"/>
        <color theme="4"/>
      </colorScale>
    </cfRule>
  </conditionalFormatting>
  <conditionalFormatting sqref="F1:F251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"sucessfull"</formula>
    </cfRule>
    <cfRule type="cellIs" dxfId="5" priority="8" operator="equal">
      <formula>"live"</formula>
    </cfRule>
  </conditionalFormatting>
  <conditionalFormatting sqref="P1:Q1 P2:P25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E3785-C2BB-4439-A32B-D3E1DEEE5F67}">
  <dimension ref="A1:Q413"/>
  <sheetViews>
    <sheetView topLeftCell="A4" workbookViewId="0">
      <selection sqref="A1:Q413"/>
    </sheetView>
  </sheetViews>
  <sheetFormatPr defaultRowHeight="14.4" x14ac:dyDescent="0.3"/>
  <cols>
    <col min="4" max="4" width="12.109375" bestFit="1" customWidth="1"/>
    <col min="5" max="5" width="11" bestFit="1" customWidth="1"/>
  </cols>
  <sheetData>
    <row r="1" spans="1:17" x14ac:dyDescent="0.3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</row>
    <row r="2" spans="1:17" ht="273.60000000000002" x14ac:dyDescent="0.3">
      <c r="A2">
        <v>3557</v>
      </c>
      <c r="B2" s="3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 s="12">
        <v>41764.276747685188</v>
      </c>
      <c r="J2" s="12">
        <v>41730.276747685188</v>
      </c>
      <c r="K2" t="b">
        <v>0</v>
      </c>
      <c r="L2">
        <v>558</v>
      </c>
      <c r="M2" t="b">
        <v>1</v>
      </c>
      <c r="N2" t="s">
        <v>8281</v>
      </c>
      <c r="O2" t="s">
        <v>8284</v>
      </c>
      <c r="P2">
        <v>100</v>
      </c>
      <c r="Q2">
        <v>179.28</v>
      </c>
    </row>
    <row r="3" spans="1:17" ht="244.8" x14ac:dyDescent="0.3">
      <c r="A3">
        <v>3166</v>
      </c>
      <c r="B3" s="3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 s="12">
        <v>41969.332638888889</v>
      </c>
      <c r="J3" s="12">
        <v>41940.69158564815</v>
      </c>
      <c r="K3" t="b">
        <v>1</v>
      </c>
      <c r="L3">
        <v>930</v>
      </c>
      <c r="M3" t="b">
        <v>1</v>
      </c>
      <c r="N3" t="s">
        <v>8281</v>
      </c>
      <c r="O3" t="s">
        <v>8284</v>
      </c>
      <c r="P3">
        <v>160</v>
      </c>
      <c r="Q3">
        <v>60.3</v>
      </c>
    </row>
    <row r="4" spans="1:17" ht="115.2" x14ac:dyDescent="0.3">
      <c r="A4">
        <v>3691</v>
      </c>
      <c r="B4" s="3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 s="12">
        <v>42065.207638888889</v>
      </c>
      <c r="J4" s="12">
        <v>42020.700567129628</v>
      </c>
      <c r="K4" t="b">
        <v>0</v>
      </c>
      <c r="L4">
        <v>274</v>
      </c>
      <c r="M4" t="b">
        <v>1</v>
      </c>
      <c r="N4" t="s">
        <v>8281</v>
      </c>
      <c r="O4" t="s">
        <v>8284</v>
      </c>
      <c r="P4">
        <v>128</v>
      </c>
      <c r="Q4">
        <v>186.8</v>
      </c>
    </row>
    <row r="5" spans="1:17" ht="172.8" x14ac:dyDescent="0.3">
      <c r="A5">
        <v>3648</v>
      </c>
      <c r="B5" s="3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 s="12">
        <v>41917.292187500003</v>
      </c>
      <c r="J5" s="12">
        <v>41887.292187500003</v>
      </c>
      <c r="K5" t="b">
        <v>0</v>
      </c>
      <c r="L5">
        <v>73</v>
      </c>
      <c r="M5" t="b">
        <v>1</v>
      </c>
      <c r="N5" t="s">
        <v>8281</v>
      </c>
      <c r="O5" t="s">
        <v>8284</v>
      </c>
      <c r="P5">
        <v>100</v>
      </c>
      <c r="Q5">
        <v>550.04</v>
      </c>
    </row>
    <row r="6" spans="1:17" ht="216" x14ac:dyDescent="0.3">
      <c r="A6">
        <v>3547</v>
      </c>
      <c r="B6" s="3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 s="12">
        <v>42504.165972222225</v>
      </c>
      <c r="J6" s="12">
        <v>42480.078715277778</v>
      </c>
      <c r="K6" t="b">
        <v>0</v>
      </c>
      <c r="L6">
        <v>336</v>
      </c>
      <c r="M6" t="b">
        <v>1</v>
      </c>
      <c r="N6" t="s">
        <v>8281</v>
      </c>
      <c r="O6" t="s">
        <v>8284</v>
      </c>
      <c r="P6">
        <v>114</v>
      </c>
      <c r="Q6">
        <v>119.18</v>
      </c>
    </row>
    <row r="7" spans="1:17" ht="129.6" x14ac:dyDescent="0.3">
      <c r="A7">
        <v>3237</v>
      </c>
      <c r="B7" s="3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 s="12">
        <v>42276.165972222225</v>
      </c>
      <c r="J7" s="12">
        <v>42252.474351851852</v>
      </c>
      <c r="K7" t="b">
        <v>1</v>
      </c>
      <c r="L7">
        <v>269</v>
      </c>
      <c r="M7" t="b">
        <v>1</v>
      </c>
      <c r="N7" t="s">
        <v>8281</v>
      </c>
      <c r="O7" t="s">
        <v>8284</v>
      </c>
      <c r="P7">
        <v>101</v>
      </c>
      <c r="Q7">
        <v>131.13999999999999</v>
      </c>
    </row>
    <row r="8" spans="1:17" ht="259.2" x14ac:dyDescent="0.3">
      <c r="A8">
        <v>3215</v>
      </c>
      <c r="B8" s="3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 s="12">
        <v>42257.165972222225</v>
      </c>
      <c r="J8" s="12">
        <v>42219.665173611109</v>
      </c>
      <c r="K8" t="b">
        <v>1</v>
      </c>
      <c r="L8">
        <v>134</v>
      </c>
      <c r="M8" t="b">
        <v>1</v>
      </c>
      <c r="N8" t="s">
        <v>8281</v>
      </c>
      <c r="O8" t="s">
        <v>8284</v>
      </c>
      <c r="P8">
        <v>100</v>
      </c>
      <c r="Q8">
        <v>262.11</v>
      </c>
    </row>
    <row r="9" spans="1:17" ht="244.8" x14ac:dyDescent="0.3">
      <c r="A9">
        <v>3282</v>
      </c>
      <c r="B9" s="3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 s="12">
        <v>42489.19430555556</v>
      </c>
      <c r="J9" s="12">
        <v>42445.19430555556</v>
      </c>
      <c r="K9" t="b">
        <v>0</v>
      </c>
      <c r="L9">
        <v>237</v>
      </c>
      <c r="M9" t="b">
        <v>1</v>
      </c>
      <c r="N9" t="s">
        <v>8281</v>
      </c>
      <c r="O9" t="s">
        <v>8284</v>
      </c>
      <c r="P9">
        <v>103</v>
      </c>
      <c r="Q9">
        <v>134.26</v>
      </c>
    </row>
    <row r="10" spans="1:17" ht="259.2" x14ac:dyDescent="0.3">
      <c r="A10">
        <v>3425</v>
      </c>
      <c r="B10" s="3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 s="12">
        <v>41916.617314814815</v>
      </c>
      <c r="J10" s="12">
        <v>41884.617314814815</v>
      </c>
      <c r="K10" t="b">
        <v>0</v>
      </c>
      <c r="L10">
        <v>104</v>
      </c>
      <c r="M10" t="b">
        <v>1</v>
      </c>
      <c r="N10" t="s">
        <v>8281</v>
      </c>
      <c r="O10" t="s">
        <v>8284</v>
      </c>
      <c r="P10">
        <v>103</v>
      </c>
      <c r="Q10">
        <v>297.02999999999997</v>
      </c>
    </row>
    <row r="11" spans="1:17" ht="259.2" x14ac:dyDescent="0.3">
      <c r="A11">
        <v>3224</v>
      </c>
      <c r="B11" s="3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 s="12">
        <v>42745.208333333328</v>
      </c>
      <c r="J11" s="12">
        <v>42697.850844907407</v>
      </c>
      <c r="K11" t="b">
        <v>1</v>
      </c>
      <c r="L11">
        <v>216</v>
      </c>
      <c r="M11" t="b">
        <v>1</v>
      </c>
      <c r="N11" t="s">
        <v>8281</v>
      </c>
      <c r="O11" t="s">
        <v>8284</v>
      </c>
      <c r="P11">
        <v>102</v>
      </c>
      <c r="Q11">
        <v>141.71</v>
      </c>
    </row>
    <row r="12" spans="1:17" ht="259.2" x14ac:dyDescent="0.3">
      <c r="A12">
        <v>3211</v>
      </c>
      <c r="B12" s="3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 s="12">
        <v>41866.083333333336</v>
      </c>
      <c r="J12" s="12">
        <v>41834.586574074077</v>
      </c>
      <c r="K12" t="b">
        <v>1</v>
      </c>
      <c r="L12">
        <v>322</v>
      </c>
      <c r="M12" t="b">
        <v>1</v>
      </c>
      <c r="N12" t="s">
        <v>8281</v>
      </c>
      <c r="O12" t="s">
        <v>8284</v>
      </c>
      <c r="P12">
        <v>120</v>
      </c>
      <c r="Q12">
        <v>85.53</v>
      </c>
    </row>
    <row r="13" spans="1:17" ht="259.2" x14ac:dyDescent="0.3">
      <c r="A13">
        <v>3250</v>
      </c>
      <c r="B13" s="3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 s="12">
        <v>41948.783842592595</v>
      </c>
      <c r="J13" s="12">
        <v>41918.742175925923</v>
      </c>
      <c r="K13" t="b">
        <v>1</v>
      </c>
      <c r="L13">
        <v>213</v>
      </c>
      <c r="M13" t="b">
        <v>1</v>
      </c>
      <c r="N13" t="s">
        <v>8281</v>
      </c>
      <c r="O13" t="s">
        <v>8284</v>
      </c>
      <c r="P13">
        <v>102</v>
      </c>
      <c r="Q13">
        <v>119.19</v>
      </c>
    </row>
    <row r="14" spans="1:17" ht="259.2" x14ac:dyDescent="0.3">
      <c r="A14">
        <v>3259</v>
      </c>
      <c r="B14" s="3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 s="12">
        <v>42644.165972222225</v>
      </c>
      <c r="J14" s="12">
        <v>42614.760937500003</v>
      </c>
      <c r="K14" t="b">
        <v>1</v>
      </c>
      <c r="L14">
        <v>97</v>
      </c>
      <c r="M14" t="b">
        <v>1</v>
      </c>
      <c r="N14" t="s">
        <v>8281</v>
      </c>
      <c r="O14" t="s">
        <v>8284</v>
      </c>
      <c r="P14">
        <v>106</v>
      </c>
      <c r="Q14">
        <v>251.74</v>
      </c>
    </row>
    <row r="15" spans="1:17" ht="230.4" x14ac:dyDescent="0.3">
      <c r="A15">
        <v>3147</v>
      </c>
      <c r="B15" s="3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 s="12">
        <v>41950.011053240742</v>
      </c>
      <c r="J15" s="12">
        <v>41909.969386574077</v>
      </c>
      <c r="K15" t="b">
        <v>1</v>
      </c>
      <c r="L15">
        <v>213</v>
      </c>
      <c r="M15" t="b">
        <v>1</v>
      </c>
      <c r="N15" t="s">
        <v>8281</v>
      </c>
      <c r="O15" t="s">
        <v>8284</v>
      </c>
      <c r="P15">
        <v>118</v>
      </c>
      <c r="Q15">
        <v>110.35</v>
      </c>
    </row>
    <row r="16" spans="1:17" ht="259.2" x14ac:dyDescent="0.3">
      <c r="A16">
        <v>1297</v>
      </c>
      <c r="B16" s="3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 s="12">
        <v>42491.747199074074</v>
      </c>
      <c r="J16" s="12">
        <v>42461.747199074074</v>
      </c>
      <c r="K16" t="b">
        <v>0</v>
      </c>
      <c r="L16">
        <v>238</v>
      </c>
      <c r="M16" t="b">
        <v>1</v>
      </c>
      <c r="N16" t="s">
        <v>8281</v>
      </c>
      <c r="O16" t="s">
        <v>8284</v>
      </c>
      <c r="P16">
        <v>110</v>
      </c>
      <c r="Q16">
        <v>92.04</v>
      </c>
    </row>
    <row r="17" spans="1:17" ht="244.8" x14ac:dyDescent="0.3">
      <c r="A17">
        <v>3245</v>
      </c>
      <c r="B17" s="3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 s="12">
        <v>42167.083333333328</v>
      </c>
      <c r="J17" s="12">
        <v>42135.60020833333</v>
      </c>
      <c r="K17" t="b">
        <v>0</v>
      </c>
      <c r="L17">
        <v>270</v>
      </c>
      <c r="M17" t="b">
        <v>1</v>
      </c>
      <c r="N17" t="s">
        <v>8281</v>
      </c>
      <c r="O17" t="s">
        <v>8284</v>
      </c>
      <c r="P17">
        <v>104</v>
      </c>
      <c r="Q17">
        <v>81.13</v>
      </c>
    </row>
    <row r="18" spans="1:17" ht="230.4" x14ac:dyDescent="0.3">
      <c r="A18">
        <v>3229</v>
      </c>
      <c r="B18" s="3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 s="12">
        <v>41963.333310185189</v>
      </c>
      <c r="J18" s="12">
        <v>41933.291643518518</v>
      </c>
      <c r="K18" t="b">
        <v>1</v>
      </c>
      <c r="L18">
        <v>202</v>
      </c>
      <c r="M18" t="b">
        <v>1</v>
      </c>
      <c r="N18" t="s">
        <v>8281</v>
      </c>
      <c r="O18" t="s">
        <v>8284</v>
      </c>
      <c r="P18">
        <v>108</v>
      </c>
      <c r="Q18">
        <v>106.8</v>
      </c>
    </row>
    <row r="19" spans="1:17" ht="115.2" x14ac:dyDescent="0.3">
      <c r="A19">
        <v>3253</v>
      </c>
      <c r="B19" s="3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 s="12">
        <v>42621.15625</v>
      </c>
      <c r="J19" s="12">
        <v>42602.576712962968</v>
      </c>
      <c r="K19" t="b">
        <v>1</v>
      </c>
      <c r="L19">
        <v>115</v>
      </c>
      <c r="M19" t="b">
        <v>1</v>
      </c>
      <c r="N19" t="s">
        <v>8281</v>
      </c>
      <c r="O19" t="s">
        <v>8284</v>
      </c>
      <c r="P19">
        <v>102</v>
      </c>
      <c r="Q19">
        <v>177.09</v>
      </c>
    </row>
    <row r="20" spans="1:17" ht="244.8" x14ac:dyDescent="0.3">
      <c r="A20">
        <v>3236</v>
      </c>
      <c r="B20" s="3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 s="12">
        <v>42732.917048611111</v>
      </c>
      <c r="J20" s="12">
        <v>42702.917048611111</v>
      </c>
      <c r="K20" t="b">
        <v>0</v>
      </c>
      <c r="L20">
        <v>110</v>
      </c>
      <c r="M20" t="b">
        <v>1</v>
      </c>
      <c r="N20" t="s">
        <v>8281</v>
      </c>
      <c r="O20" t="s">
        <v>8284</v>
      </c>
      <c r="P20">
        <v>101</v>
      </c>
      <c r="Q20">
        <v>182.91</v>
      </c>
    </row>
    <row r="21" spans="1:17" ht="172.8" x14ac:dyDescent="0.3">
      <c r="A21">
        <v>3219</v>
      </c>
      <c r="B21" s="3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 s="12">
        <v>42085.941516203704</v>
      </c>
      <c r="J21" s="12">
        <v>42050.983182870375</v>
      </c>
      <c r="K21" t="b">
        <v>1</v>
      </c>
      <c r="L21">
        <v>119</v>
      </c>
      <c r="M21" t="b">
        <v>1</v>
      </c>
      <c r="N21" t="s">
        <v>8281</v>
      </c>
      <c r="O21" t="s">
        <v>8284</v>
      </c>
      <c r="P21">
        <v>100</v>
      </c>
      <c r="Q21">
        <v>168.25</v>
      </c>
    </row>
    <row r="22" spans="1:17" ht="273.60000000000002" x14ac:dyDescent="0.3">
      <c r="A22">
        <v>3187</v>
      </c>
      <c r="B22" s="3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 s="12">
        <v>41855.666354166664</v>
      </c>
      <c r="J22" s="12">
        <v>41835.666354166664</v>
      </c>
      <c r="K22" t="b">
        <v>1</v>
      </c>
      <c r="L22">
        <v>244</v>
      </c>
      <c r="M22" t="b">
        <v>1</v>
      </c>
      <c r="N22" t="s">
        <v>8281</v>
      </c>
      <c r="O22" t="s">
        <v>8284</v>
      </c>
      <c r="P22">
        <v>116</v>
      </c>
      <c r="Q22">
        <v>71.489999999999995</v>
      </c>
    </row>
    <row r="23" spans="1:17" ht="230.4" x14ac:dyDescent="0.3">
      <c r="A23">
        <v>3402</v>
      </c>
      <c r="B23" s="3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 s="12">
        <v>42320.104861111111</v>
      </c>
      <c r="J23" s="12">
        <v>42290.61855324074</v>
      </c>
      <c r="K23" t="b">
        <v>0</v>
      </c>
      <c r="L23">
        <v>165</v>
      </c>
      <c r="M23" t="b">
        <v>1</v>
      </c>
      <c r="N23" t="s">
        <v>8281</v>
      </c>
      <c r="O23" t="s">
        <v>8284</v>
      </c>
      <c r="P23">
        <v>110</v>
      </c>
      <c r="Q23">
        <v>99.79</v>
      </c>
    </row>
    <row r="24" spans="1:17" ht="244.8" x14ac:dyDescent="0.3">
      <c r="A24">
        <v>3274</v>
      </c>
      <c r="B24" s="3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 s="12">
        <v>42444.875</v>
      </c>
      <c r="J24" s="12">
        <v>42400.704537037032</v>
      </c>
      <c r="K24" t="b">
        <v>1</v>
      </c>
      <c r="L24">
        <v>286</v>
      </c>
      <c r="M24" t="b">
        <v>1</v>
      </c>
      <c r="N24" t="s">
        <v>8281</v>
      </c>
      <c r="O24" t="s">
        <v>8284</v>
      </c>
      <c r="P24">
        <v>101</v>
      </c>
      <c r="Q24">
        <v>54.91</v>
      </c>
    </row>
    <row r="25" spans="1:17" ht="230.4" x14ac:dyDescent="0.3">
      <c r="A25">
        <v>3304</v>
      </c>
      <c r="B25" s="3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 s="12">
        <v>42726.624444444446</v>
      </c>
      <c r="J25" s="12">
        <v>42696.624444444446</v>
      </c>
      <c r="K25" t="b">
        <v>0</v>
      </c>
      <c r="L25">
        <v>175</v>
      </c>
      <c r="M25" t="b">
        <v>1</v>
      </c>
      <c r="N25" t="s">
        <v>8281</v>
      </c>
      <c r="O25" t="s">
        <v>8284</v>
      </c>
      <c r="P25">
        <v>105</v>
      </c>
      <c r="Q25">
        <v>89.59</v>
      </c>
    </row>
    <row r="26" spans="1:17" ht="259.2" x14ac:dyDescent="0.3">
      <c r="A26">
        <v>3411</v>
      </c>
      <c r="B26" s="3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 s="12">
        <v>42285.022824074069</v>
      </c>
      <c r="J26" s="12">
        <v>42265.022824074069</v>
      </c>
      <c r="K26" t="b">
        <v>0</v>
      </c>
      <c r="L26">
        <v>78</v>
      </c>
      <c r="M26" t="b">
        <v>1</v>
      </c>
      <c r="N26" t="s">
        <v>8281</v>
      </c>
      <c r="O26" t="s">
        <v>8284</v>
      </c>
      <c r="P26">
        <v>104</v>
      </c>
      <c r="Q26">
        <v>199.17</v>
      </c>
    </row>
    <row r="27" spans="1:17" ht="273.60000000000002" x14ac:dyDescent="0.3">
      <c r="A27">
        <v>3235</v>
      </c>
      <c r="B27" s="3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 s="12">
        <v>42552.347812499997</v>
      </c>
      <c r="J27" s="12">
        <v>42522.347812499997</v>
      </c>
      <c r="K27" t="b">
        <v>1</v>
      </c>
      <c r="L27">
        <v>181</v>
      </c>
      <c r="M27" t="b">
        <v>1</v>
      </c>
      <c r="N27" t="s">
        <v>8281</v>
      </c>
      <c r="O27" t="s">
        <v>8284</v>
      </c>
      <c r="P27">
        <v>103</v>
      </c>
      <c r="Q27">
        <v>85.53</v>
      </c>
    </row>
    <row r="28" spans="1:17" ht="216" x14ac:dyDescent="0.3">
      <c r="A28">
        <v>3272</v>
      </c>
      <c r="B28" s="3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 s="12">
        <v>42314.541770833333</v>
      </c>
      <c r="J28" s="12">
        <v>42284.500104166669</v>
      </c>
      <c r="K28" t="b">
        <v>1</v>
      </c>
      <c r="L28">
        <v>145</v>
      </c>
      <c r="M28" t="b">
        <v>1</v>
      </c>
      <c r="N28" t="s">
        <v>8281</v>
      </c>
      <c r="O28" t="s">
        <v>8284</v>
      </c>
      <c r="P28">
        <v>154</v>
      </c>
      <c r="Q28">
        <v>106.5</v>
      </c>
    </row>
    <row r="29" spans="1:17" ht="259.2" x14ac:dyDescent="0.3">
      <c r="A29">
        <v>1293</v>
      </c>
      <c r="B29" s="3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 s="12">
        <v>42322.742719907401</v>
      </c>
      <c r="J29" s="12">
        <v>42292.701053240744</v>
      </c>
      <c r="K29" t="b">
        <v>0</v>
      </c>
      <c r="L29">
        <v>120</v>
      </c>
      <c r="M29" t="b">
        <v>1</v>
      </c>
      <c r="N29" t="s">
        <v>8281</v>
      </c>
      <c r="O29" t="s">
        <v>8284</v>
      </c>
      <c r="P29">
        <v>102</v>
      </c>
      <c r="Q29">
        <v>127.79</v>
      </c>
    </row>
    <row r="30" spans="1:17" ht="187.2" x14ac:dyDescent="0.3">
      <c r="A30">
        <v>3338</v>
      </c>
      <c r="B30" s="3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 s="12">
        <v>42790.574999999997</v>
      </c>
      <c r="J30" s="12">
        <v>42769.574999999997</v>
      </c>
      <c r="K30" t="b">
        <v>0</v>
      </c>
      <c r="L30">
        <v>112</v>
      </c>
      <c r="M30" t="b">
        <v>1</v>
      </c>
      <c r="N30" t="s">
        <v>8281</v>
      </c>
      <c r="O30" t="s">
        <v>8284</v>
      </c>
      <c r="P30">
        <v>102</v>
      </c>
      <c r="Q30">
        <v>136.85</v>
      </c>
    </row>
    <row r="31" spans="1:17" ht="230.4" x14ac:dyDescent="0.3">
      <c r="A31">
        <v>3267</v>
      </c>
      <c r="B31" s="3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 s="12">
        <v>42202.757638888885</v>
      </c>
      <c r="J31" s="12">
        <v>42172.757638888885</v>
      </c>
      <c r="K31" t="b">
        <v>1</v>
      </c>
      <c r="L31">
        <v>288</v>
      </c>
      <c r="M31" t="b">
        <v>1</v>
      </c>
      <c r="N31" t="s">
        <v>8281</v>
      </c>
      <c r="O31" t="s">
        <v>8284</v>
      </c>
      <c r="P31">
        <v>102</v>
      </c>
      <c r="Q31">
        <v>53.18</v>
      </c>
    </row>
    <row r="32" spans="1:17" ht="273.60000000000002" x14ac:dyDescent="0.3">
      <c r="A32">
        <v>3286</v>
      </c>
      <c r="B32" s="3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 s="12">
        <v>42597.840069444443</v>
      </c>
      <c r="J32" s="12">
        <v>42567.840069444443</v>
      </c>
      <c r="K32" t="b">
        <v>0</v>
      </c>
      <c r="L32">
        <v>122</v>
      </c>
      <c r="M32" t="b">
        <v>1</v>
      </c>
      <c r="N32" t="s">
        <v>8281</v>
      </c>
      <c r="O32" t="s">
        <v>8284</v>
      </c>
      <c r="P32">
        <v>102</v>
      </c>
      <c r="Q32">
        <v>125.12</v>
      </c>
    </row>
    <row r="33" spans="1:17" ht="115.2" x14ac:dyDescent="0.3">
      <c r="A33">
        <v>3220</v>
      </c>
      <c r="B33" s="3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 s="12">
        <v>42806.875</v>
      </c>
      <c r="J33" s="12">
        <v>42772.833379629628</v>
      </c>
      <c r="K33" t="b">
        <v>1</v>
      </c>
      <c r="L33">
        <v>59</v>
      </c>
      <c r="M33" t="b">
        <v>1</v>
      </c>
      <c r="N33" t="s">
        <v>8281</v>
      </c>
      <c r="O33" t="s">
        <v>8284</v>
      </c>
      <c r="P33">
        <v>101</v>
      </c>
      <c r="Q33">
        <v>256.37</v>
      </c>
    </row>
    <row r="34" spans="1:17" ht="230.4" x14ac:dyDescent="0.3">
      <c r="A34">
        <v>538</v>
      </c>
      <c r="B34" s="3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 s="12">
        <v>42503.794710648144</v>
      </c>
      <c r="J34" s="12">
        <v>42473.794710648144</v>
      </c>
      <c r="K34" t="b">
        <v>0</v>
      </c>
      <c r="L34">
        <v>60</v>
      </c>
      <c r="M34" t="b">
        <v>1</v>
      </c>
      <c r="N34" t="s">
        <v>8281</v>
      </c>
      <c r="O34" t="s">
        <v>8284</v>
      </c>
      <c r="P34">
        <v>302</v>
      </c>
      <c r="Q34">
        <v>252.02</v>
      </c>
    </row>
    <row r="35" spans="1:17" ht="244.8" x14ac:dyDescent="0.3">
      <c r="A35">
        <v>3163</v>
      </c>
      <c r="B35" s="3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 s="12">
        <v>41805.753761574073</v>
      </c>
      <c r="J35" s="12">
        <v>41775.753761574073</v>
      </c>
      <c r="K35" t="b">
        <v>1</v>
      </c>
      <c r="L35">
        <v>72</v>
      </c>
      <c r="M35" t="b">
        <v>1</v>
      </c>
      <c r="N35" t="s">
        <v>8281</v>
      </c>
      <c r="O35" t="s">
        <v>8284</v>
      </c>
      <c r="P35">
        <v>111</v>
      </c>
      <c r="Q35">
        <v>200.69</v>
      </c>
    </row>
    <row r="36" spans="1:17" ht="201.6" x14ac:dyDescent="0.3">
      <c r="A36">
        <v>3256</v>
      </c>
      <c r="B36" s="3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 s="12">
        <v>42166.165972222225</v>
      </c>
      <c r="J36" s="12">
        <v>42144.573807870373</v>
      </c>
      <c r="K36" t="b">
        <v>1</v>
      </c>
      <c r="L36">
        <v>176</v>
      </c>
      <c r="M36" t="b">
        <v>1</v>
      </c>
      <c r="N36" t="s">
        <v>8281</v>
      </c>
      <c r="O36" t="s">
        <v>8284</v>
      </c>
      <c r="P36">
        <v>128</v>
      </c>
      <c r="Q36">
        <v>72.760000000000005</v>
      </c>
    </row>
    <row r="37" spans="1:17" ht="244.8" x14ac:dyDescent="0.3">
      <c r="A37">
        <v>2803</v>
      </c>
      <c r="B37" s="3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 s="12">
        <v>42201</v>
      </c>
      <c r="J37" s="12">
        <v>42158.065694444449</v>
      </c>
      <c r="K37" t="b">
        <v>0</v>
      </c>
      <c r="L37">
        <v>141</v>
      </c>
      <c r="M37" t="b">
        <v>1</v>
      </c>
      <c r="N37" t="s">
        <v>8281</v>
      </c>
      <c r="O37" t="s">
        <v>8284</v>
      </c>
      <c r="P37">
        <v>128</v>
      </c>
      <c r="Q37">
        <v>90.74</v>
      </c>
    </row>
    <row r="38" spans="1:17" ht="115.2" x14ac:dyDescent="0.3">
      <c r="A38">
        <v>3242</v>
      </c>
      <c r="B38" s="3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 s="12">
        <v>41901.755694444444</v>
      </c>
      <c r="J38" s="12">
        <v>41871.755694444444</v>
      </c>
      <c r="K38" t="b">
        <v>1</v>
      </c>
      <c r="L38">
        <v>183</v>
      </c>
      <c r="M38" t="b">
        <v>1</v>
      </c>
      <c r="N38" t="s">
        <v>8281</v>
      </c>
      <c r="O38" t="s">
        <v>8284</v>
      </c>
      <c r="P38">
        <v>127</v>
      </c>
      <c r="Q38">
        <v>69.569999999999993</v>
      </c>
    </row>
    <row r="39" spans="1:17" ht="144" x14ac:dyDescent="0.3">
      <c r="A39">
        <v>3262</v>
      </c>
      <c r="B39" s="3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 s="12">
        <v>41995.166666666672</v>
      </c>
      <c r="J39" s="12">
        <v>41964.315532407403</v>
      </c>
      <c r="K39" t="b">
        <v>1</v>
      </c>
      <c r="L39">
        <v>134</v>
      </c>
      <c r="M39" t="b">
        <v>1</v>
      </c>
      <c r="N39" t="s">
        <v>8281</v>
      </c>
      <c r="O39" t="s">
        <v>8284</v>
      </c>
      <c r="P39">
        <v>103</v>
      </c>
      <c r="Q39">
        <v>93.81</v>
      </c>
    </row>
    <row r="40" spans="1:17" ht="172.8" x14ac:dyDescent="0.3">
      <c r="A40">
        <v>3677</v>
      </c>
      <c r="B40" s="3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 s="12">
        <v>41823.165972222225</v>
      </c>
      <c r="J40" s="12">
        <v>41802.574282407404</v>
      </c>
      <c r="K40" t="b">
        <v>0</v>
      </c>
      <c r="L40">
        <v>199</v>
      </c>
      <c r="M40" t="b">
        <v>1</v>
      </c>
      <c r="N40" t="s">
        <v>8281</v>
      </c>
      <c r="O40" t="s">
        <v>8284</v>
      </c>
      <c r="P40">
        <v>103</v>
      </c>
      <c r="Q40">
        <v>62.05</v>
      </c>
    </row>
    <row r="41" spans="1:17" ht="259.2" x14ac:dyDescent="0.3">
      <c r="A41">
        <v>532</v>
      </c>
      <c r="B41" s="3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 s="12">
        <v>42503.007037037038</v>
      </c>
      <c r="J41" s="12">
        <v>42473.007037037038</v>
      </c>
      <c r="K41" t="b">
        <v>0</v>
      </c>
      <c r="L41">
        <v>173</v>
      </c>
      <c r="M41" t="b">
        <v>1</v>
      </c>
      <c r="N41" t="s">
        <v>8281</v>
      </c>
      <c r="O41" t="s">
        <v>8284</v>
      </c>
      <c r="P41">
        <v>123</v>
      </c>
      <c r="Q41">
        <v>71.239999999999995</v>
      </c>
    </row>
    <row r="42" spans="1:17" ht="187.2" x14ac:dyDescent="0.3">
      <c r="A42">
        <v>3468</v>
      </c>
      <c r="B42" s="3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 s="12">
        <v>42634.125</v>
      </c>
      <c r="J42" s="12">
        <v>42605.765381944439</v>
      </c>
      <c r="K42" t="b">
        <v>0</v>
      </c>
      <c r="L42">
        <v>17</v>
      </c>
      <c r="M42" t="b">
        <v>1</v>
      </c>
      <c r="N42" t="s">
        <v>8281</v>
      </c>
      <c r="O42" t="s">
        <v>8284</v>
      </c>
      <c r="P42">
        <v>122</v>
      </c>
      <c r="Q42">
        <v>716.35</v>
      </c>
    </row>
    <row r="43" spans="1:17" ht="115.2" x14ac:dyDescent="0.3">
      <c r="A43">
        <v>3248</v>
      </c>
      <c r="B43" s="3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 s="12">
        <v>42098.846724537041</v>
      </c>
      <c r="J43" s="12">
        <v>42068.888391203705</v>
      </c>
      <c r="K43" t="b">
        <v>1</v>
      </c>
      <c r="L43">
        <v>200</v>
      </c>
      <c r="M43" t="b">
        <v>1</v>
      </c>
      <c r="N43" t="s">
        <v>8281</v>
      </c>
      <c r="O43" t="s">
        <v>8284</v>
      </c>
      <c r="P43">
        <v>101</v>
      </c>
      <c r="Q43">
        <v>60.48</v>
      </c>
    </row>
    <row r="44" spans="1:17" ht="216" x14ac:dyDescent="0.3">
      <c r="A44">
        <v>525</v>
      </c>
      <c r="B44" s="3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 s="12">
        <v>41895.400937500002</v>
      </c>
      <c r="J44" s="12">
        <v>41850.400937500002</v>
      </c>
      <c r="K44" t="b">
        <v>0</v>
      </c>
      <c r="L44">
        <v>12</v>
      </c>
      <c r="M44" t="b">
        <v>1</v>
      </c>
      <c r="N44" t="s">
        <v>8281</v>
      </c>
      <c r="O44" t="s">
        <v>8284</v>
      </c>
      <c r="P44">
        <v>100</v>
      </c>
      <c r="Q44">
        <v>1000</v>
      </c>
    </row>
    <row r="45" spans="1:17" ht="244.8" x14ac:dyDescent="0.3">
      <c r="A45">
        <v>3316</v>
      </c>
      <c r="B45" s="3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 s="12">
        <v>41859.57916666667</v>
      </c>
      <c r="J45" s="12">
        <v>41826.871238425927</v>
      </c>
      <c r="K45" t="b">
        <v>0</v>
      </c>
      <c r="L45">
        <v>125</v>
      </c>
      <c r="M45" t="b">
        <v>1</v>
      </c>
      <c r="N45" t="s">
        <v>8281</v>
      </c>
      <c r="O45" t="s">
        <v>8284</v>
      </c>
      <c r="P45">
        <v>100</v>
      </c>
      <c r="Q45">
        <v>93.98</v>
      </c>
    </row>
    <row r="46" spans="1:17" ht="244.8" x14ac:dyDescent="0.3">
      <c r="A46">
        <v>3712</v>
      </c>
      <c r="B46" s="3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 s="12">
        <v>42155.290972222225</v>
      </c>
      <c r="J46" s="12">
        <v>42134.172071759262</v>
      </c>
      <c r="K46" t="b">
        <v>0</v>
      </c>
      <c r="L46">
        <v>104</v>
      </c>
      <c r="M46" t="b">
        <v>1</v>
      </c>
      <c r="N46" t="s">
        <v>8281</v>
      </c>
      <c r="O46" t="s">
        <v>8284</v>
      </c>
      <c r="P46">
        <v>154</v>
      </c>
      <c r="Q46">
        <v>110.87</v>
      </c>
    </row>
    <row r="47" spans="1:17" ht="216" x14ac:dyDescent="0.3">
      <c r="A47">
        <v>3389</v>
      </c>
      <c r="B47" s="3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 s="12">
        <v>42524.563449074078</v>
      </c>
      <c r="J47" s="12">
        <v>42494.563449074078</v>
      </c>
      <c r="K47" t="b">
        <v>0</v>
      </c>
      <c r="L47">
        <v>62</v>
      </c>
      <c r="M47" t="b">
        <v>1</v>
      </c>
      <c r="N47" t="s">
        <v>8281</v>
      </c>
      <c r="O47" t="s">
        <v>8284</v>
      </c>
      <c r="P47">
        <v>115</v>
      </c>
      <c r="Q47">
        <v>184.68</v>
      </c>
    </row>
    <row r="48" spans="1:17" ht="244.8" x14ac:dyDescent="0.3">
      <c r="A48">
        <v>2966</v>
      </c>
      <c r="B48" s="3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 s="12">
        <v>42263.738564814819</v>
      </c>
      <c r="J48" s="12">
        <v>42233.738564814819</v>
      </c>
      <c r="K48" t="b">
        <v>0</v>
      </c>
      <c r="L48">
        <v>128</v>
      </c>
      <c r="M48" t="b">
        <v>1</v>
      </c>
      <c r="N48" t="s">
        <v>8281</v>
      </c>
      <c r="O48" t="s">
        <v>8284</v>
      </c>
      <c r="P48">
        <v>114</v>
      </c>
      <c r="Q48">
        <v>88.77</v>
      </c>
    </row>
    <row r="49" spans="1:17" ht="259.2" x14ac:dyDescent="0.3">
      <c r="A49">
        <v>3209</v>
      </c>
      <c r="B49" s="3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 s="12">
        <v>41810.958333333336</v>
      </c>
      <c r="J49" s="12">
        <v>41778.637245370373</v>
      </c>
      <c r="K49" t="b">
        <v>1</v>
      </c>
      <c r="L49">
        <v>226</v>
      </c>
      <c r="M49" t="b">
        <v>1</v>
      </c>
      <c r="N49" t="s">
        <v>8281</v>
      </c>
      <c r="O49" t="s">
        <v>8284</v>
      </c>
      <c r="P49">
        <v>119</v>
      </c>
      <c r="Q49">
        <v>50.16</v>
      </c>
    </row>
    <row r="50" spans="1:17" ht="216" x14ac:dyDescent="0.3">
      <c r="A50">
        <v>3246</v>
      </c>
      <c r="B50" s="3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 s="12">
        <v>42259.165972222225</v>
      </c>
      <c r="J50" s="12">
        <v>42230.472222222219</v>
      </c>
      <c r="K50" t="b">
        <v>1</v>
      </c>
      <c r="L50">
        <v>193</v>
      </c>
      <c r="M50" t="b">
        <v>1</v>
      </c>
      <c r="N50" t="s">
        <v>8281</v>
      </c>
      <c r="O50" t="s">
        <v>8284</v>
      </c>
      <c r="P50">
        <v>111</v>
      </c>
      <c r="Q50">
        <v>57.63</v>
      </c>
    </row>
    <row r="51" spans="1:17" ht="244.8" x14ac:dyDescent="0.3">
      <c r="A51">
        <v>3620</v>
      </c>
      <c r="B51" s="3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 s="12">
        <v>42068.166666666672</v>
      </c>
      <c r="J51" s="12">
        <v>42037.938206018516</v>
      </c>
      <c r="K51" t="b">
        <v>0</v>
      </c>
      <c r="L51">
        <v>197</v>
      </c>
      <c r="M51" t="b">
        <v>1</v>
      </c>
      <c r="N51" t="s">
        <v>8281</v>
      </c>
      <c r="O51" t="s">
        <v>8284</v>
      </c>
      <c r="P51">
        <v>105</v>
      </c>
      <c r="Q51">
        <v>56.07</v>
      </c>
    </row>
    <row r="52" spans="1:17" ht="259.2" x14ac:dyDescent="0.3">
      <c r="A52">
        <v>2963</v>
      </c>
      <c r="B52" s="3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 s="12">
        <v>42187.470185185186</v>
      </c>
      <c r="J52" s="12">
        <v>42157.470185185186</v>
      </c>
      <c r="K52" t="b">
        <v>0</v>
      </c>
      <c r="L52">
        <v>98</v>
      </c>
      <c r="M52" t="b">
        <v>1</v>
      </c>
      <c r="N52" t="s">
        <v>8281</v>
      </c>
      <c r="O52" t="s">
        <v>8284</v>
      </c>
      <c r="P52">
        <v>107</v>
      </c>
      <c r="Q52">
        <v>109.03</v>
      </c>
    </row>
    <row r="53" spans="1:17" ht="216" x14ac:dyDescent="0.3">
      <c r="A53">
        <v>2818</v>
      </c>
      <c r="B53" s="3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 s="12">
        <v>42270.598217592589</v>
      </c>
      <c r="J53" s="12">
        <v>42250.598217592589</v>
      </c>
      <c r="K53" t="b">
        <v>0</v>
      </c>
      <c r="L53">
        <v>102</v>
      </c>
      <c r="M53" t="b">
        <v>1</v>
      </c>
      <c r="N53" t="s">
        <v>8281</v>
      </c>
      <c r="O53" t="s">
        <v>8284</v>
      </c>
      <c r="P53">
        <v>106</v>
      </c>
      <c r="Q53">
        <v>103.95</v>
      </c>
    </row>
    <row r="54" spans="1:17" ht="273.60000000000002" x14ac:dyDescent="0.3">
      <c r="A54">
        <v>3434</v>
      </c>
      <c r="B54" s="3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 s="12">
        <v>41830.380428240744</v>
      </c>
      <c r="J54" s="12">
        <v>41800.380428240744</v>
      </c>
      <c r="K54" t="b">
        <v>0</v>
      </c>
      <c r="L54">
        <v>168</v>
      </c>
      <c r="M54" t="b">
        <v>1</v>
      </c>
      <c r="N54" t="s">
        <v>8281</v>
      </c>
      <c r="O54" t="s">
        <v>8284</v>
      </c>
      <c r="P54">
        <v>106</v>
      </c>
      <c r="Q54">
        <v>62.83</v>
      </c>
    </row>
    <row r="55" spans="1:17" ht="201.6" x14ac:dyDescent="0.3">
      <c r="A55">
        <v>3507</v>
      </c>
      <c r="B55" s="3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 s="12">
        <v>42521.92288194444</v>
      </c>
      <c r="J55" s="12">
        <v>42491.92288194444</v>
      </c>
      <c r="K55" t="b">
        <v>0</v>
      </c>
      <c r="L55">
        <v>72</v>
      </c>
      <c r="M55" t="b">
        <v>1</v>
      </c>
      <c r="N55" t="s">
        <v>8281</v>
      </c>
      <c r="O55" t="s">
        <v>8284</v>
      </c>
      <c r="P55">
        <v>104</v>
      </c>
      <c r="Q55">
        <v>145</v>
      </c>
    </row>
    <row r="56" spans="1:17" ht="259.2" x14ac:dyDescent="0.3">
      <c r="A56">
        <v>3173</v>
      </c>
      <c r="B56" s="3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 s="12">
        <v>41908.878379629627</v>
      </c>
      <c r="J56" s="12">
        <v>41878.878379629627</v>
      </c>
      <c r="K56" t="b">
        <v>1</v>
      </c>
      <c r="L56">
        <v>74</v>
      </c>
      <c r="M56" t="b">
        <v>1</v>
      </c>
      <c r="N56" t="s">
        <v>8281</v>
      </c>
      <c r="O56" t="s">
        <v>8284</v>
      </c>
      <c r="P56">
        <v>103</v>
      </c>
      <c r="Q56">
        <v>139.19</v>
      </c>
    </row>
    <row r="57" spans="1:17" ht="230.4" x14ac:dyDescent="0.3">
      <c r="A57">
        <v>3358</v>
      </c>
      <c r="B57" s="3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 s="12">
        <v>41962.352766203709</v>
      </c>
      <c r="J57" s="12">
        <v>41932.311099537037</v>
      </c>
      <c r="K57" t="b">
        <v>0</v>
      </c>
      <c r="L57">
        <v>162</v>
      </c>
      <c r="M57" t="b">
        <v>1</v>
      </c>
      <c r="N57" t="s">
        <v>8281</v>
      </c>
      <c r="O57" t="s">
        <v>8284</v>
      </c>
      <c r="P57">
        <v>103</v>
      </c>
      <c r="Q57">
        <v>63.57</v>
      </c>
    </row>
    <row r="58" spans="1:17" ht="273.60000000000002" x14ac:dyDescent="0.3">
      <c r="A58">
        <v>3714</v>
      </c>
      <c r="B58" s="3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 s="12">
        <v>42150.165972222225</v>
      </c>
      <c r="J58" s="12">
        <v>42118.556331018524</v>
      </c>
      <c r="K58" t="b">
        <v>0</v>
      </c>
      <c r="L58">
        <v>97</v>
      </c>
      <c r="M58" t="b">
        <v>1</v>
      </c>
      <c r="N58" t="s">
        <v>8281</v>
      </c>
      <c r="O58" t="s">
        <v>8284</v>
      </c>
      <c r="P58">
        <v>102</v>
      </c>
      <c r="Q58">
        <v>105.52</v>
      </c>
    </row>
    <row r="59" spans="1:17" ht="259.2" x14ac:dyDescent="0.3">
      <c r="A59">
        <v>3298</v>
      </c>
      <c r="B59" s="3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 s="12">
        <v>42260</v>
      </c>
      <c r="J59" s="12">
        <v>42239.957962962959</v>
      </c>
      <c r="K59" t="b">
        <v>0</v>
      </c>
      <c r="L59">
        <v>72</v>
      </c>
      <c r="M59" t="b">
        <v>1</v>
      </c>
      <c r="N59" t="s">
        <v>8281</v>
      </c>
      <c r="O59" t="s">
        <v>8284</v>
      </c>
      <c r="P59">
        <v>102</v>
      </c>
      <c r="Q59">
        <v>141.29</v>
      </c>
    </row>
    <row r="60" spans="1:17" ht="273.60000000000002" x14ac:dyDescent="0.3">
      <c r="A60">
        <v>3524</v>
      </c>
      <c r="B60" s="3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 s="12">
        <v>41895.166666666664</v>
      </c>
      <c r="J60" s="12">
        <v>41880.76357638889</v>
      </c>
      <c r="K60" t="b">
        <v>0</v>
      </c>
      <c r="L60">
        <v>74</v>
      </c>
      <c r="M60" t="b">
        <v>1</v>
      </c>
      <c r="N60" t="s">
        <v>8281</v>
      </c>
      <c r="O60" t="s">
        <v>8284</v>
      </c>
      <c r="P60">
        <v>102</v>
      </c>
      <c r="Q60">
        <v>137.24</v>
      </c>
    </row>
    <row r="61" spans="1:17" ht="273.60000000000002" x14ac:dyDescent="0.3">
      <c r="A61">
        <v>3575</v>
      </c>
      <c r="B61" s="3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 s="12">
        <v>42593.165972222225</v>
      </c>
      <c r="J61" s="12">
        <v>42561.783877314811</v>
      </c>
      <c r="K61" t="b">
        <v>0</v>
      </c>
      <c r="L61">
        <v>102</v>
      </c>
      <c r="M61" t="b">
        <v>1</v>
      </c>
      <c r="N61" t="s">
        <v>8281</v>
      </c>
      <c r="O61" t="s">
        <v>8284</v>
      </c>
      <c r="P61">
        <v>101</v>
      </c>
      <c r="Q61">
        <v>99.34</v>
      </c>
    </row>
    <row r="62" spans="1:17" ht="244.8" x14ac:dyDescent="0.3">
      <c r="A62">
        <v>3421</v>
      </c>
      <c r="B62" s="3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 s="12">
        <v>42067.791238425925</v>
      </c>
      <c r="J62" s="12">
        <v>42037.791238425925</v>
      </c>
      <c r="K62" t="b">
        <v>0</v>
      </c>
      <c r="L62">
        <v>98</v>
      </c>
      <c r="M62" t="b">
        <v>1</v>
      </c>
      <c r="N62" t="s">
        <v>8281</v>
      </c>
      <c r="O62" t="s">
        <v>8284</v>
      </c>
      <c r="P62">
        <v>101</v>
      </c>
      <c r="Q62">
        <v>103.21</v>
      </c>
    </row>
    <row r="63" spans="1:17" ht="244.8" x14ac:dyDescent="0.3">
      <c r="A63">
        <v>527</v>
      </c>
      <c r="B63" s="3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 s="12">
        <v>42783.670138888891</v>
      </c>
      <c r="J63" s="12">
        <v>42753.205625000002</v>
      </c>
      <c r="K63" t="b">
        <v>0</v>
      </c>
      <c r="L63">
        <v>158</v>
      </c>
      <c r="M63" t="b">
        <v>1</v>
      </c>
      <c r="N63" t="s">
        <v>8281</v>
      </c>
      <c r="O63" t="s">
        <v>8284</v>
      </c>
      <c r="P63">
        <v>101</v>
      </c>
      <c r="Q63">
        <v>63.83</v>
      </c>
    </row>
    <row r="64" spans="1:17" ht="201.6" x14ac:dyDescent="0.3">
      <c r="A64">
        <v>3153</v>
      </c>
      <c r="B64" s="3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 s="12">
        <v>40664.207638888889</v>
      </c>
      <c r="J64" s="12">
        <v>40633.154363425929</v>
      </c>
      <c r="K64" t="b">
        <v>1</v>
      </c>
      <c r="L64">
        <v>241</v>
      </c>
      <c r="M64" t="b">
        <v>1</v>
      </c>
      <c r="N64" t="s">
        <v>8281</v>
      </c>
      <c r="O64" t="s">
        <v>8284</v>
      </c>
      <c r="P64">
        <v>336</v>
      </c>
      <c r="Q64">
        <v>41.77</v>
      </c>
    </row>
    <row r="65" spans="1:17" ht="288" x14ac:dyDescent="0.3">
      <c r="A65">
        <v>3455</v>
      </c>
      <c r="B65" s="3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 s="12">
        <v>42656.7503125</v>
      </c>
      <c r="J65" s="12">
        <v>42626.7503125</v>
      </c>
      <c r="K65" t="b">
        <v>0</v>
      </c>
      <c r="L65">
        <v>69</v>
      </c>
      <c r="M65" t="b">
        <v>1</v>
      </c>
      <c r="N65" t="s">
        <v>8281</v>
      </c>
      <c r="O65" t="s">
        <v>8284</v>
      </c>
      <c r="P65">
        <v>101</v>
      </c>
      <c r="Q65">
        <v>145.87</v>
      </c>
    </row>
    <row r="66" spans="1:17" ht="259.2" x14ac:dyDescent="0.3">
      <c r="A66">
        <v>3400</v>
      </c>
      <c r="B66" s="3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 s="12">
        <v>41879.953865740739</v>
      </c>
      <c r="J66" s="12">
        <v>41834.953865740739</v>
      </c>
      <c r="K66" t="b">
        <v>0</v>
      </c>
      <c r="L66">
        <v>85</v>
      </c>
      <c r="M66" t="b">
        <v>1</v>
      </c>
      <c r="N66" t="s">
        <v>8281</v>
      </c>
      <c r="O66" t="s">
        <v>8284</v>
      </c>
      <c r="P66">
        <v>100</v>
      </c>
      <c r="Q66">
        <v>118.13</v>
      </c>
    </row>
    <row r="67" spans="1:17" ht="201.6" x14ac:dyDescent="0.3">
      <c r="A67">
        <v>3406</v>
      </c>
      <c r="B67" s="3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 s="12">
        <v>41836.492777777778</v>
      </c>
      <c r="J67" s="12">
        <v>41791.492777777778</v>
      </c>
      <c r="K67" t="b">
        <v>0</v>
      </c>
      <c r="L67">
        <v>91</v>
      </c>
      <c r="M67" t="b">
        <v>1</v>
      </c>
      <c r="N67" t="s">
        <v>8281</v>
      </c>
      <c r="O67" t="s">
        <v>8284</v>
      </c>
      <c r="P67">
        <v>100</v>
      </c>
      <c r="Q67">
        <v>110.23</v>
      </c>
    </row>
    <row r="68" spans="1:17" ht="273.60000000000002" x14ac:dyDescent="0.3">
      <c r="A68">
        <v>3241</v>
      </c>
      <c r="B68" s="3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 s="12">
        <v>41926.290972222225</v>
      </c>
      <c r="J68" s="12">
        <v>41893.324884259258</v>
      </c>
      <c r="K68" t="b">
        <v>1</v>
      </c>
      <c r="L68">
        <v>167</v>
      </c>
      <c r="M68" t="b">
        <v>1</v>
      </c>
      <c r="N68" t="s">
        <v>8281</v>
      </c>
      <c r="O68" t="s">
        <v>8284</v>
      </c>
      <c r="P68">
        <v>115</v>
      </c>
      <c r="Q68">
        <v>58.69</v>
      </c>
    </row>
    <row r="69" spans="1:17" ht="158.4" x14ac:dyDescent="0.3">
      <c r="A69">
        <v>3433</v>
      </c>
      <c r="B69" s="3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 s="12">
        <v>41807.125</v>
      </c>
      <c r="J69" s="12">
        <v>41776.063136574077</v>
      </c>
      <c r="K69" t="b">
        <v>0</v>
      </c>
      <c r="L69">
        <v>71</v>
      </c>
      <c r="M69" t="b">
        <v>1</v>
      </c>
      <c r="N69" t="s">
        <v>8281</v>
      </c>
      <c r="O69" t="s">
        <v>8284</v>
      </c>
      <c r="P69">
        <v>100</v>
      </c>
      <c r="Q69">
        <v>134.15</v>
      </c>
    </row>
    <row r="70" spans="1:17" ht="273.60000000000002" x14ac:dyDescent="0.3">
      <c r="A70">
        <v>2973</v>
      </c>
      <c r="B70" s="3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 s="12">
        <v>42370.166666666672</v>
      </c>
      <c r="J70" s="12">
        <v>42341.818379629629</v>
      </c>
      <c r="K70" t="b">
        <v>0</v>
      </c>
      <c r="L70">
        <v>33</v>
      </c>
      <c r="M70" t="b">
        <v>1</v>
      </c>
      <c r="N70" t="s">
        <v>8281</v>
      </c>
      <c r="O70" t="s">
        <v>8284</v>
      </c>
      <c r="P70">
        <v>175</v>
      </c>
      <c r="Q70">
        <v>264.85000000000002</v>
      </c>
    </row>
    <row r="71" spans="1:17" ht="201.6" x14ac:dyDescent="0.3">
      <c r="A71">
        <v>3339</v>
      </c>
      <c r="B71" s="3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 s="12">
        <v>42579.665717592594</v>
      </c>
      <c r="J71" s="12">
        <v>42549.665717592594</v>
      </c>
      <c r="K71" t="b">
        <v>0</v>
      </c>
      <c r="L71">
        <v>47</v>
      </c>
      <c r="M71" t="b">
        <v>1</v>
      </c>
      <c r="N71" t="s">
        <v>8281</v>
      </c>
      <c r="O71" t="s">
        <v>8284</v>
      </c>
      <c r="P71">
        <v>104</v>
      </c>
      <c r="Q71">
        <v>177.62</v>
      </c>
    </row>
    <row r="72" spans="1:17" ht="158.4" x14ac:dyDescent="0.3">
      <c r="A72">
        <v>3169</v>
      </c>
      <c r="B72" s="3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 s="12">
        <v>41621.207638888889</v>
      </c>
      <c r="J72" s="12">
        <v>41591.737974537034</v>
      </c>
      <c r="K72" t="b">
        <v>1</v>
      </c>
      <c r="L72">
        <v>82</v>
      </c>
      <c r="M72" t="b">
        <v>1</v>
      </c>
      <c r="N72" t="s">
        <v>8281</v>
      </c>
      <c r="O72" t="s">
        <v>8284</v>
      </c>
      <c r="P72">
        <v>103</v>
      </c>
      <c r="Q72">
        <v>100.5</v>
      </c>
    </row>
    <row r="73" spans="1:17" ht="259.2" x14ac:dyDescent="0.3">
      <c r="A73">
        <v>3243</v>
      </c>
      <c r="B73" s="3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 s="12">
        <v>42286</v>
      </c>
      <c r="J73" s="12">
        <v>42262.096782407403</v>
      </c>
      <c r="K73" t="b">
        <v>1</v>
      </c>
      <c r="L73">
        <v>71</v>
      </c>
      <c r="M73" t="b">
        <v>1</v>
      </c>
      <c r="N73" t="s">
        <v>8281</v>
      </c>
      <c r="O73" t="s">
        <v>8284</v>
      </c>
      <c r="P73">
        <v>103</v>
      </c>
      <c r="Q73">
        <v>115.87</v>
      </c>
    </row>
    <row r="74" spans="1:17" ht="72" x14ac:dyDescent="0.3">
      <c r="A74">
        <v>3586</v>
      </c>
      <c r="B74" s="3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 s="12">
        <v>42636.697569444441</v>
      </c>
      <c r="J74" s="12">
        <v>42576.697569444441</v>
      </c>
      <c r="K74" t="b">
        <v>0</v>
      </c>
      <c r="L74">
        <v>54</v>
      </c>
      <c r="M74" t="b">
        <v>1</v>
      </c>
      <c r="N74" t="s">
        <v>8281</v>
      </c>
      <c r="O74" t="s">
        <v>8284</v>
      </c>
      <c r="P74">
        <v>109</v>
      </c>
      <c r="Q74">
        <v>151.97999999999999</v>
      </c>
    </row>
    <row r="75" spans="1:17" ht="244.8" x14ac:dyDescent="0.3">
      <c r="A75">
        <v>3326</v>
      </c>
      <c r="B75" s="3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 s="12">
        <v>42071.67251157407</v>
      </c>
      <c r="J75" s="12">
        <v>42041.714178240742</v>
      </c>
      <c r="K75" t="b">
        <v>0</v>
      </c>
      <c r="L75">
        <v>57</v>
      </c>
      <c r="M75" t="b">
        <v>1</v>
      </c>
      <c r="N75" t="s">
        <v>8281</v>
      </c>
      <c r="O75" t="s">
        <v>8284</v>
      </c>
      <c r="P75">
        <v>101</v>
      </c>
      <c r="Q75">
        <v>142.28</v>
      </c>
    </row>
    <row r="76" spans="1:17" ht="244.8" x14ac:dyDescent="0.3">
      <c r="A76">
        <v>2975</v>
      </c>
      <c r="B76" s="3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 s="12">
        <v>41970.125</v>
      </c>
      <c r="J76" s="12">
        <v>41941.683865740742</v>
      </c>
      <c r="K76" t="b">
        <v>0</v>
      </c>
      <c r="L76">
        <v>113</v>
      </c>
      <c r="M76" t="b">
        <v>1</v>
      </c>
      <c r="N76" t="s">
        <v>8281</v>
      </c>
      <c r="O76" t="s">
        <v>8284</v>
      </c>
      <c r="P76">
        <v>100</v>
      </c>
      <c r="Q76">
        <v>70.88</v>
      </c>
    </row>
    <row r="77" spans="1:17" ht="244.8" x14ac:dyDescent="0.3">
      <c r="A77">
        <v>3376</v>
      </c>
      <c r="B77" s="3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 s="12">
        <v>42119.659652777773</v>
      </c>
      <c r="J77" s="12">
        <v>42059.701319444444</v>
      </c>
      <c r="K77" t="b">
        <v>0</v>
      </c>
      <c r="L77">
        <v>19</v>
      </c>
      <c r="M77" t="b">
        <v>1</v>
      </c>
      <c r="N77" t="s">
        <v>8281</v>
      </c>
      <c r="O77" t="s">
        <v>8284</v>
      </c>
      <c r="P77">
        <v>100</v>
      </c>
      <c r="Q77">
        <v>421.11</v>
      </c>
    </row>
    <row r="78" spans="1:17" ht="259.2" x14ac:dyDescent="0.3">
      <c r="A78">
        <v>3154</v>
      </c>
      <c r="B78" s="3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 s="12">
        <v>41000.834004629629</v>
      </c>
      <c r="J78" s="12">
        <v>40970.875671296293</v>
      </c>
      <c r="K78" t="b">
        <v>1</v>
      </c>
      <c r="L78">
        <v>123</v>
      </c>
      <c r="M78" t="b">
        <v>1</v>
      </c>
      <c r="N78" t="s">
        <v>8281</v>
      </c>
      <c r="O78" t="s">
        <v>8284</v>
      </c>
      <c r="P78">
        <v>113</v>
      </c>
      <c r="Q78">
        <v>64.27</v>
      </c>
    </row>
    <row r="79" spans="1:17" ht="244.8" x14ac:dyDescent="0.3">
      <c r="A79">
        <v>3266</v>
      </c>
      <c r="B79" s="3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 s="12">
        <v>42167.875</v>
      </c>
      <c r="J79" s="12">
        <v>42136.536134259266</v>
      </c>
      <c r="K79" t="b">
        <v>1</v>
      </c>
      <c r="L79">
        <v>163</v>
      </c>
      <c r="M79" t="b">
        <v>1</v>
      </c>
      <c r="N79" t="s">
        <v>8281</v>
      </c>
      <c r="O79" t="s">
        <v>8284</v>
      </c>
      <c r="P79">
        <v>131</v>
      </c>
      <c r="Q79">
        <v>48.33</v>
      </c>
    </row>
    <row r="80" spans="1:17" ht="216" x14ac:dyDescent="0.3">
      <c r="A80">
        <v>3363</v>
      </c>
      <c r="B80" s="3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 s="12">
        <v>41870.666666666664</v>
      </c>
      <c r="J80" s="12">
        <v>41851.771354166667</v>
      </c>
      <c r="K80" t="b">
        <v>0</v>
      </c>
      <c r="L80">
        <v>26</v>
      </c>
      <c r="M80" t="b">
        <v>1</v>
      </c>
      <c r="N80" t="s">
        <v>8281</v>
      </c>
      <c r="O80" t="s">
        <v>8284</v>
      </c>
      <c r="P80">
        <v>101</v>
      </c>
      <c r="Q80">
        <v>302.31</v>
      </c>
    </row>
    <row r="81" spans="1:17" ht="216" x14ac:dyDescent="0.3">
      <c r="A81">
        <v>3534</v>
      </c>
      <c r="B81" s="3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 s="12">
        <v>42278.6252662037</v>
      </c>
      <c r="J81" s="12">
        <v>42243.6252662037</v>
      </c>
      <c r="K81" t="b">
        <v>0</v>
      </c>
      <c r="L81">
        <v>204</v>
      </c>
      <c r="M81" t="b">
        <v>1</v>
      </c>
      <c r="N81" t="s">
        <v>8281</v>
      </c>
      <c r="O81" t="s">
        <v>8284</v>
      </c>
      <c r="P81">
        <v>156</v>
      </c>
      <c r="Q81">
        <v>38.28</v>
      </c>
    </row>
    <row r="82" spans="1:17" ht="187.2" x14ac:dyDescent="0.3">
      <c r="A82">
        <v>3258</v>
      </c>
      <c r="B82" s="3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 s="12">
        <v>42012.887280092589</v>
      </c>
      <c r="J82" s="12">
        <v>41982.887280092589</v>
      </c>
      <c r="K82" t="b">
        <v>1</v>
      </c>
      <c r="L82">
        <v>75</v>
      </c>
      <c r="M82" t="b">
        <v>1</v>
      </c>
      <c r="N82" t="s">
        <v>8281</v>
      </c>
      <c r="O82" t="s">
        <v>8284</v>
      </c>
      <c r="P82">
        <v>105</v>
      </c>
      <c r="Q82">
        <v>98.2</v>
      </c>
    </row>
    <row r="83" spans="1:17" ht="100.8" x14ac:dyDescent="0.3">
      <c r="A83">
        <v>3228</v>
      </c>
      <c r="B83" s="3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 s="12">
        <v>42355.207638888889</v>
      </c>
      <c r="J83" s="12">
        <v>42323.70930555556</v>
      </c>
      <c r="K83" t="b">
        <v>1</v>
      </c>
      <c r="L83">
        <v>37</v>
      </c>
      <c r="M83" t="b">
        <v>1</v>
      </c>
      <c r="N83" t="s">
        <v>8281</v>
      </c>
      <c r="O83" t="s">
        <v>8284</v>
      </c>
      <c r="P83">
        <v>102</v>
      </c>
      <c r="Q83">
        <v>193.62</v>
      </c>
    </row>
    <row r="84" spans="1:17" ht="216" x14ac:dyDescent="0.3">
      <c r="A84">
        <v>2784</v>
      </c>
      <c r="B84" s="3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 s="12">
        <v>41941.787534722222</v>
      </c>
      <c r="J84" s="12">
        <v>41920.787534722222</v>
      </c>
      <c r="K84" t="b">
        <v>0</v>
      </c>
      <c r="L84">
        <v>108</v>
      </c>
      <c r="M84" t="b">
        <v>1</v>
      </c>
      <c r="N84" t="s">
        <v>8281</v>
      </c>
      <c r="O84" t="s">
        <v>8284</v>
      </c>
      <c r="P84">
        <v>119</v>
      </c>
      <c r="Q84">
        <v>66.11</v>
      </c>
    </row>
    <row r="85" spans="1:17" ht="216" x14ac:dyDescent="0.3">
      <c r="A85">
        <v>3182</v>
      </c>
      <c r="B85" s="3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 s="12">
        <v>40939.708333333336</v>
      </c>
      <c r="J85" s="12">
        <v>40883.949317129627</v>
      </c>
      <c r="K85" t="b">
        <v>1</v>
      </c>
      <c r="L85">
        <v>151</v>
      </c>
      <c r="M85" t="b">
        <v>1</v>
      </c>
      <c r="N85" t="s">
        <v>8281</v>
      </c>
      <c r="O85" t="s">
        <v>8284</v>
      </c>
      <c r="P85">
        <v>101</v>
      </c>
      <c r="Q85">
        <v>46.77</v>
      </c>
    </row>
    <row r="86" spans="1:17" ht="273.60000000000002" x14ac:dyDescent="0.3">
      <c r="A86">
        <v>3527</v>
      </c>
      <c r="B86" s="3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 s="12">
        <v>42196.165972222225</v>
      </c>
      <c r="J86" s="12">
        <v>42167.023206018523</v>
      </c>
      <c r="K86" t="b">
        <v>0</v>
      </c>
      <c r="L86">
        <v>86</v>
      </c>
      <c r="M86" t="b">
        <v>1</v>
      </c>
      <c r="N86" t="s">
        <v>8281</v>
      </c>
      <c r="O86" t="s">
        <v>8284</v>
      </c>
      <c r="P86">
        <v>117</v>
      </c>
      <c r="Q86">
        <v>81.569999999999993</v>
      </c>
    </row>
    <row r="87" spans="1:17" ht="259.2" x14ac:dyDescent="0.3">
      <c r="A87">
        <v>3279</v>
      </c>
      <c r="B87" s="3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 s="12">
        <v>42461.06086805556</v>
      </c>
      <c r="J87" s="12">
        <v>42431.102534722217</v>
      </c>
      <c r="K87" t="b">
        <v>0</v>
      </c>
      <c r="L87">
        <v>63</v>
      </c>
      <c r="M87" t="b">
        <v>1</v>
      </c>
      <c r="N87" t="s">
        <v>8281</v>
      </c>
      <c r="O87" t="s">
        <v>8284</v>
      </c>
      <c r="P87">
        <v>114</v>
      </c>
      <c r="Q87">
        <v>105.21</v>
      </c>
    </row>
    <row r="88" spans="1:17" ht="172.8" x14ac:dyDescent="0.3">
      <c r="A88">
        <v>3310</v>
      </c>
      <c r="B88" s="3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 s="12">
        <v>42283.928530092591</v>
      </c>
      <c r="J88" s="12">
        <v>42253.928530092591</v>
      </c>
      <c r="K88" t="b">
        <v>0</v>
      </c>
      <c r="L88">
        <v>31</v>
      </c>
      <c r="M88" t="b">
        <v>1</v>
      </c>
      <c r="N88" t="s">
        <v>8281</v>
      </c>
      <c r="O88" t="s">
        <v>8284</v>
      </c>
      <c r="P88">
        <v>100</v>
      </c>
      <c r="Q88">
        <v>209.84</v>
      </c>
    </row>
    <row r="89" spans="1:17" ht="230.4" x14ac:dyDescent="0.3">
      <c r="A89">
        <v>2970</v>
      </c>
      <c r="B89" s="3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 s="12">
        <v>41838.669571759259</v>
      </c>
      <c r="J89" s="12">
        <v>41808.669571759259</v>
      </c>
      <c r="K89" t="b">
        <v>0</v>
      </c>
      <c r="L89">
        <v>91</v>
      </c>
      <c r="M89" t="b">
        <v>1</v>
      </c>
      <c r="N89" t="s">
        <v>8281</v>
      </c>
      <c r="O89" t="s">
        <v>8284</v>
      </c>
      <c r="P89">
        <v>106</v>
      </c>
      <c r="Q89">
        <v>69.89</v>
      </c>
    </row>
    <row r="90" spans="1:17" ht="86.4" x14ac:dyDescent="0.3">
      <c r="A90">
        <v>2807</v>
      </c>
      <c r="B90" s="3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 s="12">
        <v>42184.873124999998</v>
      </c>
      <c r="J90" s="12">
        <v>42154.873124999998</v>
      </c>
      <c r="K90" t="b">
        <v>0</v>
      </c>
      <c r="L90">
        <v>93</v>
      </c>
      <c r="M90" t="b">
        <v>1</v>
      </c>
      <c r="N90" t="s">
        <v>8281</v>
      </c>
      <c r="O90" t="s">
        <v>8284</v>
      </c>
      <c r="P90">
        <v>126</v>
      </c>
      <c r="Q90">
        <v>67.739999999999995</v>
      </c>
    </row>
    <row r="91" spans="1:17" ht="230.4" x14ac:dyDescent="0.3">
      <c r="A91">
        <v>3424</v>
      </c>
      <c r="B91" s="3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 s="12">
        <v>42040.290972222225</v>
      </c>
      <c r="J91" s="12">
        <v>42018.676898148144</v>
      </c>
      <c r="K91" t="b">
        <v>0</v>
      </c>
      <c r="L91">
        <v>76</v>
      </c>
      <c r="M91" t="b">
        <v>1</v>
      </c>
      <c r="N91" t="s">
        <v>8281</v>
      </c>
      <c r="O91" t="s">
        <v>8284</v>
      </c>
      <c r="P91">
        <v>104</v>
      </c>
      <c r="Q91">
        <v>81.78</v>
      </c>
    </row>
    <row r="92" spans="1:17" ht="230.4" x14ac:dyDescent="0.3">
      <c r="A92">
        <v>3574</v>
      </c>
      <c r="B92" s="3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 s="12">
        <v>41956.984351851846</v>
      </c>
      <c r="J92" s="12">
        <v>41926.942685185182</v>
      </c>
      <c r="K92" t="b">
        <v>0</v>
      </c>
      <c r="L92">
        <v>45</v>
      </c>
      <c r="M92" t="b">
        <v>1</v>
      </c>
      <c r="N92" t="s">
        <v>8281</v>
      </c>
      <c r="O92" t="s">
        <v>8284</v>
      </c>
      <c r="P92">
        <v>106</v>
      </c>
      <c r="Q92">
        <v>136.78</v>
      </c>
    </row>
    <row r="93" spans="1:17" ht="187.2" x14ac:dyDescent="0.3">
      <c r="A93">
        <v>3342</v>
      </c>
      <c r="B93" s="3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 s="12">
        <v>42095.207638888889</v>
      </c>
      <c r="J93" s="12">
        <v>42062.296412037031</v>
      </c>
      <c r="K93" t="b">
        <v>0</v>
      </c>
      <c r="L93">
        <v>78</v>
      </c>
      <c r="M93" t="b">
        <v>1</v>
      </c>
      <c r="N93" t="s">
        <v>8281</v>
      </c>
      <c r="O93" t="s">
        <v>8284</v>
      </c>
      <c r="P93">
        <v>102</v>
      </c>
      <c r="Q93">
        <v>78.209999999999994</v>
      </c>
    </row>
    <row r="94" spans="1:17" ht="187.2" x14ac:dyDescent="0.3">
      <c r="A94">
        <v>3281</v>
      </c>
      <c r="B94" s="3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 s="12">
        <v>42249.019733796296</v>
      </c>
      <c r="J94" s="12">
        <v>42219.019733796296</v>
      </c>
      <c r="K94" t="b">
        <v>0</v>
      </c>
      <c r="L94">
        <v>47</v>
      </c>
      <c r="M94" t="b">
        <v>1</v>
      </c>
      <c r="N94" t="s">
        <v>8281</v>
      </c>
      <c r="O94" t="s">
        <v>8284</v>
      </c>
      <c r="P94">
        <v>122</v>
      </c>
      <c r="Q94">
        <v>129.36000000000001</v>
      </c>
    </row>
    <row r="95" spans="1:17" ht="259.2" x14ac:dyDescent="0.3">
      <c r="A95">
        <v>523</v>
      </c>
      <c r="B95" s="3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 s="12">
        <v>42268.13282407407</v>
      </c>
      <c r="J95" s="12">
        <v>42238.13282407407</v>
      </c>
      <c r="K95" t="b">
        <v>0</v>
      </c>
      <c r="L95">
        <v>84</v>
      </c>
      <c r="M95" t="b">
        <v>1</v>
      </c>
      <c r="N95" t="s">
        <v>8281</v>
      </c>
      <c r="O95" t="s">
        <v>8284</v>
      </c>
      <c r="P95">
        <v>121</v>
      </c>
      <c r="Q95">
        <v>71.790000000000006</v>
      </c>
    </row>
    <row r="96" spans="1:17" ht="273.60000000000002" x14ac:dyDescent="0.3">
      <c r="A96">
        <v>3384</v>
      </c>
      <c r="B96" s="3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 s="12">
        <v>42329.125</v>
      </c>
      <c r="J96" s="12">
        <v>42292.087592592594</v>
      </c>
      <c r="K96" t="b">
        <v>0</v>
      </c>
      <c r="L96">
        <v>64</v>
      </c>
      <c r="M96" t="b">
        <v>1</v>
      </c>
      <c r="N96" t="s">
        <v>8281</v>
      </c>
      <c r="O96" t="s">
        <v>8284</v>
      </c>
      <c r="P96">
        <v>100</v>
      </c>
      <c r="Q96">
        <v>93.76</v>
      </c>
    </row>
    <row r="97" spans="1:17" ht="259.2" x14ac:dyDescent="0.3">
      <c r="A97">
        <v>2822</v>
      </c>
      <c r="B97" s="3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 s="12">
        <v>42090.642268518524</v>
      </c>
      <c r="J97" s="12">
        <v>42060.683935185181</v>
      </c>
      <c r="K97" t="b">
        <v>0</v>
      </c>
      <c r="L97">
        <v>94</v>
      </c>
      <c r="M97" t="b">
        <v>1</v>
      </c>
      <c r="N97" t="s">
        <v>8281</v>
      </c>
      <c r="O97" t="s">
        <v>8284</v>
      </c>
      <c r="P97">
        <v>100</v>
      </c>
      <c r="Q97">
        <v>63.83</v>
      </c>
    </row>
    <row r="98" spans="1:17" ht="244.8" x14ac:dyDescent="0.3">
      <c r="A98">
        <v>3332</v>
      </c>
      <c r="B98" s="3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 s="12">
        <v>41839.860300925924</v>
      </c>
      <c r="J98" s="12">
        <v>41809.860300925924</v>
      </c>
      <c r="K98" t="b">
        <v>0</v>
      </c>
      <c r="L98">
        <v>83</v>
      </c>
      <c r="M98" t="b">
        <v>1</v>
      </c>
      <c r="N98" t="s">
        <v>8281</v>
      </c>
      <c r="O98" t="s">
        <v>8284</v>
      </c>
      <c r="P98">
        <v>100</v>
      </c>
      <c r="Q98">
        <v>72.290000000000006</v>
      </c>
    </row>
    <row r="99" spans="1:17" ht="216" x14ac:dyDescent="0.3">
      <c r="A99">
        <v>3233</v>
      </c>
      <c r="B99" s="3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 s="12">
        <v>42796.805034722223</v>
      </c>
      <c r="J99" s="12">
        <v>42766.805034722223</v>
      </c>
      <c r="K99" t="b">
        <v>0</v>
      </c>
      <c r="L99">
        <v>61</v>
      </c>
      <c r="M99" t="b">
        <v>1</v>
      </c>
      <c r="N99" t="s">
        <v>8281</v>
      </c>
      <c r="O99" t="s">
        <v>8284</v>
      </c>
      <c r="P99">
        <v>119</v>
      </c>
      <c r="Q99">
        <v>97.38</v>
      </c>
    </row>
    <row r="100" spans="1:17" ht="259.2" x14ac:dyDescent="0.3">
      <c r="A100">
        <v>3553</v>
      </c>
      <c r="B100" s="3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 s="12">
        <v>42228</v>
      </c>
      <c r="J100" s="12">
        <v>42196.028703703705</v>
      </c>
      <c r="K100" t="b">
        <v>0</v>
      </c>
      <c r="L100">
        <v>104</v>
      </c>
      <c r="M100" t="b">
        <v>1</v>
      </c>
      <c r="N100" t="s">
        <v>8281</v>
      </c>
      <c r="O100" t="s">
        <v>8284</v>
      </c>
      <c r="P100">
        <v>106</v>
      </c>
      <c r="Q100">
        <v>56.2</v>
      </c>
    </row>
    <row r="101" spans="1:17" ht="273.60000000000002" x14ac:dyDescent="0.3">
      <c r="A101">
        <v>3655</v>
      </c>
      <c r="B101" s="3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 s="12">
        <v>42203.290972222225</v>
      </c>
      <c r="J101" s="12">
        <v>42173.803217592591</v>
      </c>
      <c r="K101" t="b">
        <v>0</v>
      </c>
      <c r="L101">
        <v>79</v>
      </c>
      <c r="M101" t="b">
        <v>1</v>
      </c>
      <c r="N101" t="s">
        <v>8281</v>
      </c>
      <c r="O101" t="s">
        <v>8284</v>
      </c>
      <c r="P101">
        <v>116</v>
      </c>
      <c r="Q101">
        <v>73.58</v>
      </c>
    </row>
    <row r="102" spans="1:17" ht="244.8" x14ac:dyDescent="0.3">
      <c r="A102">
        <v>3249</v>
      </c>
      <c r="B102" s="3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 s="12">
        <v>42175.746689814812</v>
      </c>
      <c r="J102" s="12">
        <v>42145.746689814812</v>
      </c>
      <c r="K102" t="b">
        <v>1</v>
      </c>
      <c r="L102">
        <v>88</v>
      </c>
      <c r="M102" t="b">
        <v>1</v>
      </c>
      <c r="N102" t="s">
        <v>8281</v>
      </c>
      <c r="O102" t="s">
        <v>8284</v>
      </c>
      <c r="P102">
        <v>105</v>
      </c>
      <c r="Q102">
        <v>65.58</v>
      </c>
    </row>
    <row r="103" spans="1:17" ht="244.8" x14ac:dyDescent="0.3">
      <c r="A103">
        <v>3456</v>
      </c>
      <c r="B103" s="3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 s="12">
        <v>41852.290972222225</v>
      </c>
      <c r="J103" s="12">
        <v>41821.205636574072</v>
      </c>
      <c r="K103" t="b">
        <v>0</v>
      </c>
      <c r="L103">
        <v>16</v>
      </c>
      <c r="M103" t="b">
        <v>1</v>
      </c>
      <c r="N103" t="s">
        <v>8281</v>
      </c>
      <c r="O103" t="s">
        <v>8284</v>
      </c>
      <c r="P103">
        <v>191</v>
      </c>
      <c r="Q103">
        <v>358.69</v>
      </c>
    </row>
    <row r="104" spans="1:17" ht="115.2" x14ac:dyDescent="0.3">
      <c r="A104">
        <v>3158</v>
      </c>
      <c r="B104" s="3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 s="12">
        <v>41477.839722222219</v>
      </c>
      <c r="J104" s="12">
        <v>41447.839722222219</v>
      </c>
      <c r="K104" t="b">
        <v>1</v>
      </c>
      <c r="L104">
        <v>69</v>
      </c>
      <c r="M104" t="b">
        <v>1</v>
      </c>
      <c r="N104" t="s">
        <v>8281</v>
      </c>
      <c r="O104" t="s">
        <v>8284</v>
      </c>
      <c r="P104">
        <v>114</v>
      </c>
      <c r="Q104">
        <v>82.61</v>
      </c>
    </row>
    <row r="105" spans="1:17" ht="187.2" x14ac:dyDescent="0.3">
      <c r="A105">
        <v>2967</v>
      </c>
      <c r="B105" s="3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 s="12">
        <v>42072.156157407408</v>
      </c>
      <c r="J105" s="12">
        <v>42042.197824074072</v>
      </c>
      <c r="K105" t="b">
        <v>0</v>
      </c>
      <c r="L105">
        <v>71</v>
      </c>
      <c r="M105" t="b">
        <v>1</v>
      </c>
      <c r="N105" t="s">
        <v>8281</v>
      </c>
      <c r="O105" t="s">
        <v>8284</v>
      </c>
      <c r="P105">
        <v>114</v>
      </c>
      <c r="Q105">
        <v>80.23</v>
      </c>
    </row>
    <row r="106" spans="1:17" ht="244.8" x14ac:dyDescent="0.3">
      <c r="A106">
        <v>3361</v>
      </c>
      <c r="B106" s="3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 s="12">
        <v>41883.665972222225</v>
      </c>
      <c r="J106" s="12">
        <v>41866.025347222225</v>
      </c>
      <c r="K106" t="b">
        <v>0</v>
      </c>
      <c r="L106">
        <v>68</v>
      </c>
      <c r="M106" t="b">
        <v>1</v>
      </c>
      <c r="N106" t="s">
        <v>8281</v>
      </c>
      <c r="O106" t="s">
        <v>8284</v>
      </c>
      <c r="P106">
        <v>113</v>
      </c>
      <c r="Q106">
        <v>83.43</v>
      </c>
    </row>
    <row r="107" spans="1:17" ht="216" x14ac:dyDescent="0.3">
      <c r="A107">
        <v>3554</v>
      </c>
      <c r="B107" s="3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 s="12">
        <v>42046.708333333328</v>
      </c>
      <c r="J107" s="12">
        <v>42016.050451388888</v>
      </c>
      <c r="K107" t="b">
        <v>0</v>
      </c>
      <c r="L107">
        <v>53</v>
      </c>
      <c r="M107" t="b">
        <v>1</v>
      </c>
      <c r="N107" t="s">
        <v>8281</v>
      </c>
      <c r="O107" t="s">
        <v>8284</v>
      </c>
      <c r="P107">
        <v>113</v>
      </c>
      <c r="Q107">
        <v>107</v>
      </c>
    </row>
    <row r="108" spans="1:17" ht="259.2" x14ac:dyDescent="0.3">
      <c r="A108">
        <v>3542</v>
      </c>
      <c r="B108" s="3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 s="12">
        <v>41889.599791666667</v>
      </c>
      <c r="J108" s="12">
        <v>41829.599791666667</v>
      </c>
      <c r="K108" t="b">
        <v>0</v>
      </c>
      <c r="L108">
        <v>85</v>
      </c>
      <c r="M108" t="b">
        <v>1</v>
      </c>
      <c r="N108" t="s">
        <v>8281</v>
      </c>
      <c r="O108" t="s">
        <v>8284</v>
      </c>
      <c r="P108">
        <v>102</v>
      </c>
      <c r="Q108">
        <v>66.150000000000006</v>
      </c>
    </row>
    <row r="109" spans="1:17" ht="57.6" x14ac:dyDescent="0.3">
      <c r="A109">
        <v>3285</v>
      </c>
      <c r="B109" s="3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 s="12">
        <v>42794.208333333328</v>
      </c>
      <c r="J109" s="12">
        <v>42762.942430555559</v>
      </c>
      <c r="K109" t="b">
        <v>0</v>
      </c>
      <c r="L109">
        <v>81</v>
      </c>
      <c r="M109" t="b">
        <v>1</v>
      </c>
      <c r="N109" t="s">
        <v>8281</v>
      </c>
      <c r="O109" t="s">
        <v>8284</v>
      </c>
      <c r="P109">
        <v>112</v>
      </c>
      <c r="Q109">
        <v>69.19</v>
      </c>
    </row>
    <row r="110" spans="1:17" ht="259.2" x14ac:dyDescent="0.3">
      <c r="A110">
        <v>3156</v>
      </c>
      <c r="B110" s="3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 s="12">
        <v>41061.953055555554</v>
      </c>
      <c r="J110" s="12">
        <v>41026.953055555554</v>
      </c>
      <c r="K110" t="b">
        <v>1</v>
      </c>
      <c r="L110">
        <v>89</v>
      </c>
      <c r="M110" t="b">
        <v>1</v>
      </c>
      <c r="N110" t="s">
        <v>8281</v>
      </c>
      <c r="O110" t="s">
        <v>8284</v>
      </c>
      <c r="P110">
        <v>102</v>
      </c>
      <c r="Q110">
        <v>62.92</v>
      </c>
    </row>
    <row r="111" spans="1:17" ht="187.2" x14ac:dyDescent="0.3">
      <c r="A111">
        <v>3698</v>
      </c>
      <c r="B111" s="3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 s="12">
        <v>42431.806562500002</v>
      </c>
      <c r="J111" s="12">
        <v>42401.806562500002</v>
      </c>
      <c r="K111" t="b">
        <v>0</v>
      </c>
      <c r="L111">
        <v>136</v>
      </c>
      <c r="M111" t="b">
        <v>1</v>
      </c>
      <c r="N111" t="s">
        <v>8281</v>
      </c>
      <c r="O111" t="s">
        <v>8284</v>
      </c>
      <c r="P111">
        <v>111</v>
      </c>
      <c r="Q111">
        <v>40.630000000000003</v>
      </c>
    </row>
    <row r="112" spans="1:17" ht="259.2" x14ac:dyDescent="0.3">
      <c r="A112">
        <v>3348</v>
      </c>
      <c r="B112" s="3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 s="12">
        <v>42490.165972222225</v>
      </c>
      <c r="J112" s="12">
        <v>42466.558796296296</v>
      </c>
      <c r="K112" t="b">
        <v>0</v>
      </c>
      <c r="L112">
        <v>79</v>
      </c>
      <c r="M112" t="b">
        <v>1</v>
      </c>
      <c r="N112" t="s">
        <v>8281</v>
      </c>
      <c r="O112" t="s">
        <v>8284</v>
      </c>
      <c r="P112">
        <v>100</v>
      </c>
      <c r="Q112">
        <v>69.819999999999993</v>
      </c>
    </row>
    <row r="113" spans="1:17" ht="244.8" x14ac:dyDescent="0.3">
      <c r="A113">
        <v>2961</v>
      </c>
      <c r="B113" s="3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 s="12">
        <v>42089.166666666672</v>
      </c>
      <c r="J113" s="12">
        <v>42061.212488425925</v>
      </c>
      <c r="K113" t="b">
        <v>0</v>
      </c>
      <c r="L113">
        <v>108</v>
      </c>
      <c r="M113" t="b">
        <v>1</v>
      </c>
      <c r="N113" t="s">
        <v>8281</v>
      </c>
      <c r="O113" t="s">
        <v>8284</v>
      </c>
      <c r="P113">
        <v>110</v>
      </c>
      <c r="Q113">
        <v>50.75</v>
      </c>
    </row>
    <row r="114" spans="1:17" ht="259.2" x14ac:dyDescent="0.3">
      <c r="A114">
        <v>3175</v>
      </c>
      <c r="B114" s="3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 s="12">
        <v>40591.886886574073</v>
      </c>
      <c r="J114" s="12">
        <v>40531.886886574073</v>
      </c>
      <c r="K114" t="b">
        <v>1</v>
      </c>
      <c r="L114">
        <v>60</v>
      </c>
      <c r="M114" t="b">
        <v>1</v>
      </c>
      <c r="N114" t="s">
        <v>8281</v>
      </c>
      <c r="O114" t="s">
        <v>8284</v>
      </c>
      <c r="P114">
        <v>110</v>
      </c>
      <c r="Q114">
        <v>91.3</v>
      </c>
    </row>
    <row r="115" spans="1:17" ht="201.6" x14ac:dyDescent="0.3">
      <c r="A115">
        <v>3260</v>
      </c>
      <c r="B115" s="3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 s="12">
        <v>42338.714328703703</v>
      </c>
      <c r="J115" s="12">
        <v>42303.672662037032</v>
      </c>
      <c r="K115" t="b">
        <v>1</v>
      </c>
      <c r="L115">
        <v>73</v>
      </c>
      <c r="M115" t="b">
        <v>1</v>
      </c>
      <c r="N115" t="s">
        <v>8281</v>
      </c>
      <c r="O115" t="s">
        <v>8284</v>
      </c>
      <c r="P115">
        <v>109</v>
      </c>
      <c r="Q115">
        <v>74.819999999999993</v>
      </c>
    </row>
    <row r="116" spans="1:17" ht="158.4" x14ac:dyDescent="0.3">
      <c r="A116">
        <v>3334</v>
      </c>
      <c r="B116" s="3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 s="12">
        <v>42215.521087962959</v>
      </c>
      <c r="J116" s="12">
        <v>42185.521087962959</v>
      </c>
      <c r="K116" t="b">
        <v>0</v>
      </c>
      <c r="L116">
        <v>46</v>
      </c>
      <c r="M116" t="b">
        <v>1</v>
      </c>
      <c r="N116" t="s">
        <v>8281</v>
      </c>
      <c r="O116" t="s">
        <v>8284</v>
      </c>
      <c r="P116">
        <v>139</v>
      </c>
      <c r="Q116">
        <v>116.65</v>
      </c>
    </row>
    <row r="117" spans="1:17" ht="244.8" x14ac:dyDescent="0.3">
      <c r="A117">
        <v>3483</v>
      </c>
      <c r="B117" s="3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 s="12">
        <v>41823.668761574074</v>
      </c>
      <c r="J117" s="12">
        <v>41793.668761574074</v>
      </c>
      <c r="K117" t="b">
        <v>0</v>
      </c>
      <c r="L117">
        <v>133</v>
      </c>
      <c r="M117" t="b">
        <v>1</v>
      </c>
      <c r="N117" t="s">
        <v>8281</v>
      </c>
      <c r="O117" t="s">
        <v>8284</v>
      </c>
      <c r="P117">
        <v>160</v>
      </c>
      <c r="Q117">
        <v>40.29</v>
      </c>
    </row>
    <row r="118" spans="1:17" ht="230.4" x14ac:dyDescent="0.3">
      <c r="A118">
        <v>3436</v>
      </c>
      <c r="B118" s="3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 s="12">
        <v>41872.686111111114</v>
      </c>
      <c r="J118" s="12">
        <v>41851.541585648149</v>
      </c>
      <c r="K118" t="b">
        <v>0</v>
      </c>
      <c r="L118">
        <v>37</v>
      </c>
      <c r="M118" t="b">
        <v>1</v>
      </c>
      <c r="N118" t="s">
        <v>8281</v>
      </c>
      <c r="O118" t="s">
        <v>8284</v>
      </c>
      <c r="P118">
        <v>106</v>
      </c>
      <c r="Q118">
        <v>143.11000000000001</v>
      </c>
    </row>
    <row r="119" spans="1:17" ht="230.4" x14ac:dyDescent="0.3">
      <c r="A119">
        <v>3685</v>
      </c>
      <c r="B119" s="3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 s="12">
        <v>41778.875</v>
      </c>
      <c r="J119" s="12">
        <v>41753.593275462961</v>
      </c>
      <c r="K119" t="b">
        <v>0</v>
      </c>
      <c r="L119">
        <v>126</v>
      </c>
      <c r="M119" t="b">
        <v>1</v>
      </c>
      <c r="N119" t="s">
        <v>8281</v>
      </c>
      <c r="O119" t="s">
        <v>8284</v>
      </c>
      <c r="P119">
        <v>106</v>
      </c>
      <c r="Q119">
        <v>41.94</v>
      </c>
    </row>
    <row r="120" spans="1:17" ht="259.2" x14ac:dyDescent="0.3">
      <c r="A120">
        <v>3825</v>
      </c>
      <c r="B120" s="3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 s="12">
        <v>42172.069606481484</v>
      </c>
      <c r="J120" s="12">
        <v>42151.069606481484</v>
      </c>
      <c r="K120" t="b">
        <v>0</v>
      </c>
      <c r="L120">
        <v>49</v>
      </c>
      <c r="M120" t="b">
        <v>1</v>
      </c>
      <c r="N120" t="s">
        <v>8281</v>
      </c>
      <c r="O120" t="s">
        <v>8284</v>
      </c>
      <c r="P120">
        <v>105</v>
      </c>
      <c r="Q120">
        <v>107.57</v>
      </c>
    </row>
    <row r="121" spans="1:17" ht="259.2" x14ac:dyDescent="0.3">
      <c r="A121">
        <v>3440</v>
      </c>
      <c r="B121" s="3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 s="12">
        <v>41831.677083333336</v>
      </c>
      <c r="J121" s="12">
        <v>41809.12300925926</v>
      </c>
      <c r="K121" t="b">
        <v>0</v>
      </c>
      <c r="L121">
        <v>82</v>
      </c>
      <c r="M121" t="b">
        <v>1</v>
      </c>
      <c r="N121" t="s">
        <v>8281</v>
      </c>
      <c r="O121" t="s">
        <v>8284</v>
      </c>
      <c r="P121">
        <v>105</v>
      </c>
      <c r="Q121">
        <v>64.16</v>
      </c>
    </row>
    <row r="122" spans="1:17" ht="201.6" x14ac:dyDescent="0.3">
      <c r="A122">
        <v>2785</v>
      </c>
      <c r="B122" s="3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 s="12">
        <v>42587.875</v>
      </c>
      <c r="J122" s="12">
        <v>42558.189432870371</v>
      </c>
      <c r="K122" t="b">
        <v>0</v>
      </c>
      <c r="L122">
        <v>142</v>
      </c>
      <c r="M122" t="b">
        <v>1</v>
      </c>
      <c r="N122" t="s">
        <v>8281</v>
      </c>
      <c r="O122" t="s">
        <v>8284</v>
      </c>
      <c r="P122">
        <v>105</v>
      </c>
      <c r="Q122">
        <v>36.86</v>
      </c>
    </row>
    <row r="123" spans="1:17" ht="244.8" x14ac:dyDescent="0.3">
      <c r="A123">
        <v>521</v>
      </c>
      <c r="B123" s="3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 s="12">
        <v>42675.207638888889</v>
      </c>
      <c r="J123" s="12">
        <v>42646.092812499999</v>
      </c>
      <c r="K123" t="b">
        <v>0</v>
      </c>
      <c r="L123">
        <v>56</v>
      </c>
      <c r="M123" t="b">
        <v>1</v>
      </c>
      <c r="N123" t="s">
        <v>8281</v>
      </c>
      <c r="O123" t="s">
        <v>8284</v>
      </c>
      <c r="P123">
        <v>105</v>
      </c>
      <c r="Q123">
        <v>93.43</v>
      </c>
    </row>
    <row r="124" spans="1:17" ht="259.2" x14ac:dyDescent="0.3">
      <c r="A124">
        <v>3331</v>
      </c>
      <c r="B124" s="3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 s="12">
        <v>42283.697754629626</v>
      </c>
      <c r="J124" s="12">
        <v>42248.697754629626</v>
      </c>
      <c r="K124" t="b">
        <v>0</v>
      </c>
      <c r="L124">
        <v>65</v>
      </c>
      <c r="M124" t="b">
        <v>1</v>
      </c>
      <c r="N124" t="s">
        <v>8281</v>
      </c>
      <c r="O124" t="s">
        <v>8284</v>
      </c>
      <c r="P124">
        <v>105</v>
      </c>
      <c r="Q124">
        <v>80.400000000000006</v>
      </c>
    </row>
    <row r="125" spans="1:17" ht="187.2" x14ac:dyDescent="0.3">
      <c r="A125">
        <v>3217</v>
      </c>
      <c r="B125" s="3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 s="12">
        <v>42678.546111111107</v>
      </c>
      <c r="J125" s="12">
        <v>42648.546111111107</v>
      </c>
      <c r="K125" t="b">
        <v>1</v>
      </c>
      <c r="L125">
        <v>104</v>
      </c>
      <c r="M125" t="b">
        <v>1</v>
      </c>
      <c r="N125" t="s">
        <v>8281</v>
      </c>
      <c r="O125" t="s">
        <v>8284</v>
      </c>
      <c r="P125">
        <v>116</v>
      </c>
      <c r="Q125">
        <v>50.2</v>
      </c>
    </row>
    <row r="126" spans="1:17" ht="244.8" x14ac:dyDescent="0.3">
      <c r="A126">
        <v>3208</v>
      </c>
      <c r="B126" s="3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 s="12">
        <v>41848.605057870373</v>
      </c>
      <c r="J126" s="12">
        <v>41827.605057870373</v>
      </c>
      <c r="K126" t="b">
        <v>1</v>
      </c>
      <c r="L126">
        <v>82</v>
      </c>
      <c r="M126" t="b">
        <v>1</v>
      </c>
      <c r="N126" t="s">
        <v>8281</v>
      </c>
      <c r="O126" t="s">
        <v>8284</v>
      </c>
      <c r="P126">
        <v>104</v>
      </c>
      <c r="Q126">
        <v>63.11</v>
      </c>
    </row>
    <row r="127" spans="1:17" ht="302.39999999999998" x14ac:dyDescent="0.3">
      <c r="A127">
        <v>3464</v>
      </c>
      <c r="B127" s="3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 s="12">
        <v>42605.130057870367</v>
      </c>
      <c r="J127" s="12">
        <v>42575.130057870367</v>
      </c>
      <c r="K127" t="b">
        <v>0</v>
      </c>
      <c r="L127">
        <v>93</v>
      </c>
      <c r="M127" t="b">
        <v>1</v>
      </c>
      <c r="N127" t="s">
        <v>8281</v>
      </c>
      <c r="O127" t="s">
        <v>8284</v>
      </c>
      <c r="P127">
        <v>102</v>
      </c>
      <c r="Q127">
        <v>55.01</v>
      </c>
    </row>
    <row r="128" spans="1:17" ht="273.60000000000002" x14ac:dyDescent="0.3">
      <c r="A128">
        <v>2974</v>
      </c>
      <c r="B128" s="3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 s="12">
        <v>41908.065972222219</v>
      </c>
      <c r="J128" s="12">
        <v>41880.061006944445</v>
      </c>
      <c r="K128" t="b">
        <v>0</v>
      </c>
      <c r="L128">
        <v>87</v>
      </c>
      <c r="M128" t="b">
        <v>1</v>
      </c>
      <c r="N128" t="s">
        <v>8281</v>
      </c>
      <c r="O128" t="s">
        <v>8284</v>
      </c>
      <c r="P128">
        <v>102</v>
      </c>
      <c r="Q128">
        <v>58.62</v>
      </c>
    </row>
    <row r="129" spans="1:17" ht="259.2" x14ac:dyDescent="0.3">
      <c r="A129">
        <v>3589</v>
      </c>
      <c r="B129" s="3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 s="12">
        <v>42150.647534722222</v>
      </c>
      <c r="J129" s="12">
        <v>42125.647534722222</v>
      </c>
      <c r="K129" t="b">
        <v>0</v>
      </c>
      <c r="L129">
        <v>62</v>
      </c>
      <c r="M129" t="b">
        <v>1</v>
      </c>
      <c r="N129" t="s">
        <v>8281</v>
      </c>
      <c r="O129" t="s">
        <v>8284</v>
      </c>
      <c r="P129">
        <v>128</v>
      </c>
      <c r="Q129">
        <v>82.26</v>
      </c>
    </row>
    <row r="130" spans="1:17" ht="244.8" x14ac:dyDescent="0.3">
      <c r="A130">
        <v>3162</v>
      </c>
      <c r="B130" s="3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 s="12">
        <v>41827.083333333336</v>
      </c>
      <c r="J130" s="12">
        <v>41799.685902777775</v>
      </c>
      <c r="K130" t="b">
        <v>1</v>
      </c>
      <c r="L130">
        <v>63</v>
      </c>
      <c r="M130" t="b">
        <v>1</v>
      </c>
      <c r="N130" t="s">
        <v>8281</v>
      </c>
      <c r="O130" t="s">
        <v>8284</v>
      </c>
      <c r="P130">
        <v>127</v>
      </c>
      <c r="Q130">
        <v>80.73</v>
      </c>
    </row>
    <row r="131" spans="1:17" ht="259.2" x14ac:dyDescent="0.3">
      <c r="A131">
        <v>2979</v>
      </c>
      <c r="B131" s="3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 s="12">
        <v>42010.25</v>
      </c>
      <c r="J131" s="12">
        <v>41993.824340277773</v>
      </c>
      <c r="K131" t="b">
        <v>0</v>
      </c>
      <c r="L131">
        <v>46</v>
      </c>
      <c r="M131" t="b">
        <v>1</v>
      </c>
      <c r="N131" t="s">
        <v>8281</v>
      </c>
      <c r="O131" t="s">
        <v>8284</v>
      </c>
      <c r="P131">
        <v>101</v>
      </c>
      <c r="Q131">
        <v>110.22</v>
      </c>
    </row>
    <row r="132" spans="1:17" ht="158.4" x14ac:dyDescent="0.3">
      <c r="A132">
        <v>3212</v>
      </c>
      <c r="B132" s="3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 s="12">
        <v>41859.795729166668</v>
      </c>
      <c r="J132" s="12">
        <v>41829.795729166668</v>
      </c>
      <c r="K132" t="b">
        <v>1</v>
      </c>
      <c r="L132">
        <v>94</v>
      </c>
      <c r="M132" t="b">
        <v>1</v>
      </c>
      <c r="N132" t="s">
        <v>8281</v>
      </c>
      <c r="O132" t="s">
        <v>8284</v>
      </c>
      <c r="P132">
        <v>126</v>
      </c>
      <c r="Q132">
        <v>53.72</v>
      </c>
    </row>
    <row r="133" spans="1:17" ht="273.60000000000002" x14ac:dyDescent="0.3">
      <c r="A133">
        <v>3721</v>
      </c>
      <c r="B133" s="3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 s="12">
        <v>41948.977824074071</v>
      </c>
      <c r="J133" s="12">
        <v>41927.936157407406</v>
      </c>
      <c r="K133" t="b">
        <v>0</v>
      </c>
      <c r="L133">
        <v>44</v>
      </c>
      <c r="M133" t="b">
        <v>1</v>
      </c>
      <c r="N133" t="s">
        <v>8281</v>
      </c>
      <c r="O133" t="s">
        <v>8284</v>
      </c>
      <c r="P133">
        <v>101</v>
      </c>
      <c r="Q133">
        <v>114.55</v>
      </c>
    </row>
    <row r="134" spans="1:17" ht="244.8" x14ac:dyDescent="0.3">
      <c r="A134">
        <v>2964</v>
      </c>
      <c r="B134" s="3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 s="12">
        <v>41857.897222222222</v>
      </c>
      <c r="J134" s="12">
        <v>41827.909942129627</v>
      </c>
      <c r="K134" t="b">
        <v>0</v>
      </c>
      <c r="L134">
        <v>196</v>
      </c>
      <c r="M134" t="b">
        <v>1</v>
      </c>
      <c r="N134" t="s">
        <v>8281</v>
      </c>
      <c r="O134" t="s">
        <v>8284</v>
      </c>
      <c r="P134">
        <v>101</v>
      </c>
      <c r="Q134">
        <v>25.69</v>
      </c>
    </row>
    <row r="135" spans="1:17" ht="244.8" x14ac:dyDescent="0.3">
      <c r="A135">
        <v>3569</v>
      </c>
      <c r="B135" s="3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 s="12">
        <v>42012.688611111109</v>
      </c>
      <c r="J135" s="12">
        <v>41982.688611111109</v>
      </c>
      <c r="K135" t="b">
        <v>0</v>
      </c>
      <c r="L135">
        <v>41</v>
      </c>
      <c r="M135" t="b">
        <v>1</v>
      </c>
      <c r="N135" t="s">
        <v>8281</v>
      </c>
      <c r="O135" t="s">
        <v>8284</v>
      </c>
      <c r="P135">
        <v>100</v>
      </c>
      <c r="Q135">
        <v>122.54</v>
      </c>
    </row>
    <row r="136" spans="1:17" ht="259.2" x14ac:dyDescent="0.3">
      <c r="A136">
        <v>3687</v>
      </c>
      <c r="B136" s="3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 s="12">
        <v>41817.218229166669</v>
      </c>
      <c r="J136" s="12">
        <v>41787.218229166669</v>
      </c>
      <c r="K136" t="b">
        <v>0</v>
      </c>
      <c r="L136">
        <v>25</v>
      </c>
      <c r="M136" t="b">
        <v>1</v>
      </c>
      <c r="N136" t="s">
        <v>8281</v>
      </c>
      <c r="O136" t="s">
        <v>8284</v>
      </c>
      <c r="P136">
        <v>100</v>
      </c>
      <c r="Q136">
        <v>200.49</v>
      </c>
    </row>
    <row r="137" spans="1:17" ht="244.8" x14ac:dyDescent="0.3">
      <c r="A137">
        <v>3828</v>
      </c>
      <c r="B137" s="3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 s="12">
        <v>42004.569293981483</v>
      </c>
      <c r="J137" s="12">
        <v>41944.527627314819</v>
      </c>
      <c r="K137" t="b">
        <v>0</v>
      </c>
      <c r="L137">
        <v>28</v>
      </c>
      <c r="M137" t="b">
        <v>1</v>
      </c>
      <c r="N137" t="s">
        <v>8281</v>
      </c>
      <c r="O137" t="s">
        <v>8284</v>
      </c>
      <c r="P137">
        <v>100</v>
      </c>
      <c r="Q137">
        <v>178.57</v>
      </c>
    </row>
    <row r="138" spans="1:17" ht="259.2" x14ac:dyDescent="0.3">
      <c r="A138">
        <v>3473</v>
      </c>
      <c r="B138" s="3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 s="12">
        <v>42083.852083333331</v>
      </c>
      <c r="J138" s="12">
        <v>42062.834444444445</v>
      </c>
      <c r="K138" t="b">
        <v>0</v>
      </c>
      <c r="L138">
        <v>33</v>
      </c>
      <c r="M138" t="b">
        <v>1</v>
      </c>
      <c r="N138" t="s">
        <v>8281</v>
      </c>
      <c r="O138" t="s">
        <v>8284</v>
      </c>
      <c r="P138">
        <v>100</v>
      </c>
      <c r="Q138">
        <v>148.47999999999999</v>
      </c>
    </row>
    <row r="139" spans="1:17" ht="172.8" x14ac:dyDescent="0.3">
      <c r="A139">
        <v>3179</v>
      </c>
      <c r="B139" s="3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 s="12">
        <v>41400.702210648145</v>
      </c>
      <c r="J139" s="12">
        <v>41375.702210648145</v>
      </c>
      <c r="K139" t="b">
        <v>1</v>
      </c>
      <c r="L139">
        <v>62</v>
      </c>
      <c r="M139" t="b">
        <v>1</v>
      </c>
      <c r="N139" t="s">
        <v>8281</v>
      </c>
      <c r="O139" t="s">
        <v>8284</v>
      </c>
      <c r="P139">
        <v>114</v>
      </c>
      <c r="Q139">
        <v>77.34</v>
      </c>
    </row>
    <row r="140" spans="1:17" ht="216" x14ac:dyDescent="0.3">
      <c r="A140">
        <v>3486</v>
      </c>
      <c r="B140" s="3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 s="12">
        <v>42158.290972222225</v>
      </c>
      <c r="J140" s="12">
        <v>42126.87501157407</v>
      </c>
      <c r="K140" t="b">
        <v>0</v>
      </c>
      <c r="L140">
        <v>56</v>
      </c>
      <c r="M140" t="b">
        <v>1</v>
      </c>
      <c r="N140" t="s">
        <v>8281</v>
      </c>
      <c r="O140" t="s">
        <v>8284</v>
      </c>
      <c r="P140">
        <v>155</v>
      </c>
      <c r="Q140">
        <v>83.14</v>
      </c>
    </row>
    <row r="141" spans="1:17" ht="187.2" x14ac:dyDescent="0.3">
      <c r="A141">
        <v>3184</v>
      </c>
      <c r="B141" s="3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 s="12">
        <v>41821.993414351848</v>
      </c>
      <c r="J141" s="12">
        <v>41791.993414351848</v>
      </c>
      <c r="K141" t="b">
        <v>1</v>
      </c>
      <c r="L141">
        <v>46</v>
      </c>
      <c r="M141" t="b">
        <v>1</v>
      </c>
      <c r="N141" t="s">
        <v>8281</v>
      </c>
      <c r="O141" t="s">
        <v>8284</v>
      </c>
      <c r="P141">
        <v>107</v>
      </c>
      <c r="Q141">
        <v>100.22</v>
      </c>
    </row>
    <row r="142" spans="1:17" ht="216" x14ac:dyDescent="0.3">
      <c r="A142">
        <v>3160</v>
      </c>
      <c r="B142" s="3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 s="12">
        <v>41864.207638888889</v>
      </c>
      <c r="J142" s="12">
        <v>41841.26489583333</v>
      </c>
      <c r="K142" t="b">
        <v>1</v>
      </c>
      <c r="L142">
        <v>57</v>
      </c>
      <c r="M142" t="b">
        <v>1</v>
      </c>
      <c r="N142" t="s">
        <v>8281</v>
      </c>
      <c r="O142" t="s">
        <v>8284</v>
      </c>
      <c r="P142">
        <v>102</v>
      </c>
      <c r="Q142">
        <v>80.16</v>
      </c>
    </row>
    <row r="143" spans="1:17" ht="244.8" x14ac:dyDescent="0.3">
      <c r="A143">
        <v>3344</v>
      </c>
      <c r="B143" s="3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 s="12">
        <v>41881.200150462959</v>
      </c>
      <c r="J143" s="12">
        <v>41851.200150462959</v>
      </c>
      <c r="K143" t="b">
        <v>0</v>
      </c>
      <c r="L143">
        <v>40</v>
      </c>
      <c r="M143" t="b">
        <v>1</v>
      </c>
      <c r="N143" t="s">
        <v>8281</v>
      </c>
      <c r="O143" t="s">
        <v>8284</v>
      </c>
      <c r="P143">
        <v>101</v>
      </c>
      <c r="Q143">
        <v>114.13</v>
      </c>
    </row>
    <row r="144" spans="1:17" ht="230.4" x14ac:dyDescent="0.3">
      <c r="A144">
        <v>2808</v>
      </c>
      <c r="B144" s="3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 s="12">
        <v>42238.84646990741</v>
      </c>
      <c r="J144" s="12">
        <v>42208.84646990741</v>
      </c>
      <c r="K144" t="b">
        <v>0</v>
      </c>
      <c r="L144">
        <v>69</v>
      </c>
      <c r="M144" t="b">
        <v>1</v>
      </c>
      <c r="N144" t="s">
        <v>8281</v>
      </c>
      <c r="O144" t="s">
        <v>8284</v>
      </c>
      <c r="P144">
        <v>100</v>
      </c>
      <c r="Q144">
        <v>65.38</v>
      </c>
    </row>
    <row r="145" spans="1:17" ht="187.2" x14ac:dyDescent="0.3">
      <c r="A145">
        <v>3466</v>
      </c>
      <c r="B145" s="3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 s="12">
        <v>42479.977430555555</v>
      </c>
      <c r="J145" s="12">
        <v>42420.019097222219</v>
      </c>
      <c r="K145" t="b">
        <v>0</v>
      </c>
      <c r="L145">
        <v>61</v>
      </c>
      <c r="M145" t="b">
        <v>1</v>
      </c>
      <c r="N145" t="s">
        <v>8281</v>
      </c>
      <c r="O145" t="s">
        <v>8284</v>
      </c>
      <c r="P145">
        <v>127</v>
      </c>
      <c r="Q145">
        <v>72.95</v>
      </c>
    </row>
    <row r="146" spans="1:17" ht="259.2" x14ac:dyDescent="0.3">
      <c r="A146">
        <v>3398</v>
      </c>
      <c r="B146" s="3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 s="12">
        <v>41964.708333333328</v>
      </c>
      <c r="J146" s="12">
        <v>41941.75203703704</v>
      </c>
      <c r="K146" t="b">
        <v>0</v>
      </c>
      <c r="L146">
        <v>65</v>
      </c>
      <c r="M146" t="b">
        <v>1</v>
      </c>
      <c r="N146" t="s">
        <v>8281</v>
      </c>
      <c r="O146" t="s">
        <v>8284</v>
      </c>
      <c r="P146">
        <v>111</v>
      </c>
      <c r="Q146">
        <v>68.349999999999994</v>
      </c>
    </row>
    <row r="147" spans="1:17" ht="244.8" x14ac:dyDescent="0.3">
      <c r="A147">
        <v>1291</v>
      </c>
      <c r="B147" s="3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 s="12">
        <v>42101.291666666672</v>
      </c>
      <c r="J147" s="12">
        <v>42064.652673611112</v>
      </c>
      <c r="K147" t="b">
        <v>0</v>
      </c>
      <c r="L147">
        <v>42</v>
      </c>
      <c r="M147" t="b">
        <v>1</v>
      </c>
      <c r="N147" t="s">
        <v>8281</v>
      </c>
      <c r="O147" t="s">
        <v>8284</v>
      </c>
      <c r="P147">
        <v>146</v>
      </c>
      <c r="Q147">
        <v>104.07</v>
      </c>
    </row>
    <row r="148" spans="1:17" ht="216" x14ac:dyDescent="0.3">
      <c r="A148">
        <v>1299</v>
      </c>
      <c r="B148" s="3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 s="12">
        <v>42199.814340277779</v>
      </c>
      <c r="J148" s="12">
        <v>42169.814340277779</v>
      </c>
      <c r="K148" t="b">
        <v>0</v>
      </c>
      <c r="L148">
        <v>32</v>
      </c>
      <c r="M148" t="b">
        <v>1</v>
      </c>
      <c r="N148" t="s">
        <v>8281</v>
      </c>
      <c r="O148" t="s">
        <v>8284</v>
      </c>
      <c r="P148">
        <v>124</v>
      </c>
      <c r="Q148">
        <v>135.63</v>
      </c>
    </row>
    <row r="149" spans="1:17" ht="273.60000000000002" x14ac:dyDescent="0.3">
      <c r="A149">
        <v>3273</v>
      </c>
      <c r="B149" s="3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 s="12">
        <v>42627.791666666672</v>
      </c>
      <c r="J149" s="12">
        <v>42611.801412037035</v>
      </c>
      <c r="K149" t="b">
        <v>1</v>
      </c>
      <c r="L149">
        <v>21</v>
      </c>
      <c r="M149" t="b">
        <v>1</v>
      </c>
      <c r="N149" t="s">
        <v>8281</v>
      </c>
      <c r="O149" t="s">
        <v>8284</v>
      </c>
      <c r="P149">
        <v>107</v>
      </c>
      <c r="Q149">
        <v>204.57</v>
      </c>
    </row>
    <row r="150" spans="1:17" ht="230.4" x14ac:dyDescent="0.3">
      <c r="A150">
        <v>3308</v>
      </c>
      <c r="B150" s="3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 s="12">
        <v>42473.876909722225</v>
      </c>
      <c r="J150" s="12">
        <v>42452.876909722225</v>
      </c>
      <c r="K150" t="b">
        <v>0</v>
      </c>
      <c r="L150">
        <v>57</v>
      </c>
      <c r="M150" t="b">
        <v>1</v>
      </c>
      <c r="N150" t="s">
        <v>8281</v>
      </c>
      <c r="O150" t="s">
        <v>8284</v>
      </c>
      <c r="P150">
        <v>122</v>
      </c>
      <c r="Q150">
        <v>75.09</v>
      </c>
    </row>
    <row r="151" spans="1:17" ht="201.6" x14ac:dyDescent="0.3">
      <c r="A151">
        <v>3359</v>
      </c>
      <c r="B151" s="3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 s="12">
        <v>42791.057106481487</v>
      </c>
      <c r="J151" s="12">
        <v>42746.057106481487</v>
      </c>
      <c r="K151" t="b">
        <v>0</v>
      </c>
      <c r="L151">
        <v>23</v>
      </c>
      <c r="M151" t="b">
        <v>1</v>
      </c>
      <c r="N151" t="s">
        <v>8281</v>
      </c>
      <c r="O151" t="s">
        <v>8284</v>
      </c>
      <c r="P151">
        <v>106</v>
      </c>
      <c r="Q151">
        <v>184.78</v>
      </c>
    </row>
    <row r="152" spans="1:17" ht="273.60000000000002" x14ac:dyDescent="0.3">
      <c r="A152">
        <v>3502</v>
      </c>
      <c r="B152" s="3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 s="12">
        <v>42445.165972222225</v>
      </c>
      <c r="J152" s="12">
        <v>42430.839398148149</v>
      </c>
      <c r="K152" t="b">
        <v>0</v>
      </c>
      <c r="L152">
        <v>31</v>
      </c>
      <c r="M152" t="b">
        <v>1</v>
      </c>
      <c r="N152" t="s">
        <v>8281</v>
      </c>
      <c r="O152" t="s">
        <v>8284</v>
      </c>
      <c r="P152">
        <v>105</v>
      </c>
      <c r="Q152">
        <v>136</v>
      </c>
    </row>
    <row r="153" spans="1:17" ht="244.8" x14ac:dyDescent="0.3">
      <c r="A153">
        <v>3682</v>
      </c>
      <c r="B153" s="3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 s="12">
        <v>41806.290972222225</v>
      </c>
      <c r="J153" s="12">
        <v>41772.685393518521</v>
      </c>
      <c r="K153" t="b">
        <v>0</v>
      </c>
      <c r="L153">
        <v>67</v>
      </c>
      <c r="M153" t="b">
        <v>1</v>
      </c>
      <c r="N153" t="s">
        <v>8281</v>
      </c>
      <c r="O153" t="s">
        <v>8284</v>
      </c>
      <c r="P153">
        <v>139</v>
      </c>
      <c r="Q153">
        <v>62.33</v>
      </c>
    </row>
    <row r="154" spans="1:17" ht="259.2" x14ac:dyDescent="0.3">
      <c r="A154">
        <v>3340</v>
      </c>
      <c r="B154" s="3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 s="12">
        <v>42710.974004629628</v>
      </c>
      <c r="J154" s="12">
        <v>42685.974004629628</v>
      </c>
      <c r="K154" t="b">
        <v>0</v>
      </c>
      <c r="L154">
        <v>38</v>
      </c>
      <c r="M154" t="b">
        <v>1</v>
      </c>
      <c r="N154" t="s">
        <v>8281</v>
      </c>
      <c r="O154" t="s">
        <v>8284</v>
      </c>
      <c r="P154">
        <v>138</v>
      </c>
      <c r="Q154">
        <v>109.08</v>
      </c>
    </row>
    <row r="155" spans="1:17" ht="230.4" x14ac:dyDescent="0.3">
      <c r="A155">
        <v>3381</v>
      </c>
      <c r="B155" s="3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 s="12">
        <v>42074.143321759257</v>
      </c>
      <c r="J155" s="12">
        <v>42044.184988425928</v>
      </c>
      <c r="K155" t="b">
        <v>0</v>
      </c>
      <c r="L155">
        <v>48</v>
      </c>
      <c r="M155" t="b">
        <v>1</v>
      </c>
      <c r="N155" t="s">
        <v>8281</v>
      </c>
      <c r="O155" t="s">
        <v>8284</v>
      </c>
      <c r="P155">
        <v>102</v>
      </c>
      <c r="Q155">
        <v>85.21</v>
      </c>
    </row>
    <row r="156" spans="1:17" ht="216" x14ac:dyDescent="0.3">
      <c r="A156">
        <v>3300</v>
      </c>
      <c r="B156" s="3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 s="12">
        <v>42123.743773148148</v>
      </c>
      <c r="J156" s="12">
        <v>42102.743773148148</v>
      </c>
      <c r="K156" t="b">
        <v>0</v>
      </c>
      <c r="L156">
        <v>88</v>
      </c>
      <c r="M156" t="b">
        <v>1</v>
      </c>
      <c r="N156" t="s">
        <v>8281</v>
      </c>
      <c r="O156" t="s">
        <v>8284</v>
      </c>
      <c r="P156">
        <v>136</v>
      </c>
      <c r="Q156">
        <v>46.42</v>
      </c>
    </row>
    <row r="157" spans="1:17" ht="244.8" x14ac:dyDescent="0.3">
      <c r="A157">
        <v>3305</v>
      </c>
      <c r="B157" s="3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 s="12">
        <v>42216.855879629627</v>
      </c>
      <c r="J157" s="12">
        <v>42186.855879629627</v>
      </c>
      <c r="K157" t="b">
        <v>0</v>
      </c>
      <c r="L157">
        <v>20</v>
      </c>
      <c r="M157" t="b">
        <v>1</v>
      </c>
      <c r="N157" t="s">
        <v>8281</v>
      </c>
      <c r="O157" t="s">
        <v>8284</v>
      </c>
      <c r="P157">
        <v>102</v>
      </c>
      <c r="Q157">
        <v>204.05</v>
      </c>
    </row>
    <row r="158" spans="1:17" ht="230.4" x14ac:dyDescent="0.3">
      <c r="A158">
        <v>3426</v>
      </c>
      <c r="B158" s="3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 s="12">
        <v>41903.083333333336</v>
      </c>
      <c r="J158" s="12">
        <v>41884.056747685187</v>
      </c>
      <c r="K158" t="b">
        <v>0</v>
      </c>
      <c r="L158">
        <v>87</v>
      </c>
      <c r="M158" t="b">
        <v>1</v>
      </c>
      <c r="N158" t="s">
        <v>8281</v>
      </c>
      <c r="O158" t="s">
        <v>8284</v>
      </c>
      <c r="P158">
        <v>108</v>
      </c>
      <c r="Q158">
        <v>46.61</v>
      </c>
    </row>
    <row r="159" spans="1:17" ht="273.60000000000002" x14ac:dyDescent="0.3">
      <c r="A159">
        <v>1300</v>
      </c>
      <c r="B159" s="3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 s="12">
        <v>42522.789583333331</v>
      </c>
      <c r="J159" s="12">
        <v>42483.675208333334</v>
      </c>
      <c r="K159" t="b">
        <v>0</v>
      </c>
      <c r="L159">
        <v>24</v>
      </c>
      <c r="M159" t="b">
        <v>1</v>
      </c>
      <c r="N159" t="s">
        <v>8281</v>
      </c>
      <c r="O159" t="s">
        <v>8284</v>
      </c>
      <c r="P159">
        <v>135</v>
      </c>
      <c r="Q159">
        <v>168.75</v>
      </c>
    </row>
    <row r="160" spans="1:17" ht="244.8" x14ac:dyDescent="0.3">
      <c r="A160">
        <v>3585</v>
      </c>
      <c r="B160" s="3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 s="12">
        <v>41994.716319444444</v>
      </c>
      <c r="J160" s="12">
        <v>41964.716319444444</v>
      </c>
      <c r="K160" t="b">
        <v>0</v>
      </c>
      <c r="L160">
        <v>23</v>
      </c>
      <c r="M160" t="b">
        <v>1</v>
      </c>
      <c r="N160" t="s">
        <v>8281</v>
      </c>
      <c r="O160" t="s">
        <v>8284</v>
      </c>
      <c r="P160">
        <v>119</v>
      </c>
      <c r="Q160">
        <v>176.09</v>
      </c>
    </row>
    <row r="161" spans="1:17" ht="100.8" x14ac:dyDescent="0.3">
      <c r="A161">
        <v>3157</v>
      </c>
      <c r="B161" s="3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 s="12">
        <v>41839.208333333336</v>
      </c>
      <c r="J161" s="12">
        <v>41829.788252314815</v>
      </c>
      <c r="K161" t="b">
        <v>1</v>
      </c>
      <c r="L161">
        <v>41</v>
      </c>
      <c r="M161" t="b">
        <v>1</v>
      </c>
      <c r="N161" t="s">
        <v>8281</v>
      </c>
      <c r="O161" t="s">
        <v>8284</v>
      </c>
      <c r="P161">
        <v>101</v>
      </c>
      <c r="Q161">
        <v>98.54</v>
      </c>
    </row>
    <row r="162" spans="1:17" ht="244.8" x14ac:dyDescent="0.3">
      <c r="A162">
        <v>3418</v>
      </c>
      <c r="B162" s="3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 s="12">
        <v>41782.83457175926</v>
      </c>
      <c r="J162" s="12">
        <v>41752.83457175926</v>
      </c>
      <c r="K162" t="b">
        <v>0</v>
      </c>
      <c r="L162">
        <v>56</v>
      </c>
      <c r="M162" t="b">
        <v>1</v>
      </c>
      <c r="N162" t="s">
        <v>8281</v>
      </c>
      <c r="O162" t="s">
        <v>8284</v>
      </c>
      <c r="P162">
        <v>101</v>
      </c>
      <c r="Q162">
        <v>72.05</v>
      </c>
    </row>
    <row r="163" spans="1:17" ht="273.60000000000002" x14ac:dyDescent="0.3">
      <c r="A163">
        <v>1288</v>
      </c>
      <c r="B163" s="3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 s="12">
        <v>42592.166666666672</v>
      </c>
      <c r="J163" s="12">
        <v>42561.154664351852</v>
      </c>
      <c r="K163" t="b">
        <v>0</v>
      </c>
      <c r="L163">
        <v>61</v>
      </c>
      <c r="M163" t="b">
        <v>1</v>
      </c>
      <c r="N163" t="s">
        <v>8281</v>
      </c>
      <c r="O163" t="s">
        <v>8284</v>
      </c>
      <c r="P163">
        <v>100</v>
      </c>
      <c r="Q163">
        <v>65.87</v>
      </c>
    </row>
    <row r="164" spans="1:17" ht="273.60000000000002" x14ac:dyDescent="0.3">
      <c r="A164">
        <v>3695</v>
      </c>
      <c r="B164" s="3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 s="12">
        <v>42015.870486111111</v>
      </c>
      <c r="J164" s="12">
        <v>41995.870486111111</v>
      </c>
      <c r="K164" t="b">
        <v>0</v>
      </c>
      <c r="L164">
        <v>33</v>
      </c>
      <c r="M164" t="b">
        <v>1</v>
      </c>
      <c r="N164" t="s">
        <v>8281</v>
      </c>
      <c r="O164" t="s">
        <v>8284</v>
      </c>
      <c r="P164">
        <v>100</v>
      </c>
      <c r="Q164">
        <v>121.36</v>
      </c>
    </row>
    <row r="165" spans="1:17" ht="216" x14ac:dyDescent="0.3">
      <c r="A165">
        <v>3301</v>
      </c>
      <c r="B165" s="3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 s="12">
        <v>42583.290972222225</v>
      </c>
      <c r="J165" s="12">
        <v>42538.73583333334</v>
      </c>
      <c r="K165" t="b">
        <v>0</v>
      </c>
      <c r="L165">
        <v>70</v>
      </c>
      <c r="M165" t="b">
        <v>1</v>
      </c>
      <c r="N165" t="s">
        <v>8281</v>
      </c>
      <c r="O165" t="s">
        <v>8284</v>
      </c>
      <c r="P165">
        <v>133</v>
      </c>
      <c r="Q165">
        <v>57.2</v>
      </c>
    </row>
    <row r="166" spans="1:17" ht="259.2" x14ac:dyDescent="0.3">
      <c r="A166">
        <v>3602</v>
      </c>
      <c r="B166" s="3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 s="12">
        <v>42507.894432870366</v>
      </c>
      <c r="J166" s="12">
        <v>42447.894432870366</v>
      </c>
      <c r="K166" t="b">
        <v>0</v>
      </c>
      <c r="L166">
        <v>49</v>
      </c>
      <c r="M166" t="b">
        <v>1</v>
      </c>
      <c r="N166" t="s">
        <v>8281</v>
      </c>
      <c r="O166" t="s">
        <v>8284</v>
      </c>
      <c r="P166">
        <v>100</v>
      </c>
      <c r="Q166">
        <v>81.67</v>
      </c>
    </row>
    <row r="167" spans="1:17" ht="244.8" x14ac:dyDescent="0.3">
      <c r="A167">
        <v>3492</v>
      </c>
      <c r="B167" s="3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 s="12">
        <v>42303.009224537032</v>
      </c>
      <c r="J167" s="12">
        <v>42268.009224537032</v>
      </c>
      <c r="K167" t="b">
        <v>0</v>
      </c>
      <c r="L167">
        <v>35</v>
      </c>
      <c r="M167" t="b">
        <v>1</v>
      </c>
      <c r="N167" t="s">
        <v>8281</v>
      </c>
      <c r="O167" t="s">
        <v>8284</v>
      </c>
      <c r="P167">
        <v>105</v>
      </c>
      <c r="Q167">
        <v>114.29</v>
      </c>
    </row>
    <row r="168" spans="1:17" ht="259.2" x14ac:dyDescent="0.3">
      <c r="A168">
        <v>531</v>
      </c>
      <c r="B168" s="3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 s="12">
        <v>42721.290972222225</v>
      </c>
      <c r="J168" s="12">
        <v>42676.065150462964</v>
      </c>
      <c r="K168" t="b">
        <v>0</v>
      </c>
      <c r="L168">
        <v>31</v>
      </c>
      <c r="M168" t="b">
        <v>1</v>
      </c>
      <c r="N168" t="s">
        <v>8281</v>
      </c>
      <c r="O168" t="s">
        <v>8284</v>
      </c>
      <c r="P168">
        <v>100</v>
      </c>
      <c r="Q168">
        <v>129.03</v>
      </c>
    </row>
    <row r="169" spans="1:17" ht="259.2" x14ac:dyDescent="0.3">
      <c r="A169">
        <v>2839</v>
      </c>
      <c r="B169" s="3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 s="12">
        <v>41876.207638888889</v>
      </c>
      <c r="J169" s="12">
        <v>41853.240208333329</v>
      </c>
      <c r="K169" t="b">
        <v>0</v>
      </c>
      <c r="L169">
        <v>31</v>
      </c>
      <c r="M169" t="b">
        <v>1</v>
      </c>
      <c r="N169" t="s">
        <v>8281</v>
      </c>
      <c r="O169" t="s">
        <v>8284</v>
      </c>
      <c r="P169">
        <v>111</v>
      </c>
      <c r="Q169">
        <v>125.81</v>
      </c>
    </row>
    <row r="170" spans="1:17" ht="230.4" x14ac:dyDescent="0.3">
      <c r="A170">
        <v>3683</v>
      </c>
      <c r="B170" s="3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 s="12">
        <v>42663.116851851853</v>
      </c>
      <c r="J170" s="12">
        <v>42633.116851851853</v>
      </c>
      <c r="K170" t="b">
        <v>0</v>
      </c>
      <c r="L170">
        <v>66</v>
      </c>
      <c r="M170" t="b">
        <v>1</v>
      </c>
      <c r="N170" t="s">
        <v>8281</v>
      </c>
      <c r="O170" t="s">
        <v>8284</v>
      </c>
      <c r="P170">
        <v>111</v>
      </c>
      <c r="Q170">
        <v>58.79</v>
      </c>
    </row>
    <row r="171" spans="1:17" ht="100.8" x14ac:dyDescent="0.3">
      <c r="A171">
        <v>1290</v>
      </c>
      <c r="B171" s="3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 s="12">
        <v>42117.290972222225</v>
      </c>
      <c r="J171" s="12">
        <v>42086.614942129629</v>
      </c>
      <c r="K171" t="b">
        <v>0</v>
      </c>
      <c r="L171">
        <v>86</v>
      </c>
      <c r="M171" t="b">
        <v>1</v>
      </c>
      <c r="N171" t="s">
        <v>8281</v>
      </c>
      <c r="O171" t="s">
        <v>8284</v>
      </c>
      <c r="P171">
        <v>109</v>
      </c>
      <c r="Q171">
        <v>44.19</v>
      </c>
    </row>
    <row r="172" spans="1:17" ht="230.4" x14ac:dyDescent="0.3">
      <c r="A172">
        <v>3210</v>
      </c>
      <c r="B172" s="3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 s="12">
        <v>41061.165972222225</v>
      </c>
      <c r="J172" s="12">
        <v>41013.936562499999</v>
      </c>
      <c r="K172" t="b">
        <v>1</v>
      </c>
      <c r="L172">
        <v>60</v>
      </c>
      <c r="M172" t="b">
        <v>1</v>
      </c>
      <c r="N172" t="s">
        <v>8281</v>
      </c>
      <c r="O172" t="s">
        <v>8284</v>
      </c>
      <c r="P172">
        <v>126</v>
      </c>
      <c r="Q172">
        <v>62.88</v>
      </c>
    </row>
    <row r="173" spans="1:17" ht="201.6" x14ac:dyDescent="0.3">
      <c r="A173">
        <v>3694</v>
      </c>
      <c r="B173" s="3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 s="12">
        <v>42527.083333333328</v>
      </c>
      <c r="J173" s="12">
        <v>42490.133877314816</v>
      </c>
      <c r="K173" t="b">
        <v>0</v>
      </c>
      <c r="L173">
        <v>60</v>
      </c>
      <c r="M173" t="b">
        <v>1</v>
      </c>
      <c r="N173" t="s">
        <v>8281</v>
      </c>
      <c r="O173" t="s">
        <v>8284</v>
      </c>
      <c r="P173">
        <v>107</v>
      </c>
      <c r="Q173">
        <v>62.67</v>
      </c>
    </row>
    <row r="174" spans="1:17" ht="273.60000000000002" x14ac:dyDescent="0.3">
      <c r="A174">
        <v>3496</v>
      </c>
      <c r="B174" s="3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 s="12">
        <v>42624.846828703703</v>
      </c>
      <c r="J174" s="12">
        <v>42584.846828703703</v>
      </c>
      <c r="K174" t="b">
        <v>0</v>
      </c>
      <c r="L174">
        <v>78</v>
      </c>
      <c r="M174" t="b">
        <v>1</v>
      </c>
      <c r="N174" t="s">
        <v>8281</v>
      </c>
      <c r="O174" t="s">
        <v>8284</v>
      </c>
      <c r="P174">
        <v>124</v>
      </c>
      <c r="Q174">
        <v>47.85</v>
      </c>
    </row>
    <row r="175" spans="1:17" ht="172.8" x14ac:dyDescent="0.3">
      <c r="A175">
        <v>2968</v>
      </c>
      <c r="B175" s="3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 s="12">
        <v>42599.165972222225</v>
      </c>
      <c r="J175" s="12">
        <v>42585.523842592593</v>
      </c>
      <c r="K175" t="b">
        <v>0</v>
      </c>
      <c r="L175">
        <v>47</v>
      </c>
      <c r="M175" t="b">
        <v>1</v>
      </c>
      <c r="N175" t="s">
        <v>8281</v>
      </c>
      <c r="O175" t="s">
        <v>8284</v>
      </c>
      <c r="P175">
        <v>106</v>
      </c>
      <c r="Q175">
        <v>78.94</v>
      </c>
    </row>
    <row r="176" spans="1:17" ht="244.8" x14ac:dyDescent="0.3">
      <c r="A176">
        <v>530</v>
      </c>
      <c r="B176" s="3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 s="12">
        <v>42179.083333333328</v>
      </c>
      <c r="J176" s="12">
        <v>42157.591064814813</v>
      </c>
      <c r="K176" t="b">
        <v>0</v>
      </c>
      <c r="L176">
        <v>29</v>
      </c>
      <c r="M176" t="b">
        <v>1</v>
      </c>
      <c r="N176" t="s">
        <v>8281</v>
      </c>
      <c r="O176" t="s">
        <v>8284</v>
      </c>
      <c r="P176">
        <v>108</v>
      </c>
      <c r="Q176">
        <v>126.55</v>
      </c>
    </row>
    <row r="177" spans="1:17" ht="259.2" x14ac:dyDescent="0.3">
      <c r="A177">
        <v>3333</v>
      </c>
      <c r="B177" s="3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 s="12">
        <v>42170.676851851851</v>
      </c>
      <c r="J177" s="12">
        <v>42148.676851851851</v>
      </c>
      <c r="K177" t="b">
        <v>0</v>
      </c>
      <c r="L177">
        <v>111</v>
      </c>
      <c r="M177" t="b">
        <v>1</v>
      </c>
      <c r="N177" t="s">
        <v>8281</v>
      </c>
      <c r="O177" t="s">
        <v>8284</v>
      </c>
      <c r="P177">
        <v>105</v>
      </c>
      <c r="Q177">
        <v>32.97</v>
      </c>
    </row>
    <row r="178" spans="1:17" ht="244.8" x14ac:dyDescent="0.3">
      <c r="A178">
        <v>3821</v>
      </c>
      <c r="B178" s="3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 s="12">
        <v>42373.180636574078</v>
      </c>
      <c r="J178" s="12">
        <v>42341.180636574078</v>
      </c>
      <c r="K178" t="b">
        <v>0</v>
      </c>
      <c r="L178">
        <v>46</v>
      </c>
      <c r="M178" t="b">
        <v>1</v>
      </c>
      <c r="N178" t="s">
        <v>8281</v>
      </c>
      <c r="O178" t="s">
        <v>8284</v>
      </c>
      <c r="P178">
        <v>105</v>
      </c>
      <c r="Q178">
        <v>79.540000000000006</v>
      </c>
    </row>
    <row r="179" spans="1:17" ht="259.2" x14ac:dyDescent="0.3">
      <c r="A179">
        <v>3488</v>
      </c>
      <c r="B179" s="3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 s="12">
        <v>42111.666666666672</v>
      </c>
      <c r="J179" s="12">
        <v>42087.768055555556</v>
      </c>
      <c r="K179" t="b">
        <v>0</v>
      </c>
      <c r="L179">
        <v>29</v>
      </c>
      <c r="M179" t="b">
        <v>1</v>
      </c>
      <c r="N179" t="s">
        <v>8281</v>
      </c>
      <c r="O179" t="s">
        <v>8284</v>
      </c>
      <c r="P179">
        <v>121</v>
      </c>
      <c r="Q179">
        <v>125.38</v>
      </c>
    </row>
    <row r="180" spans="1:17" ht="216" x14ac:dyDescent="0.3">
      <c r="A180">
        <v>2813</v>
      </c>
      <c r="B180" s="3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 s="12">
        <v>42718.742604166662</v>
      </c>
      <c r="J180" s="12">
        <v>42693.742604166662</v>
      </c>
      <c r="K180" t="b">
        <v>0</v>
      </c>
      <c r="L180">
        <v>96</v>
      </c>
      <c r="M180" t="b">
        <v>1</v>
      </c>
      <c r="N180" t="s">
        <v>8281</v>
      </c>
      <c r="O180" t="s">
        <v>8284</v>
      </c>
      <c r="P180">
        <v>128</v>
      </c>
      <c r="Q180">
        <v>37.21</v>
      </c>
    </row>
    <row r="181" spans="1:17" ht="259.2" x14ac:dyDescent="0.3">
      <c r="A181">
        <v>3689</v>
      </c>
      <c r="B181" s="3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 s="12">
        <v>42176.934027777781</v>
      </c>
      <c r="J181" s="12">
        <v>42147.826840277776</v>
      </c>
      <c r="K181" t="b">
        <v>0</v>
      </c>
      <c r="L181">
        <v>62</v>
      </c>
      <c r="M181" t="b">
        <v>1</v>
      </c>
      <c r="N181" t="s">
        <v>8281</v>
      </c>
      <c r="O181" t="s">
        <v>8284</v>
      </c>
      <c r="P181">
        <v>118</v>
      </c>
      <c r="Q181">
        <v>57.26</v>
      </c>
    </row>
    <row r="182" spans="1:17" ht="288" x14ac:dyDescent="0.3">
      <c r="A182">
        <v>3150</v>
      </c>
      <c r="B182" s="3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 s="12">
        <v>40568.166666666664</v>
      </c>
      <c r="J182" s="12">
        <v>40478.263923611114</v>
      </c>
      <c r="K182" t="b">
        <v>1</v>
      </c>
      <c r="L182">
        <v>104</v>
      </c>
      <c r="M182" t="b">
        <v>1</v>
      </c>
      <c r="N182" t="s">
        <v>8281</v>
      </c>
      <c r="O182" t="s">
        <v>8284</v>
      </c>
      <c r="P182">
        <v>101</v>
      </c>
      <c r="Q182">
        <v>33.99</v>
      </c>
    </row>
    <row r="183" spans="1:17" ht="273.60000000000002" x14ac:dyDescent="0.3">
      <c r="A183">
        <v>3671</v>
      </c>
      <c r="B183" s="3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 s="12">
        <v>41841.165972222225</v>
      </c>
      <c r="J183" s="12">
        <v>41820.62809027778</v>
      </c>
      <c r="K183" t="b">
        <v>0</v>
      </c>
      <c r="L183">
        <v>40</v>
      </c>
      <c r="M183" t="b">
        <v>1</v>
      </c>
      <c r="N183" t="s">
        <v>8281</v>
      </c>
      <c r="O183" t="s">
        <v>8284</v>
      </c>
      <c r="P183">
        <v>101</v>
      </c>
      <c r="Q183">
        <v>88.25</v>
      </c>
    </row>
    <row r="184" spans="1:17" ht="187.2" x14ac:dyDescent="0.3">
      <c r="A184">
        <v>3151</v>
      </c>
      <c r="B184" s="3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 s="12">
        <v>41892.83997685185</v>
      </c>
      <c r="J184" s="12">
        <v>41862.83997685185</v>
      </c>
      <c r="K184" t="b">
        <v>1</v>
      </c>
      <c r="L184">
        <v>34</v>
      </c>
      <c r="M184" t="b">
        <v>1</v>
      </c>
      <c r="N184" t="s">
        <v>8281</v>
      </c>
      <c r="O184" t="s">
        <v>8284</v>
      </c>
      <c r="P184">
        <v>100</v>
      </c>
      <c r="Q184">
        <v>103.35</v>
      </c>
    </row>
    <row r="185" spans="1:17" ht="273.60000000000002" x14ac:dyDescent="0.3">
      <c r="A185">
        <v>3387</v>
      </c>
      <c r="B185" s="3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 s="12">
        <v>41987.762592592597</v>
      </c>
      <c r="J185" s="12">
        <v>41947.762592592589</v>
      </c>
      <c r="K185" t="b">
        <v>0</v>
      </c>
      <c r="L185">
        <v>35</v>
      </c>
      <c r="M185" t="b">
        <v>1</v>
      </c>
      <c r="N185" t="s">
        <v>8281</v>
      </c>
      <c r="O185" t="s">
        <v>8284</v>
      </c>
      <c r="P185">
        <v>117</v>
      </c>
      <c r="Q185">
        <v>100.17</v>
      </c>
    </row>
    <row r="186" spans="1:17" ht="230.4" x14ac:dyDescent="0.3">
      <c r="A186">
        <v>3299</v>
      </c>
      <c r="B186" s="3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 s="12">
        <v>42291.917395833334</v>
      </c>
      <c r="J186" s="12">
        <v>42261.917395833334</v>
      </c>
      <c r="K186" t="b">
        <v>0</v>
      </c>
      <c r="L186">
        <v>63</v>
      </c>
      <c r="M186" t="b">
        <v>1</v>
      </c>
      <c r="N186" t="s">
        <v>8281</v>
      </c>
      <c r="O186" t="s">
        <v>8284</v>
      </c>
      <c r="P186">
        <v>116</v>
      </c>
      <c r="Q186">
        <v>55.33</v>
      </c>
    </row>
    <row r="187" spans="1:17" ht="115.2" x14ac:dyDescent="0.3">
      <c r="A187">
        <v>3167</v>
      </c>
      <c r="B187" s="3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 s="12">
        <v>41853.175706018519</v>
      </c>
      <c r="J187" s="12">
        <v>41839.175706018519</v>
      </c>
      <c r="K187" t="b">
        <v>1</v>
      </c>
      <c r="L187">
        <v>55</v>
      </c>
      <c r="M187" t="b">
        <v>1</v>
      </c>
      <c r="N187" t="s">
        <v>8281</v>
      </c>
      <c r="O187" t="s">
        <v>8284</v>
      </c>
      <c r="P187">
        <v>116</v>
      </c>
      <c r="Q187">
        <v>63.36</v>
      </c>
    </row>
    <row r="188" spans="1:17" ht="115.2" x14ac:dyDescent="0.3">
      <c r="A188">
        <v>3720</v>
      </c>
      <c r="B188" s="3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 s="12">
        <v>42187.993125000001</v>
      </c>
      <c r="J188" s="12">
        <v>42165.993125000001</v>
      </c>
      <c r="K188" t="b">
        <v>0</v>
      </c>
      <c r="L188">
        <v>40</v>
      </c>
      <c r="M188" t="b">
        <v>1</v>
      </c>
      <c r="N188" t="s">
        <v>8281</v>
      </c>
      <c r="O188" t="s">
        <v>8284</v>
      </c>
      <c r="P188">
        <v>105</v>
      </c>
      <c r="Q188">
        <v>86.23</v>
      </c>
    </row>
    <row r="189" spans="1:17" ht="187.2" x14ac:dyDescent="0.3">
      <c r="A189">
        <v>522</v>
      </c>
      <c r="B189" s="3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 s="12">
        <v>42449.999131944445</v>
      </c>
      <c r="J189" s="12">
        <v>42430.040798611109</v>
      </c>
      <c r="K189" t="b">
        <v>0</v>
      </c>
      <c r="L189">
        <v>31</v>
      </c>
      <c r="M189" t="b">
        <v>1</v>
      </c>
      <c r="N189" t="s">
        <v>8281</v>
      </c>
      <c r="O189" t="s">
        <v>8284</v>
      </c>
      <c r="P189">
        <v>115</v>
      </c>
      <c r="Q189">
        <v>110.97</v>
      </c>
    </row>
    <row r="190" spans="1:17" ht="302.39999999999998" x14ac:dyDescent="0.3">
      <c r="A190">
        <v>2977</v>
      </c>
      <c r="B190" s="3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 s="12">
        <v>42086.093055555553</v>
      </c>
      <c r="J190" s="12">
        <v>42026.88118055556</v>
      </c>
      <c r="K190" t="b">
        <v>0</v>
      </c>
      <c r="L190">
        <v>30</v>
      </c>
      <c r="M190" t="b">
        <v>1</v>
      </c>
      <c r="N190" t="s">
        <v>8281</v>
      </c>
      <c r="O190" t="s">
        <v>8284</v>
      </c>
      <c r="P190">
        <v>114</v>
      </c>
      <c r="Q190">
        <v>113.57</v>
      </c>
    </row>
    <row r="191" spans="1:17" ht="144" x14ac:dyDescent="0.3">
      <c r="A191">
        <v>3223</v>
      </c>
      <c r="B191" s="3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 s="12">
        <v>42236.835370370376</v>
      </c>
      <c r="J191" s="12">
        <v>42206.835370370376</v>
      </c>
      <c r="K191" t="b">
        <v>1</v>
      </c>
      <c r="L191">
        <v>74</v>
      </c>
      <c r="M191" t="b">
        <v>1</v>
      </c>
      <c r="N191" t="s">
        <v>8281</v>
      </c>
      <c r="O191" t="s">
        <v>8284</v>
      </c>
      <c r="P191">
        <v>110</v>
      </c>
      <c r="Q191">
        <v>45.88</v>
      </c>
    </row>
    <row r="192" spans="1:17" ht="244.8" x14ac:dyDescent="0.3">
      <c r="A192">
        <v>3604</v>
      </c>
      <c r="B192" s="3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 s="12">
        <v>42489.290972222225</v>
      </c>
      <c r="J192" s="12">
        <v>42483.015694444446</v>
      </c>
      <c r="K192" t="b">
        <v>0</v>
      </c>
      <c r="L192">
        <v>69</v>
      </c>
      <c r="M192" t="b">
        <v>1</v>
      </c>
      <c r="N192" t="s">
        <v>8281</v>
      </c>
      <c r="O192" t="s">
        <v>8284</v>
      </c>
      <c r="P192">
        <v>113</v>
      </c>
      <c r="Q192">
        <v>49.06</v>
      </c>
    </row>
    <row r="193" spans="1:17" ht="201.6" x14ac:dyDescent="0.3">
      <c r="A193">
        <v>3680</v>
      </c>
      <c r="B193" s="3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 s="12">
        <v>42648.454097222217</v>
      </c>
      <c r="J193" s="12">
        <v>42627.454097222217</v>
      </c>
      <c r="K193" t="b">
        <v>0</v>
      </c>
      <c r="L193">
        <v>34</v>
      </c>
      <c r="M193" t="b">
        <v>1</v>
      </c>
      <c r="N193" t="s">
        <v>8281</v>
      </c>
      <c r="O193" t="s">
        <v>8284</v>
      </c>
      <c r="P193">
        <v>113</v>
      </c>
      <c r="Q193">
        <v>99.5</v>
      </c>
    </row>
    <row r="194" spans="1:17" ht="273.60000000000002" x14ac:dyDescent="0.3">
      <c r="A194">
        <v>3526</v>
      </c>
      <c r="B194" s="3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 s="12">
        <v>42488.249305555553</v>
      </c>
      <c r="J194" s="12">
        <v>42460.335312499999</v>
      </c>
      <c r="K194" t="b">
        <v>0</v>
      </c>
      <c r="L194">
        <v>34</v>
      </c>
      <c r="M194" t="b">
        <v>1</v>
      </c>
      <c r="N194" t="s">
        <v>8281</v>
      </c>
      <c r="O194" t="s">
        <v>8284</v>
      </c>
      <c r="P194">
        <v>102</v>
      </c>
      <c r="Q194">
        <v>99</v>
      </c>
    </row>
    <row r="195" spans="1:17" ht="259.2" x14ac:dyDescent="0.3">
      <c r="A195">
        <v>3322</v>
      </c>
      <c r="B195" s="3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 s="12">
        <v>42543.163194444445</v>
      </c>
      <c r="J195" s="12">
        <v>42521.010370370372</v>
      </c>
      <c r="K195" t="b">
        <v>0</v>
      </c>
      <c r="L195">
        <v>23</v>
      </c>
      <c r="M195" t="b">
        <v>1</v>
      </c>
      <c r="N195" t="s">
        <v>8281</v>
      </c>
      <c r="O195" t="s">
        <v>8284</v>
      </c>
      <c r="P195">
        <v>102</v>
      </c>
      <c r="Q195">
        <v>145.65</v>
      </c>
    </row>
    <row r="196" spans="1:17" ht="244.8" x14ac:dyDescent="0.3">
      <c r="A196">
        <v>3661</v>
      </c>
      <c r="B196" s="3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 s="12">
        <v>42470.166666666672</v>
      </c>
      <c r="J196" s="12">
        <v>42447.896666666667</v>
      </c>
      <c r="K196" t="b">
        <v>0</v>
      </c>
      <c r="L196">
        <v>36</v>
      </c>
      <c r="M196" t="b">
        <v>1</v>
      </c>
      <c r="N196" t="s">
        <v>8281</v>
      </c>
      <c r="O196" t="s">
        <v>8284</v>
      </c>
      <c r="P196">
        <v>111</v>
      </c>
      <c r="Q196">
        <v>92.5</v>
      </c>
    </row>
    <row r="197" spans="1:17" ht="172.8" x14ac:dyDescent="0.3">
      <c r="A197">
        <v>2831</v>
      </c>
      <c r="B197" s="3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 s="12">
        <v>42201.824884259258</v>
      </c>
      <c r="J197" s="12">
        <v>42171.824884259258</v>
      </c>
      <c r="K197" t="b">
        <v>0</v>
      </c>
      <c r="L197">
        <v>52</v>
      </c>
      <c r="M197" t="b">
        <v>1</v>
      </c>
      <c r="N197" t="s">
        <v>8281</v>
      </c>
      <c r="O197" t="s">
        <v>8284</v>
      </c>
      <c r="P197">
        <v>111</v>
      </c>
      <c r="Q197">
        <v>63.85</v>
      </c>
    </row>
    <row r="198" spans="1:17" ht="216" x14ac:dyDescent="0.3">
      <c r="A198">
        <v>3593</v>
      </c>
      <c r="B198" s="3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 s="12">
        <v>42009.851388888885</v>
      </c>
      <c r="J198" s="12">
        <v>41974.898599537039</v>
      </c>
      <c r="K198" t="b">
        <v>0</v>
      </c>
      <c r="L198">
        <v>43</v>
      </c>
      <c r="M198" t="b">
        <v>1</v>
      </c>
      <c r="N198" t="s">
        <v>8281</v>
      </c>
      <c r="O198" t="s">
        <v>8284</v>
      </c>
      <c r="P198">
        <v>111</v>
      </c>
      <c r="Q198">
        <v>77.19</v>
      </c>
    </row>
    <row r="199" spans="1:17" ht="273.60000000000002" x14ac:dyDescent="0.3">
      <c r="A199">
        <v>3261</v>
      </c>
      <c r="B199" s="3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 s="12">
        <v>42201.725416666668</v>
      </c>
      <c r="J199" s="12">
        <v>42171.725416666668</v>
      </c>
      <c r="K199" t="b">
        <v>1</v>
      </c>
      <c r="L199">
        <v>49</v>
      </c>
      <c r="M199" t="b">
        <v>1</v>
      </c>
      <c r="N199" t="s">
        <v>8281</v>
      </c>
      <c r="O199" t="s">
        <v>8284</v>
      </c>
      <c r="P199">
        <v>100</v>
      </c>
      <c r="Q199">
        <v>67.650000000000006</v>
      </c>
    </row>
    <row r="200" spans="1:17" ht="273.60000000000002" x14ac:dyDescent="0.3">
      <c r="A200">
        <v>3513</v>
      </c>
      <c r="B200" s="3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 s="12">
        <v>41794.207638888889</v>
      </c>
      <c r="J200" s="12">
        <v>41781.096203703702</v>
      </c>
      <c r="K200" t="b">
        <v>0</v>
      </c>
      <c r="L200">
        <v>44</v>
      </c>
      <c r="M200" t="b">
        <v>1</v>
      </c>
      <c r="N200" t="s">
        <v>8281</v>
      </c>
      <c r="O200" t="s">
        <v>8284</v>
      </c>
      <c r="P200">
        <v>118</v>
      </c>
      <c r="Q200">
        <v>75.34</v>
      </c>
    </row>
    <row r="201" spans="1:17" ht="244.8" x14ac:dyDescent="0.3">
      <c r="A201">
        <v>3621</v>
      </c>
      <c r="B201" s="3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 s="12">
        <v>42643.875</v>
      </c>
      <c r="J201" s="12">
        <v>42619.935694444444</v>
      </c>
      <c r="K201" t="b">
        <v>0</v>
      </c>
      <c r="L201">
        <v>70</v>
      </c>
      <c r="M201" t="b">
        <v>1</v>
      </c>
      <c r="N201" t="s">
        <v>8281</v>
      </c>
      <c r="O201" t="s">
        <v>8284</v>
      </c>
      <c r="P201">
        <v>110</v>
      </c>
      <c r="Q201">
        <v>47.03</v>
      </c>
    </row>
    <row r="202" spans="1:17" ht="201.6" x14ac:dyDescent="0.3">
      <c r="A202">
        <v>2980</v>
      </c>
      <c r="B202" s="3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 s="12">
        <v>42240.083333333328</v>
      </c>
      <c r="J202" s="12">
        <v>42219.915856481486</v>
      </c>
      <c r="K202" t="b">
        <v>0</v>
      </c>
      <c r="L202">
        <v>24</v>
      </c>
      <c r="M202" t="b">
        <v>1</v>
      </c>
      <c r="N202" t="s">
        <v>8281</v>
      </c>
      <c r="O202" t="s">
        <v>8284</v>
      </c>
      <c r="P202">
        <v>109</v>
      </c>
      <c r="Q202">
        <v>136.46</v>
      </c>
    </row>
    <row r="203" spans="1:17" ht="216" x14ac:dyDescent="0.3">
      <c r="A203">
        <v>3410</v>
      </c>
      <c r="B203" s="3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 s="12">
        <v>42527.291666666672</v>
      </c>
      <c r="J203" s="12">
        <v>42500.041550925926</v>
      </c>
      <c r="K203" t="b">
        <v>0</v>
      </c>
      <c r="L203">
        <v>40</v>
      </c>
      <c r="M203" t="b">
        <v>1</v>
      </c>
      <c r="N203" t="s">
        <v>8281</v>
      </c>
      <c r="O203" t="s">
        <v>8284</v>
      </c>
      <c r="P203">
        <v>109</v>
      </c>
      <c r="Q203">
        <v>81.38</v>
      </c>
    </row>
    <row r="204" spans="1:17" ht="259.2" x14ac:dyDescent="0.3">
      <c r="A204">
        <v>3583</v>
      </c>
      <c r="B204" s="3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 s="12">
        <v>42478.384317129632</v>
      </c>
      <c r="J204" s="12">
        <v>42418.425983796296</v>
      </c>
      <c r="K204" t="b">
        <v>0</v>
      </c>
      <c r="L204">
        <v>24</v>
      </c>
      <c r="M204" t="b">
        <v>1</v>
      </c>
      <c r="N204" t="s">
        <v>8281</v>
      </c>
      <c r="O204" t="s">
        <v>8284</v>
      </c>
      <c r="P204">
        <v>109</v>
      </c>
      <c r="Q204">
        <v>135.63</v>
      </c>
    </row>
    <row r="205" spans="1:17" ht="244.8" x14ac:dyDescent="0.3">
      <c r="A205">
        <v>2971</v>
      </c>
      <c r="B205" s="3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 s="12">
        <v>41882.658310185187</v>
      </c>
      <c r="J205" s="12">
        <v>41852.658310185187</v>
      </c>
      <c r="K205" t="b">
        <v>0</v>
      </c>
      <c r="L205">
        <v>43</v>
      </c>
      <c r="M205" t="b">
        <v>1</v>
      </c>
      <c r="N205" t="s">
        <v>8281</v>
      </c>
      <c r="O205" t="s">
        <v>8284</v>
      </c>
      <c r="P205">
        <v>100</v>
      </c>
      <c r="Q205">
        <v>74.53</v>
      </c>
    </row>
    <row r="206" spans="1:17" ht="273.60000000000002" x14ac:dyDescent="0.3">
      <c r="A206">
        <v>3509</v>
      </c>
      <c r="B206" s="3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 s="12">
        <v>41964.204861111109</v>
      </c>
      <c r="J206" s="12">
        <v>41950.859560185185</v>
      </c>
      <c r="K206" t="b">
        <v>0</v>
      </c>
      <c r="L206">
        <v>33</v>
      </c>
      <c r="M206" t="b">
        <v>1</v>
      </c>
      <c r="N206" t="s">
        <v>8281</v>
      </c>
      <c r="O206" t="s">
        <v>8284</v>
      </c>
      <c r="P206">
        <v>106</v>
      </c>
      <c r="Q206">
        <v>96.67</v>
      </c>
    </row>
    <row r="207" spans="1:17" ht="259.2" x14ac:dyDescent="0.3">
      <c r="A207">
        <v>3469</v>
      </c>
      <c r="B207" s="3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 s="12">
        <v>42488.641724537039</v>
      </c>
      <c r="J207" s="12">
        <v>42458.641724537039</v>
      </c>
      <c r="K207" t="b">
        <v>0</v>
      </c>
      <c r="L207">
        <v>63</v>
      </c>
      <c r="M207" t="b">
        <v>1</v>
      </c>
      <c r="N207" t="s">
        <v>8281</v>
      </c>
      <c r="O207" t="s">
        <v>8284</v>
      </c>
      <c r="P207">
        <v>113</v>
      </c>
      <c r="Q207">
        <v>50.4</v>
      </c>
    </row>
    <row r="208" spans="1:17" ht="244.8" x14ac:dyDescent="0.3">
      <c r="A208">
        <v>2790</v>
      </c>
      <c r="B208" s="3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 s="12">
        <v>42046.938692129625</v>
      </c>
      <c r="J208" s="12">
        <v>42016.938692129625</v>
      </c>
      <c r="K208" t="b">
        <v>0</v>
      </c>
      <c r="L208">
        <v>66</v>
      </c>
      <c r="M208" t="b">
        <v>1</v>
      </c>
      <c r="N208" t="s">
        <v>8281</v>
      </c>
      <c r="O208" t="s">
        <v>8284</v>
      </c>
      <c r="P208">
        <v>105</v>
      </c>
      <c r="Q208">
        <v>47.88</v>
      </c>
    </row>
    <row r="209" spans="1:17" ht="288" x14ac:dyDescent="0.3">
      <c r="A209">
        <v>3624</v>
      </c>
      <c r="B209" s="3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 s="12">
        <v>42605.774189814809</v>
      </c>
      <c r="J209" s="12">
        <v>42545.774189814809</v>
      </c>
      <c r="K209" t="b">
        <v>0</v>
      </c>
      <c r="L209">
        <v>39</v>
      </c>
      <c r="M209" t="b">
        <v>1</v>
      </c>
      <c r="N209" t="s">
        <v>8281</v>
      </c>
      <c r="O209" t="s">
        <v>8284</v>
      </c>
      <c r="P209">
        <v>105</v>
      </c>
      <c r="Q209">
        <v>80.72</v>
      </c>
    </row>
    <row r="210" spans="1:17" ht="244.8" x14ac:dyDescent="0.3">
      <c r="A210">
        <v>3380</v>
      </c>
      <c r="B210" s="3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 s="12">
        <v>41972.995115740734</v>
      </c>
      <c r="J210" s="12">
        <v>41937.95344907407</v>
      </c>
      <c r="K210" t="b">
        <v>0</v>
      </c>
      <c r="L210">
        <v>28</v>
      </c>
      <c r="M210" t="b">
        <v>1</v>
      </c>
      <c r="N210" t="s">
        <v>8281</v>
      </c>
      <c r="O210" t="s">
        <v>8284</v>
      </c>
      <c r="P210">
        <v>104</v>
      </c>
      <c r="Q210">
        <v>111.89</v>
      </c>
    </row>
    <row r="211" spans="1:17" ht="201.6" x14ac:dyDescent="0.3">
      <c r="A211">
        <v>3222</v>
      </c>
      <c r="B211" s="3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 s="12">
        <v>42301.895138888889</v>
      </c>
      <c r="J211" s="12">
        <v>42270.582141203704</v>
      </c>
      <c r="K211" t="b">
        <v>1</v>
      </c>
      <c r="L211">
        <v>84</v>
      </c>
      <c r="M211" t="b">
        <v>1</v>
      </c>
      <c r="N211" t="s">
        <v>8281</v>
      </c>
      <c r="O211" t="s">
        <v>8284</v>
      </c>
      <c r="P211">
        <v>125</v>
      </c>
      <c r="Q211">
        <v>37.14</v>
      </c>
    </row>
    <row r="212" spans="1:17" ht="230.4" x14ac:dyDescent="0.3">
      <c r="A212">
        <v>3168</v>
      </c>
      <c r="B212" s="3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 s="12">
        <v>41803.916666666664</v>
      </c>
      <c r="J212" s="12">
        <v>41772.105937500004</v>
      </c>
      <c r="K212" t="b">
        <v>1</v>
      </c>
      <c r="L212">
        <v>61</v>
      </c>
      <c r="M212" t="b">
        <v>1</v>
      </c>
      <c r="N212" t="s">
        <v>8281</v>
      </c>
      <c r="O212" t="s">
        <v>8284</v>
      </c>
      <c r="P212">
        <v>124</v>
      </c>
      <c r="Q212">
        <v>50.9</v>
      </c>
    </row>
    <row r="213" spans="1:17" ht="230.4" x14ac:dyDescent="0.3">
      <c r="A213">
        <v>3414</v>
      </c>
      <c r="B213" s="3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 s="12">
        <v>42705.332638888889</v>
      </c>
      <c r="J213" s="12">
        <v>42675.832465277781</v>
      </c>
      <c r="K213" t="b">
        <v>0</v>
      </c>
      <c r="L213">
        <v>44</v>
      </c>
      <c r="M213" t="b">
        <v>1</v>
      </c>
      <c r="N213" t="s">
        <v>8281</v>
      </c>
      <c r="O213" t="s">
        <v>8284</v>
      </c>
      <c r="P213">
        <v>104</v>
      </c>
      <c r="Q213">
        <v>70.569999999999993</v>
      </c>
    </row>
    <row r="214" spans="1:17" ht="115.2" x14ac:dyDescent="0.3">
      <c r="A214">
        <v>3595</v>
      </c>
      <c r="B214" s="3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 s="12">
        <v>42076.290972222225</v>
      </c>
      <c r="J214" s="12">
        <v>42050.008368055554</v>
      </c>
      <c r="K214" t="b">
        <v>0</v>
      </c>
      <c r="L214">
        <v>62</v>
      </c>
      <c r="M214" t="b">
        <v>1</v>
      </c>
      <c r="N214" t="s">
        <v>8281</v>
      </c>
      <c r="O214" t="s">
        <v>8284</v>
      </c>
      <c r="P214">
        <v>119</v>
      </c>
      <c r="Q214">
        <v>49.69</v>
      </c>
    </row>
    <row r="215" spans="1:17" ht="230.4" x14ac:dyDescent="0.3">
      <c r="A215">
        <v>3515</v>
      </c>
      <c r="B215" s="3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 s="12">
        <v>42155.772812499999</v>
      </c>
      <c r="J215" s="12">
        <v>42125.772812499999</v>
      </c>
      <c r="K215" t="b">
        <v>0</v>
      </c>
      <c r="L215">
        <v>46</v>
      </c>
      <c r="M215" t="b">
        <v>1</v>
      </c>
      <c r="N215" t="s">
        <v>8281</v>
      </c>
      <c r="O215" t="s">
        <v>8284</v>
      </c>
      <c r="P215">
        <v>103</v>
      </c>
      <c r="Q215">
        <v>66.959999999999994</v>
      </c>
    </row>
    <row r="216" spans="1:17" ht="201.6" x14ac:dyDescent="0.3">
      <c r="A216">
        <v>3659</v>
      </c>
      <c r="B216" s="3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 s="12">
        <v>42082.610416666663</v>
      </c>
      <c r="J216" s="12">
        <v>42055.277199074073</v>
      </c>
      <c r="K216" t="b">
        <v>0</v>
      </c>
      <c r="L216">
        <v>13</v>
      </c>
      <c r="M216" t="b">
        <v>1</v>
      </c>
      <c r="N216" t="s">
        <v>8281</v>
      </c>
      <c r="O216" t="s">
        <v>8284</v>
      </c>
      <c r="P216">
        <v>102</v>
      </c>
      <c r="Q216">
        <v>235.46</v>
      </c>
    </row>
    <row r="217" spans="1:17" ht="201.6" x14ac:dyDescent="0.3">
      <c r="A217">
        <v>3354</v>
      </c>
      <c r="B217" s="3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 s="12">
        <v>42306.167361111111</v>
      </c>
      <c r="J217" s="12">
        <v>42270.7269212963</v>
      </c>
      <c r="K217" t="b">
        <v>0</v>
      </c>
      <c r="L217">
        <v>55</v>
      </c>
      <c r="M217" t="b">
        <v>1</v>
      </c>
      <c r="N217" t="s">
        <v>8281</v>
      </c>
      <c r="O217" t="s">
        <v>8284</v>
      </c>
      <c r="P217">
        <v>102</v>
      </c>
      <c r="Q217">
        <v>55.6</v>
      </c>
    </row>
    <row r="218" spans="1:17" ht="230.4" x14ac:dyDescent="0.3">
      <c r="A218">
        <v>3284</v>
      </c>
      <c r="B218" s="3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 s="12">
        <v>42398.249305555553</v>
      </c>
      <c r="J218" s="12">
        <v>42380.884872685187</v>
      </c>
      <c r="K218" t="b">
        <v>0</v>
      </c>
      <c r="L218">
        <v>15</v>
      </c>
      <c r="M218" t="b">
        <v>1</v>
      </c>
      <c r="N218" t="s">
        <v>8281</v>
      </c>
      <c r="O218" t="s">
        <v>8284</v>
      </c>
      <c r="P218">
        <v>102</v>
      </c>
      <c r="Q218">
        <v>203.2</v>
      </c>
    </row>
    <row r="219" spans="1:17" ht="273.60000000000002" x14ac:dyDescent="0.3">
      <c r="A219">
        <v>3506</v>
      </c>
      <c r="B219" s="3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 s="12">
        <v>41874.734259259261</v>
      </c>
      <c r="J219" s="12">
        <v>41829.734259259261</v>
      </c>
      <c r="K219" t="b">
        <v>0</v>
      </c>
      <c r="L219">
        <v>29</v>
      </c>
      <c r="M219" t="b">
        <v>1</v>
      </c>
      <c r="N219" t="s">
        <v>8281</v>
      </c>
      <c r="O219" t="s">
        <v>8284</v>
      </c>
      <c r="P219">
        <v>102</v>
      </c>
      <c r="Q219">
        <v>105</v>
      </c>
    </row>
    <row r="220" spans="1:17" ht="129.6" x14ac:dyDescent="0.3">
      <c r="A220">
        <v>2789</v>
      </c>
      <c r="B220" s="3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 s="12">
        <v>42075.166666666672</v>
      </c>
      <c r="J220" s="12">
        <v>42056.013124999998</v>
      </c>
      <c r="K220" t="b">
        <v>0</v>
      </c>
      <c r="L220">
        <v>24</v>
      </c>
      <c r="M220" t="b">
        <v>1</v>
      </c>
      <c r="N220" t="s">
        <v>8281</v>
      </c>
      <c r="O220" t="s">
        <v>8284</v>
      </c>
      <c r="P220">
        <v>101</v>
      </c>
      <c r="Q220">
        <v>126.46</v>
      </c>
    </row>
    <row r="221" spans="1:17" ht="273.60000000000002" x14ac:dyDescent="0.3">
      <c r="A221">
        <v>3174</v>
      </c>
      <c r="B221" s="3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 s="12">
        <v>41876.864675925928</v>
      </c>
      <c r="J221" s="12">
        <v>41862.864675925928</v>
      </c>
      <c r="K221" t="b">
        <v>1</v>
      </c>
      <c r="L221">
        <v>23</v>
      </c>
      <c r="M221" t="b">
        <v>1</v>
      </c>
      <c r="N221" t="s">
        <v>8281</v>
      </c>
      <c r="O221" t="s">
        <v>8284</v>
      </c>
      <c r="P221">
        <v>101</v>
      </c>
      <c r="Q221">
        <v>131.91</v>
      </c>
    </row>
    <row r="222" spans="1:17" ht="288" x14ac:dyDescent="0.3">
      <c r="A222">
        <v>3437</v>
      </c>
      <c r="B222" s="3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 s="12">
        <v>42235.710879629631</v>
      </c>
      <c r="J222" s="12">
        <v>42205.710879629631</v>
      </c>
      <c r="K222" t="b">
        <v>0</v>
      </c>
      <c r="L222">
        <v>36</v>
      </c>
      <c r="M222" t="b">
        <v>1</v>
      </c>
      <c r="N222" t="s">
        <v>8281</v>
      </c>
      <c r="O222" t="s">
        <v>8284</v>
      </c>
      <c r="P222">
        <v>101</v>
      </c>
      <c r="Q222">
        <v>84.17</v>
      </c>
    </row>
    <row r="223" spans="1:17" ht="57.6" x14ac:dyDescent="0.3">
      <c r="A223">
        <v>3467</v>
      </c>
      <c r="B223" s="3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 s="12">
        <v>42083.630000000005</v>
      </c>
      <c r="J223" s="12">
        <v>42053.671666666662</v>
      </c>
      <c r="K223" t="b">
        <v>0</v>
      </c>
      <c r="L223">
        <v>47</v>
      </c>
      <c r="M223" t="b">
        <v>1</v>
      </c>
      <c r="N223" t="s">
        <v>8281</v>
      </c>
      <c r="O223" t="s">
        <v>8284</v>
      </c>
      <c r="P223">
        <v>101</v>
      </c>
      <c r="Q223">
        <v>64.47</v>
      </c>
    </row>
    <row r="224" spans="1:17" ht="144" x14ac:dyDescent="0.3">
      <c r="A224">
        <v>2830</v>
      </c>
      <c r="B224" s="3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 s="12">
        <v>41771.165972222225</v>
      </c>
      <c r="J224" s="12">
        <v>41758.839675925927</v>
      </c>
      <c r="K224" t="b">
        <v>0</v>
      </c>
      <c r="L224">
        <v>11</v>
      </c>
      <c r="M224" t="b">
        <v>1</v>
      </c>
      <c r="N224" t="s">
        <v>8281</v>
      </c>
      <c r="O224" t="s">
        <v>8284</v>
      </c>
      <c r="P224">
        <v>100</v>
      </c>
      <c r="Q224">
        <v>272.73</v>
      </c>
    </row>
    <row r="225" spans="1:17" ht="158.4" x14ac:dyDescent="0.3">
      <c r="A225">
        <v>3623</v>
      </c>
      <c r="B225" s="3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 s="12">
        <v>41846.291666666664</v>
      </c>
      <c r="J225" s="12">
        <v>41828.736921296295</v>
      </c>
      <c r="K225" t="b">
        <v>0</v>
      </c>
      <c r="L225">
        <v>34</v>
      </c>
      <c r="M225" t="b">
        <v>1</v>
      </c>
      <c r="N225" t="s">
        <v>8281</v>
      </c>
      <c r="O225" t="s">
        <v>8284</v>
      </c>
      <c r="P225">
        <v>120</v>
      </c>
      <c r="Q225">
        <v>88.24</v>
      </c>
    </row>
    <row r="226" spans="1:17" ht="230.4" x14ac:dyDescent="0.3">
      <c r="A226">
        <v>3177</v>
      </c>
      <c r="B226" s="3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 s="12">
        <v>41811.666770833333</v>
      </c>
      <c r="J226" s="12">
        <v>41781.666770833333</v>
      </c>
      <c r="K226" t="b">
        <v>1</v>
      </c>
      <c r="L226">
        <v>51</v>
      </c>
      <c r="M226" t="b">
        <v>1</v>
      </c>
      <c r="N226" t="s">
        <v>8281</v>
      </c>
      <c r="O226" t="s">
        <v>8284</v>
      </c>
      <c r="P226">
        <v>117</v>
      </c>
      <c r="Q226">
        <v>57.55</v>
      </c>
    </row>
    <row r="227" spans="1:17" ht="230.4" x14ac:dyDescent="0.3">
      <c r="A227">
        <v>3705</v>
      </c>
      <c r="B227" s="3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 s="12">
        <v>41813.75</v>
      </c>
      <c r="J227" s="12">
        <v>41792.542986111112</v>
      </c>
      <c r="K227" t="b">
        <v>0</v>
      </c>
      <c r="L227">
        <v>35</v>
      </c>
      <c r="M227" t="b">
        <v>1</v>
      </c>
      <c r="N227" t="s">
        <v>8281</v>
      </c>
      <c r="O227" t="s">
        <v>8284</v>
      </c>
      <c r="P227">
        <v>103</v>
      </c>
      <c r="Q227">
        <v>83.57</v>
      </c>
    </row>
    <row r="228" spans="1:17" ht="86.4" x14ac:dyDescent="0.3">
      <c r="A228">
        <v>2833</v>
      </c>
      <c r="B228" s="3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 s="12">
        <v>42288.083333333328</v>
      </c>
      <c r="J228" s="12">
        <v>42268.127696759257</v>
      </c>
      <c r="K228" t="b">
        <v>0</v>
      </c>
      <c r="L228">
        <v>35</v>
      </c>
      <c r="M228" t="b">
        <v>1</v>
      </c>
      <c r="N228" t="s">
        <v>8281</v>
      </c>
      <c r="O228" t="s">
        <v>8284</v>
      </c>
      <c r="P228">
        <v>108</v>
      </c>
      <c r="Q228">
        <v>83.51</v>
      </c>
    </row>
    <row r="229" spans="1:17" ht="259.2" x14ac:dyDescent="0.3">
      <c r="A229">
        <v>3726</v>
      </c>
      <c r="B229" s="3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 s="12">
        <v>42489.875</v>
      </c>
      <c r="J229" s="12">
        <v>42462.140868055561</v>
      </c>
      <c r="K229" t="b">
        <v>0</v>
      </c>
      <c r="L229">
        <v>46</v>
      </c>
      <c r="M229" t="b">
        <v>1</v>
      </c>
      <c r="N229" t="s">
        <v>8281</v>
      </c>
      <c r="O229" t="s">
        <v>8284</v>
      </c>
      <c r="P229">
        <v>339</v>
      </c>
      <c r="Q229">
        <v>62.59</v>
      </c>
    </row>
    <row r="230" spans="1:17" ht="216" x14ac:dyDescent="0.3">
      <c r="A230">
        <v>3582</v>
      </c>
      <c r="B230" s="3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 s="12">
        <v>42465.095856481479</v>
      </c>
      <c r="J230" s="12">
        <v>42451.095856481479</v>
      </c>
      <c r="K230" t="b">
        <v>0</v>
      </c>
      <c r="L230">
        <v>49</v>
      </c>
      <c r="M230" t="b">
        <v>1</v>
      </c>
      <c r="N230" t="s">
        <v>8281</v>
      </c>
      <c r="O230" t="s">
        <v>8284</v>
      </c>
      <c r="P230">
        <v>287</v>
      </c>
      <c r="Q230">
        <v>58.57</v>
      </c>
    </row>
    <row r="231" spans="1:17" ht="259.2" x14ac:dyDescent="0.3">
      <c r="A231">
        <v>3230</v>
      </c>
      <c r="B231" s="3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 s="12">
        <v>41913.165972222225</v>
      </c>
      <c r="J231" s="12">
        <v>41898.168125000004</v>
      </c>
      <c r="K231" t="b">
        <v>1</v>
      </c>
      <c r="L231">
        <v>37</v>
      </c>
      <c r="M231" t="b">
        <v>1</v>
      </c>
      <c r="N231" t="s">
        <v>8281</v>
      </c>
      <c r="O231" t="s">
        <v>8284</v>
      </c>
      <c r="P231">
        <v>110</v>
      </c>
      <c r="Q231">
        <v>77.22</v>
      </c>
    </row>
    <row r="232" spans="1:17" ht="244.8" x14ac:dyDescent="0.3">
      <c r="A232">
        <v>3484</v>
      </c>
      <c r="B232" s="3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 s="12">
        <v>42536.760405092587</v>
      </c>
      <c r="J232" s="12">
        <v>42506.760405092587</v>
      </c>
      <c r="K232" t="b">
        <v>0</v>
      </c>
      <c r="L232">
        <v>44</v>
      </c>
      <c r="M232" t="b">
        <v>1</v>
      </c>
      <c r="N232" t="s">
        <v>8281</v>
      </c>
      <c r="O232" t="s">
        <v>8284</v>
      </c>
      <c r="P232">
        <v>114</v>
      </c>
      <c r="Q232">
        <v>64.91</v>
      </c>
    </row>
    <row r="233" spans="1:17" ht="144" x14ac:dyDescent="0.3">
      <c r="A233">
        <v>3263</v>
      </c>
      <c r="B233" s="3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 s="12">
        <v>42307.875</v>
      </c>
      <c r="J233" s="12">
        <v>42284.516064814816</v>
      </c>
      <c r="K233" t="b">
        <v>1</v>
      </c>
      <c r="L233">
        <v>68</v>
      </c>
      <c r="M233" t="b">
        <v>1</v>
      </c>
      <c r="N233" t="s">
        <v>8281</v>
      </c>
      <c r="O233" t="s">
        <v>8284</v>
      </c>
      <c r="P233">
        <v>112</v>
      </c>
      <c r="Q233">
        <v>41.24</v>
      </c>
    </row>
    <row r="234" spans="1:17" ht="144" x14ac:dyDescent="0.3">
      <c r="A234">
        <v>3457</v>
      </c>
      <c r="B234" s="3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 s="12">
        <v>42047.249305555553</v>
      </c>
      <c r="J234" s="12">
        <v>42016.706678240742</v>
      </c>
      <c r="K234" t="b">
        <v>0</v>
      </c>
      <c r="L234">
        <v>55</v>
      </c>
      <c r="M234" t="b">
        <v>1</v>
      </c>
      <c r="N234" t="s">
        <v>8281</v>
      </c>
      <c r="O234" t="s">
        <v>8284</v>
      </c>
      <c r="P234">
        <v>140</v>
      </c>
      <c r="Q234">
        <v>50.98</v>
      </c>
    </row>
    <row r="235" spans="1:17" ht="216" x14ac:dyDescent="0.3">
      <c r="A235">
        <v>3311</v>
      </c>
      <c r="B235" s="3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 s="12">
        <v>42294.29178240741</v>
      </c>
      <c r="J235" s="12">
        <v>42264.29178240741</v>
      </c>
      <c r="K235" t="b">
        <v>0</v>
      </c>
      <c r="L235">
        <v>45</v>
      </c>
      <c r="M235" t="b">
        <v>1</v>
      </c>
      <c r="N235" t="s">
        <v>8281</v>
      </c>
      <c r="O235" t="s">
        <v>8284</v>
      </c>
      <c r="P235">
        <v>110</v>
      </c>
      <c r="Q235">
        <v>61.02</v>
      </c>
    </row>
    <row r="236" spans="1:17" ht="201.6" x14ac:dyDescent="0.3">
      <c r="A236">
        <v>3183</v>
      </c>
      <c r="B236" s="3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 s="12">
        <v>41509.79478009259</v>
      </c>
      <c r="J236" s="12">
        <v>41491.79478009259</v>
      </c>
      <c r="K236" t="b">
        <v>1</v>
      </c>
      <c r="L236">
        <v>68</v>
      </c>
      <c r="M236" t="b">
        <v>1</v>
      </c>
      <c r="N236" t="s">
        <v>8281</v>
      </c>
      <c r="O236" t="s">
        <v>8284</v>
      </c>
      <c r="P236">
        <v>109</v>
      </c>
      <c r="Q236">
        <v>40.07</v>
      </c>
    </row>
    <row r="237" spans="1:17" ht="230.4" x14ac:dyDescent="0.3">
      <c r="A237">
        <v>2810</v>
      </c>
      <c r="B237" s="3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 s="12">
        <v>41791.165972222225</v>
      </c>
      <c r="J237" s="12">
        <v>41759.13962962963</v>
      </c>
      <c r="K237" t="b">
        <v>0</v>
      </c>
      <c r="L237">
        <v>57</v>
      </c>
      <c r="M237" t="b">
        <v>1</v>
      </c>
      <c r="N237" t="s">
        <v>8281</v>
      </c>
      <c r="O237" t="s">
        <v>8284</v>
      </c>
      <c r="P237">
        <v>108</v>
      </c>
      <c r="Q237">
        <v>47.46</v>
      </c>
    </row>
    <row r="238" spans="1:17" ht="259.2" x14ac:dyDescent="0.3">
      <c r="A238">
        <v>3164</v>
      </c>
      <c r="B238" s="3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 s="12">
        <v>41799.80572916667</v>
      </c>
      <c r="J238" s="12">
        <v>41766.80572916667</v>
      </c>
      <c r="K238" t="b">
        <v>1</v>
      </c>
      <c r="L238">
        <v>71</v>
      </c>
      <c r="M238" t="b">
        <v>1</v>
      </c>
      <c r="N238" t="s">
        <v>8281</v>
      </c>
      <c r="O238" t="s">
        <v>8284</v>
      </c>
      <c r="P238">
        <v>107</v>
      </c>
      <c r="Q238">
        <v>37.590000000000003</v>
      </c>
    </row>
    <row r="239" spans="1:17" ht="230.4" x14ac:dyDescent="0.3">
      <c r="A239">
        <v>3823</v>
      </c>
      <c r="B239" s="3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 s="12">
        <v>42205.165972222225</v>
      </c>
      <c r="J239" s="12">
        <v>42170.910231481481</v>
      </c>
      <c r="K239" t="b">
        <v>0</v>
      </c>
      <c r="L239">
        <v>41</v>
      </c>
      <c r="M239" t="b">
        <v>1</v>
      </c>
      <c r="N239" t="s">
        <v>8281</v>
      </c>
      <c r="O239" t="s">
        <v>8284</v>
      </c>
      <c r="P239">
        <v>106</v>
      </c>
      <c r="Q239">
        <v>64.63</v>
      </c>
    </row>
    <row r="240" spans="1:17" ht="259.2" x14ac:dyDescent="0.3">
      <c r="A240">
        <v>3328</v>
      </c>
      <c r="B240" s="3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 s="12">
        <v>41825.041666666664</v>
      </c>
      <c r="J240" s="12">
        <v>41822.57503472222</v>
      </c>
      <c r="K240" t="b">
        <v>0</v>
      </c>
      <c r="L240">
        <v>9</v>
      </c>
      <c r="M240" t="b">
        <v>1</v>
      </c>
      <c r="N240" t="s">
        <v>8281</v>
      </c>
      <c r="O240" t="s">
        <v>8284</v>
      </c>
      <c r="P240">
        <v>146</v>
      </c>
      <c r="Q240">
        <v>292.77999999999997</v>
      </c>
    </row>
    <row r="241" spans="1:17" ht="244.8" x14ac:dyDescent="0.3">
      <c r="A241">
        <v>3306</v>
      </c>
      <c r="B241" s="3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 s="12">
        <v>42531.125</v>
      </c>
      <c r="J241" s="12">
        <v>42493.219236111108</v>
      </c>
      <c r="K241" t="b">
        <v>0</v>
      </c>
      <c r="L241">
        <v>54</v>
      </c>
      <c r="M241" t="b">
        <v>1</v>
      </c>
      <c r="N241" t="s">
        <v>8281</v>
      </c>
      <c r="O241" t="s">
        <v>8284</v>
      </c>
      <c r="P241">
        <v>175</v>
      </c>
      <c r="Q241">
        <v>48.7</v>
      </c>
    </row>
    <row r="242" spans="1:17" ht="244.8" x14ac:dyDescent="0.3">
      <c r="A242">
        <v>3365</v>
      </c>
      <c r="B242" s="3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 s="12">
        <v>42351.101759259262</v>
      </c>
      <c r="J242" s="12">
        <v>42321.101759259262</v>
      </c>
      <c r="K242" t="b">
        <v>0</v>
      </c>
      <c r="L242">
        <v>3</v>
      </c>
      <c r="M242" t="b">
        <v>1</v>
      </c>
      <c r="N242" t="s">
        <v>8281</v>
      </c>
      <c r="O242" t="s">
        <v>8284</v>
      </c>
      <c r="P242">
        <v>104</v>
      </c>
      <c r="Q242">
        <v>866.67</v>
      </c>
    </row>
    <row r="243" spans="1:17" ht="244.8" x14ac:dyDescent="0.3">
      <c r="A243">
        <v>3505</v>
      </c>
      <c r="B243" s="3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 s="12">
        <v>41772.166666666664</v>
      </c>
      <c r="J243" s="12">
        <v>41760.935706018521</v>
      </c>
      <c r="K243" t="b">
        <v>0</v>
      </c>
      <c r="L243">
        <v>39</v>
      </c>
      <c r="M243" t="b">
        <v>1</v>
      </c>
      <c r="N243" t="s">
        <v>8281</v>
      </c>
      <c r="O243" t="s">
        <v>8284</v>
      </c>
      <c r="P243">
        <v>104</v>
      </c>
      <c r="Q243">
        <v>66.510000000000005</v>
      </c>
    </row>
    <row r="244" spans="1:17" ht="172.8" x14ac:dyDescent="0.3">
      <c r="A244">
        <v>3264</v>
      </c>
      <c r="B244" s="3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 s="12">
        <v>42032.916666666672</v>
      </c>
      <c r="J244" s="12">
        <v>42016.800208333334</v>
      </c>
      <c r="K244" t="b">
        <v>1</v>
      </c>
      <c r="L244">
        <v>49</v>
      </c>
      <c r="M244" t="b">
        <v>1</v>
      </c>
      <c r="N244" t="s">
        <v>8281</v>
      </c>
      <c r="O244" t="s">
        <v>8284</v>
      </c>
      <c r="P244">
        <v>103</v>
      </c>
      <c r="Q244">
        <v>52.55</v>
      </c>
    </row>
    <row r="245" spans="1:17" ht="244.8" x14ac:dyDescent="0.3">
      <c r="A245">
        <v>3441</v>
      </c>
      <c r="B245" s="3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 s="12">
        <v>42321.845138888893</v>
      </c>
      <c r="J245" s="12">
        <v>42294.429641203707</v>
      </c>
      <c r="K245" t="b">
        <v>0</v>
      </c>
      <c r="L245">
        <v>43</v>
      </c>
      <c r="M245" t="b">
        <v>1</v>
      </c>
      <c r="N245" t="s">
        <v>8281</v>
      </c>
      <c r="O245" t="s">
        <v>8284</v>
      </c>
      <c r="P245">
        <v>103</v>
      </c>
      <c r="Q245">
        <v>59.65</v>
      </c>
    </row>
    <row r="246" spans="1:17" ht="129.6" x14ac:dyDescent="0.3">
      <c r="A246">
        <v>3597</v>
      </c>
      <c r="B246" s="3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 s="12">
        <v>42432.249305555553</v>
      </c>
      <c r="J246" s="12">
        <v>42417.585532407407</v>
      </c>
      <c r="K246" t="b">
        <v>0</v>
      </c>
      <c r="L246">
        <v>33</v>
      </c>
      <c r="M246" t="b">
        <v>1</v>
      </c>
      <c r="N246" t="s">
        <v>8281</v>
      </c>
      <c r="O246" t="s">
        <v>8284</v>
      </c>
      <c r="P246">
        <v>103</v>
      </c>
      <c r="Q246">
        <v>77.73</v>
      </c>
    </row>
    <row r="247" spans="1:17" ht="244.8" x14ac:dyDescent="0.3">
      <c r="A247">
        <v>2809</v>
      </c>
      <c r="B247" s="3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 s="12">
        <v>42459.610416666663</v>
      </c>
      <c r="J247" s="12">
        <v>42451.496817129635</v>
      </c>
      <c r="K247" t="b">
        <v>0</v>
      </c>
      <c r="L247">
        <v>21</v>
      </c>
      <c r="M247" t="b">
        <v>1</v>
      </c>
      <c r="N247" t="s">
        <v>8281</v>
      </c>
      <c r="O247" t="s">
        <v>8284</v>
      </c>
      <c r="P247">
        <v>102</v>
      </c>
      <c r="Q247">
        <v>121.9</v>
      </c>
    </row>
    <row r="248" spans="1:17" ht="244.8" x14ac:dyDescent="0.3">
      <c r="A248">
        <v>3268</v>
      </c>
      <c r="B248" s="3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 s="12">
        <v>42606.90425925926</v>
      </c>
      <c r="J248" s="12">
        <v>42590.90425925926</v>
      </c>
      <c r="K248" t="b">
        <v>1</v>
      </c>
      <c r="L248">
        <v>42</v>
      </c>
      <c r="M248" t="b">
        <v>1</v>
      </c>
      <c r="N248" t="s">
        <v>8281</v>
      </c>
      <c r="O248" t="s">
        <v>8284</v>
      </c>
      <c r="P248">
        <v>128</v>
      </c>
      <c r="Q248">
        <v>60.95</v>
      </c>
    </row>
    <row r="249" spans="1:17" ht="259.2" x14ac:dyDescent="0.3">
      <c r="A249">
        <v>3561</v>
      </c>
      <c r="B249" s="3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 s="12">
        <v>42221.774999999994</v>
      </c>
      <c r="J249" s="12">
        <v>42203.680300925931</v>
      </c>
      <c r="K249" t="b">
        <v>0</v>
      </c>
      <c r="L249">
        <v>54</v>
      </c>
      <c r="M249" t="b">
        <v>1</v>
      </c>
      <c r="N249" t="s">
        <v>8281</v>
      </c>
      <c r="O249" t="s">
        <v>8284</v>
      </c>
      <c r="P249">
        <v>102</v>
      </c>
      <c r="Q249">
        <v>47.41</v>
      </c>
    </row>
    <row r="250" spans="1:17" ht="230.4" x14ac:dyDescent="0.3">
      <c r="A250">
        <v>3603</v>
      </c>
      <c r="B250" s="3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 s="12">
        <v>42313.906018518523</v>
      </c>
      <c r="J250" s="12">
        <v>42283.864351851851</v>
      </c>
      <c r="K250" t="b">
        <v>0</v>
      </c>
      <c r="L250">
        <v>57</v>
      </c>
      <c r="M250" t="b">
        <v>1</v>
      </c>
      <c r="N250" t="s">
        <v>8281</v>
      </c>
      <c r="O250" t="s">
        <v>8284</v>
      </c>
      <c r="P250">
        <v>171</v>
      </c>
      <c r="Q250">
        <v>44.91</v>
      </c>
    </row>
    <row r="251" spans="1:17" ht="216" x14ac:dyDescent="0.3">
      <c r="A251">
        <v>3592</v>
      </c>
      <c r="B251" s="3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 s="12">
        <v>42046.207638888889</v>
      </c>
      <c r="J251" s="12">
        <v>41988.829942129625</v>
      </c>
      <c r="K251" t="b">
        <v>0</v>
      </c>
      <c r="L251">
        <v>35</v>
      </c>
      <c r="M251" t="b">
        <v>1</v>
      </c>
      <c r="N251" t="s">
        <v>8281</v>
      </c>
      <c r="O251" t="s">
        <v>8284</v>
      </c>
      <c r="P251">
        <v>127</v>
      </c>
      <c r="Q251">
        <v>72.709999999999994</v>
      </c>
    </row>
    <row r="252" spans="1:17" ht="201.6" x14ac:dyDescent="0.3">
      <c r="A252">
        <v>3320</v>
      </c>
      <c r="B252" s="3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 s="12">
        <v>42543.045798611114</v>
      </c>
      <c r="J252" s="12">
        <v>42513.045798611114</v>
      </c>
      <c r="K252" t="b">
        <v>0</v>
      </c>
      <c r="L252">
        <v>38</v>
      </c>
      <c r="M252" t="b">
        <v>1</v>
      </c>
      <c r="N252" t="s">
        <v>8281</v>
      </c>
      <c r="O252" t="s">
        <v>8284</v>
      </c>
      <c r="P252">
        <v>101</v>
      </c>
      <c r="Q252">
        <v>66.45</v>
      </c>
    </row>
    <row r="253" spans="1:17" ht="244.8" x14ac:dyDescent="0.3">
      <c r="A253">
        <v>3614</v>
      </c>
      <c r="B253" s="3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 s="12">
        <v>42174.041851851856</v>
      </c>
      <c r="J253" s="12">
        <v>42144.041851851856</v>
      </c>
      <c r="K253" t="b">
        <v>0</v>
      </c>
      <c r="L253">
        <v>71</v>
      </c>
      <c r="M253" t="b">
        <v>1</v>
      </c>
      <c r="N253" t="s">
        <v>8281</v>
      </c>
      <c r="O253" t="s">
        <v>8284</v>
      </c>
      <c r="P253">
        <v>101</v>
      </c>
      <c r="Q253">
        <v>35.49</v>
      </c>
    </row>
    <row r="254" spans="1:17" ht="259.2" x14ac:dyDescent="0.3">
      <c r="A254">
        <v>3699</v>
      </c>
      <c r="B254" s="3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 s="12">
        <v>41927.602037037039</v>
      </c>
      <c r="J254" s="12">
        <v>41897.602037037039</v>
      </c>
      <c r="K254" t="b">
        <v>0</v>
      </c>
      <c r="L254">
        <v>40</v>
      </c>
      <c r="M254" t="b">
        <v>1</v>
      </c>
      <c r="N254" t="s">
        <v>8281</v>
      </c>
      <c r="O254" t="s">
        <v>8284</v>
      </c>
      <c r="P254">
        <v>101</v>
      </c>
      <c r="Q254">
        <v>63</v>
      </c>
    </row>
    <row r="255" spans="1:17" ht="230.4" x14ac:dyDescent="0.3">
      <c r="A255">
        <v>3312</v>
      </c>
      <c r="B255" s="3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 s="12">
        <v>42685.916666666672</v>
      </c>
      <c r="J255" s="12">
        <v>42664.809560185182</v>
      </c>
      <c r="K255" t="b">
        <v>0</v>
      </c>
      <c r="L255">
        <v>41</v>
      </c>
      <c r="M255" t="b">
        <v>1</v>
      </c>
      <c r="N255" t="s">
        <v>8281</v>
      </c>
      <c r="O255" t="s">
        <v>8284</v>
      </c>
      <c r="P255">
        <v>100</v>
      </c>
      <c r="Q255">
        <v>61</v>
      </c>
    </row>
    <row r="256" spans="1:17" ht="201.6" x14ac:dyDescent="0.3">
      <c r="A256">
        <v>1302</v>
      </c>
      <c r="B256" s="3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 s="12">
        <v>42705.099664351852</v>
      </c>
      <c r="J256" s="12">
        <v>42675.057997685188</v>
      </c>
      <c r="K256" t="b">
        <v>0</v>
      </c>
      <c r="L256">
        <v>50</v>
      </c>
      <c r="M256" t="b">
        <v>1</v>
      </c>
      <c r="N256" t="s">
        <v>8281</v>
      </c>
      <c r="O256" t="s">
        <v>8284</v>
      </c>
      <c r="P256">
        <v>100</v>
      </c>
      <c r="Q256">
        <v>50</v>
      </c>
    </row>
    <row r="257" spans="1:17" ht="244.8" x14ac:dyDescent="0.3">
      <c r="A257">
        <v>3516</v>
      </c>
      <c r="B257" s="3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 s="12">
        <v>41890.125</v>
      </c>
      <c r="J257" s="12">
        <v>41856.010069444441</v>
      </c>
      <c r="K257" t="b">
        <v>0</v>
      </c>
      <c r="L257">
        <v>11</v>
      </c>
      <c r="M257" t="b">
        <v>1</v>
      </c>
      <c r="N257" t="s">
        <v>8281</v>
      </c>
      <c r="O257" t="s">
        <v>8284</v>
      </c>
      <c r="P257">
        <v>100</v>
      </c>
      <c r="Q257">
        <v>227.27</v>
      </c>
    </row>
    <row r="258" spans="1:17" ht="144" x14ac:dyDescent="0.3">
      <c r="A258">
        <v>3544</v>
      </c>
      <c r="B258" s="3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 s="12">
        <v>42070.831678240742</v>
      </c>
      <c r="J258" s="12">
        <v>42040.831678240742</v>
      </c>
      <c r="K258" t="b">
        <v>0</v>
      </c>
      <c r="L258">
        <v>24</v>
      </c>
      <c r="M258" t="b">
        <v>1</v>
      </c>
      <c r="N258" t="s">
        <v>8281</v>
      </c>
      <c r="O258" t="s">
        <v>8284</v>
      </c>
      <c r="P258">
        <v>100</v>
      </c>
      <c r="Q258">
        <v>104.17</v>
      </c>
    </row>
    <row r="259" spans="1:17" ht="259.2" x14ac:dyDescent="0.3">
      <c r="A259">
        <v>537</v>
      </c>
      <c r="B259" s="3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 s="12">
        <v>42312.810081018513</v>
      </c>
      <c r="J259" s="12">
        <v>42282.768414351856</v>
      </c>
      <c r="K259" t="b">
        <v>0</v>
      </c>
      <c r="L259">
        <v>59</v>
      </c>
      <c r="M259" t="b">
        <v>1</v>
      </c>
      <c r="N259" t="s">
        <v>8281</v>
      </c>
      <c r="O259" t="s">
        <v>8284</v>
      </c>
      <c r="P259">
        <v>121</v>
      </c>
      <c r="Q259">
        <v>40.85</v>
      </c>
    </row>
    <row r="260" spans="1:17" ht="244.8" x14ac:dyDescent="0.3">
      <c r="A260">
        <v>2827</v>
      </c>
      <c r="B260" s="3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 s="12">
        <v>42524.6875</v>
      </c>
      <c r="J260" s="12">
        <v>42494.683634259258</v>
      </c>
      <c r="K260" t="b">
        <v>0</v>
      </c>
      <c r="L260">
        <v>23</v>
      </c>
      <c r="M260" t="b">
        <v>1</v>
      </c>
      <c r="N260" t="s">
        <v>8281</v>
      </c>
      <c r="O260" t="s">
        <v>8284</v>
      </c>
      <c r="P260">
        <v>120</v>
      </c>
      <c r="Q260">
        <v>104.57</v>
      </c>
    </row>
    <row r="261" spans="1:17" ht="244.8" x14ac:dyDescent="0.3">
      <c r="A261">
        <v>2838</v>
      </c>
      <c r="B261" s="3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 s="12">
        <v>41864.916666666664</v>
      </c>
      <c r="J261" s="12">
        <v>41842.607592592591</v>
      </c>
      <c r="K261" t="b">
        <v>0</v>
      </c>
      <c r="L261">
        <v>54</v>
      </c>
      <c r="M261" t="b">
        <v>1</v>
      </c>
      <c r="N261" t="s">
        <v>8281</v>
      </c>
      <c r="O261" t="s">
        <v>8284</v>
      </c>
      <c r="P261">
        <v>120</v>
      </c>
      <c r="Q261">
        <v>44.54</v>
      </c>
    </row>
    <row r="262" spans="1:17" ht="129.6" x14ac:dyDescent="0.3">
      <c r="A262">
        <v>3148</v>
      </c>
      <c r="B262" s="3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 s="12">
        <v>41913.166666666664</v>
      </c>
      <c r="J262" s="12">
        <v>41891.665324074071</v>
      </c>
      <c r="K262" t="b">
        <v>1</v>
      </c>
      <c r="L262">
        <v>57</v>
      </c>
      <c r="M262" t="b">
        <v>1</v>
      </c>
      <c r="N262" t="s">
        <v>8281</v>
      </c>
      <c r="O262" t="s">
        <v>8284</v>
      </c>
      <c r="P262">
        <v>131</v>
      </c>
      <c r="Q262">
        <v>41.42</v>
      </c>
    </row>
    <row r="263" spans="1:17" ht="201.6" x14ac:dyDescent="0.3">
      <c r="A263">
        <v>3313</v>
      </c>
      <c r="B263" s="3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 s="12">
        <v>42396.041666666672</v>
      </c>
      <c r="J263" s="12">
        <v>42382.244409722218</v>
      </c>
      <c r="K263" t="b">
        <v>0</v>
      </c>
      <c r="L263">
        <v>29</v>
      </c>
      <c r="M263" t="b">
        <v>1</v>
      </c>
      <c r="N263" t="s">
        <v>8281</v>
      </c>
      <c r="O263" t="s">
        <v>8284</v>
      </c>
      <c r="P263">
        <v>116</v>
      </c>
      <c r="Q263">
        <v>80.03</v>
      </c>
    </row>
    <row r="264" spans="1:17" ht="244.8" x14ac:dyDescent="0.3">
      <c r="A264">
        <v>3448</v>
      </c>
      <c r="B264" s="3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 s="12">
        <v>41990.119085648148</v>
      </c>
      <c r="J264" s="12">
        <v>41960.119085648148</v>
      </c>
      <c r="K264" t="b">
        <v>0</v>
      </c>
      <c r="L264">
        <v>45</v>
      </c>
      <c r="M264" t="b">
        <v>1</v>
      </c>
      <c r="N264" t="s">
        <v>8281</v>
      </c>
      <c r="O264" t="s">
        <v>8284</v>
      </c>
      <c r="P264">
        <v>110</v>
      </c>
      <c r="Q264">
        <v>51.22</v>
      </c>
    </row>
    <row r="265" spans="1:17" ht="244.8" x14ac:dyDescent="0.3">
      <c r="A265">
        <v>3172</v>
      </c>
      <c r="B265" s="3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 s="12">
        <v>40953.729953703703</v>
      </c>
      <c r="J265" s="12">
        <v>40923.729953703703</v>
      </c>
      <c r="K265" t="b">
        <v>1</v>
      </c>
      <c r="L265">
        <v>29</v>
      </c>
      <c r="M265" t="b">
        <v>1</v>
      </c>
      <c r="N265" t="s">
        <v>8281</v>
      </c>
      <c r="O265" t="s">
        <v>8284</v>
      </c>
      <c r="P265">
        <v>115</v>
      </c>
      <c r="Q265">
        <v>79.31</v>
      </c>
    </row>
    <row r="266" spans="1:17" ht="216" x14ac:dyDescent="0.3">
      <c r="A266">
        <v>3570</v>
      </c>
      <c r="B266" s="3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 s="12">
        <v>42004.291666666672</v>
      </c>
      <c r="J266" s="12">
        <v>41976.331979166673</v>
      </c>
      <c r="K266" t="b">
        <v>0</v>
      </c>
      <c r="L266">
        <v>26</v>
      </c>
      <c r="M266" t="b">
        <v>1</v>
      </c>
      <c r="N266" t="s">
        <v>8281</v>
      </c>
      <c r="O266" t="s">
        <v>8284</v>
      </c>
      <c r="P266">
        <v>114</v>
      </c>
      <c r="Q266">
        <v>87.96</v>
      </c>
    </row>
    <row r="267" spans="1:17" ht="244.8" x14ac:dyDescent="0.3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2">
        <v>42079.875</v>
      </c>
      <c r="J267" s="12">
        <v>42053.916921296302</v>
      </c>
      <c r="K267" t="b">
        <v>0</v>
      </c>
      <c r="L267">
        <v>57</v>
      </c>
      <c r="M267" t="b">
        <v>1</v>
      </c>
      <c r="N267" t="s">
        <v>8281</v>
      </c>
      <c r="O267" t="s">
        <v>8284</v>
      </c>
      <c r="P267">
        <v>113</v>
      </c>
      <c r="Q267">
        <v>39.6</v>
      </c>
    </row>
    <row r="268" spans="1:17" ht="201.6" x14ac:dyDescent="0.3">
      <c r="A268">
        <v>3170</v>
      </c>
      <c r="B268" s="3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 s="12">
        <v>41822.166666666664</v>
      </c>
      <c r="J268" s="12">
        <v>41789.080370370371</v>
      </c>
      <c r="K268" t="b">
        <v>1</v>
      </c>
      <c r="L268">
        <v>71</v>
      </c>
      <c r="M268" t="b">
        <v>1</v>
      </c>
      <c r="N268" t="s">
        <v>8281</v>
      </c>
      <c r="O268" t="s">
        <v>8284</v>
      </c>
      <c r="P268">
        <v>112</v>
      </c>
      <c r="Q268">
        <v>31.62</v>
      </c>
    </row>
    <row r="269" spans="1:17" ht="244.8" x14ac:dyDescent="0.3">
      <c r="A269">
        <v>3679</v>
      </c>
      <c r="B269" s="3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 s="12">
        <v>41821.207638888889</v>
      </c>
      <c r="J269" s="12">
        <v>41786.761354166665</v>
      </c>
      <c r="K269" t="b">
        <v>0</v>
      </c>
      <c r="L269">
        <v>30</v>
      </c>
      <c r="M269" t="b">
        <v>1</v>
      </c>
      <c r="N269" t="s">
        <v>8281</v>
      </c>
      <c r="O269" t="s">
        <v>8284</v>
      </c>
      <c r="P269">
        <v>110</v>
      </c>
      <c r="Q269">
        <v>73.400000000000006</v>
      </c>
    </row>
    <row r="270" spans="1:17" ht="216" x14ac:dyDescent="0.3">
      <c r="A270">
        <v>3432</v>
      </c>
      <c r="B270" s="3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 s="12">
        <v>42405.916666666672</v>
      </c>
      <c r="J270" s="12">
        <v>42380.581180555557</v>
      </c>
      <c r="K270" t="b">
        <v>0</v>
      </c>
      <c r="L270">
        <v>42</v>
      </c>
      <c r="M270" t="b">
        <v>1</v>
      </c>
      <c r="N270" t="s">
        <v>8281</v>
      </c>
      <c r="O270" t="s">
        <v>8284</v>
      </c>
      <c r="P270">
        <v>110</v>
      </c>
      <c r="Q270">
        <v>52.21</v>
      </c>
    </row>
    <row r="271" spans="1:17" ht="273.60000000000002" x14ac:dyDescent="0.3">
      <c r="A271">
        <v>3176</v>
      </c>
      <c r="B271" s="3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 s="12">
        <v>41504.625</v>
      </c>
      <c r="J271" s="12">
        <v>41477.930914351848</v>
      </c>
      <c r="K271" t="b">
        <v>1</v>
      </c>
      <c r="L271">
        <v>55</v>
      </c>
      <c r="M271" t="b">
        <v>1</v>
      </c>
      <c r="N271" t="s">
        <v>8281</v>
      </c>
      <c r="O271" t="s">
        <v>8284</v>
      </c>
      <c r="P271">
        <v>115</v>
      </c>
      <c r="Q271">
        <v>39.67</v>
      </c>
    </row>
    <row r="272" spans="1:17" ht="230.4" x14ac:dyDescent="0.3">
      <c r="A272">
        <v>2826</v>
      </c>
      <c r="B272" s="3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 s="12">
        <v>42195.291666666672</v>
      </c>
      <c r="J272" s="12">
        <v>42171.034861111111</v>
      </c>
      <c r="K272" t="b">
        <v>0</v>
      </c>
      <c r="L272">
        <v>19</v>
      </c>
      <c r="M272" t="b">
        <v>1</v>
      </c>
      <c r="N272" t="s">
        <v>8281</v>
      </c>
      <c r="O272" t="s">
        <v>8284</v>
      </c>
      <c r="P272">
        <v>108</v>
      </c>
      <c r="Q272">
        <v>113.42</v>
      </c>
    </row>
    <row r="273" spans="1:17" ht="259.2" x14ac:dyDescent="0.3">
      <c r="A273">
        <v>2792</v>
      </c>
      <c r="B273" s="3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 s="12">
        <v>42228.231006944443</v>
      </c>
      <c r="J273" s="12">
        <v>42183.231006944443</v>
      </c>
      <c r="K273" t="b">
        <v>0</v>
      </c>
      <c r="L273">
        <v>24</v>
      </c>
      <c r="M273" t="b">
        <v>1</v>
      </c>
      <c r="N273" t="s">
        <v>8281</v>
      </c>
      <c r="O273" t="s">
        <v>8284</v>
      </c>
      <c r="P273">
        <v>108</v>
      </c>
      <c r="Q273">
        <v>89.67</v>
      </c>
    </row>
    <row r="274" spans="1:17" ht="259.2" x14ac:dyDescent="0.3">
      <c r="A274">
        <v>3817</v>
      </c>
      <c r="B274" s="3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 s="12">
        <v>42301.165972222225</v>
      </c>
      <c r="J274" s="12">
        <v>42284.69694444444</v>
      </c>
      <c r="K274" t="b">
        <v>0</v>
      </c>
      <c r="L274">
        <v>20</v>
      </c>
      <c r="M274" t="b">
        <v>1</v>
      </c>
      <c r="N274" t="s">
        <v>8281</v>
      </c>
      <c r="O274" t="s">
        <v>8284</v>
      </c>
      <c r="P274">
        <v>107</v>
      </c>
      <c r="Q274">
        <v>107.25</v>
      </c>
    </row>
    <row r="275" spans="1:17" ht="244.8" x14ac:dyDescent="0.3">
      <c r="A275">
        <v>3480</v>
      </c>
      <c r="B275" s="3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 s="12">
        <v>42195.875</v>
      </c>
      <c r="J275" s="12">
        <v>42171.317442129628</v>
      </c>
      <c r="K275" t="b">
        <v>0</v>
      </c>
      <c r="L275">
        <v>13</v>
      </c>
      <c r="M275" t="b">
        <v>1</v>
      </c>
      <c r="N275" t="s">
        <v>8281</v>
      </c>
      <c r="O275" t="s">
        <v>8284</v>
      </c>
      <c r="P275">
        <v>143</v>
      </c>
      <c r="Q275">
        <v>164.62</v>
      </c>
    </row>
    <row r="276" spans="1:17" ht="216" x14ac:dyDescent="0.3">
      <c r="A276">
        <v>3548</v>
      </c>
      <c r="B276" s="3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 s="12">
        <v>42434.041666666672</v>
      </c>
      <c r="J276" s="12">
        <v>42411.942291666666</v>
      </c>
      <c r="K276" t="b">
        <v>0</v>
      </c>
      <c r="L276">
        <v>13</v>
      </c>
      <c r="M276" t="b">
        <v>1</v>
      </c>
      <c r="N276" t="s">
        <v>8281</v>
      </c>
      <c r="O276" t="s">
        <v>8284</v>
      </c>
      <c r="P276">
        <v>102</v>
      </c>
      <c r="Q276">
        <v>164.62</v>
      </c>
    </row>
    <row r="277" spans="1:17" ht="273.60000000000002" x14ac:dyDescent="0.3">
      <c r="A277">
        <v>3813</v>
      </c>
      <c r="B277" s="3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 s="12">
        <v>42535.904861111107</v>
      </c>
      <c r="J277" s="12">
        <v>42497.275706018518</v>
      </c>
      <c r="K277" t="b">
        <v>0</v>
      </c>
      <c r="L277">
        <v>27</v>
      </c>
      <c r="M277" t="b">
        <v>1</v>
      </c>
      <c r="N277" t="s">
        <v>8281</v>
      </c>
      <c r="O277" t="s">
        <v>8284</v>
      </c>
      <c r="P277">
        <v>101</v>
      </c>
      <c r="Q277">
        <v>78.52</v>
      </c>
    </row>
    <row r="278" spans="1:17" ht="230.4" x14ac:dyDescent="0.3">
      <c r="A278">
        <v>3499</v>
      </c>
      <c r="B278" s="3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 s="12">
        <v>42186.290972222225</v>
      </c>
      <c r="J278" s="12">
        <v>42132.036168981482</v>
      </c>
      <c r="K278" t="b">
        <v>0</v>
      </c>
      <c r="L278">
        <v>35</v>
      </c>
      <c r="M278" t="b">
        <v>1</v>
      </c>
      <c r="N278" t="s">
        <v>8281</v>
      </c>
      <c r="O278" t="s">
        <v>8284</v>
      </c>
      <c r="P278">
        <v>106</v>
      </c>
      <c r="Q278">
        <v>60.29</v>
      </c>
    </row>
    <row r="279" spans="1:17" ht="172.8" x14ac:dyDescent="0.3">
      <c r="A279">
        <v>2972</v>
      </c>
      <c r="B279" s="3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 s="12">
        <v>42709.041666666672</v>
      </c>
      <c r="J279" s="12">
        <v>42694.110185185185</v>
      </c>
      <c r="K279" t="b">
        <v>0</v>
      </c>
      <c r="L279">
        <v>17</v>
      </c>
      <c r="M279" t="b">
        <v>1</v>
      </c>
      <c r="N279" t="s">
        <v>8281</v>
      </c>
      <c r="O279" t="s">
        <v>8284</v>
      </c>
      <c r="P279">
        <v>105</v>
      </c>
      <c r="Q279">
        <v>123.94</v>
      </c>
    </row>
    <row r="280" spans="1:17" ht="259.2" x14ac:dyDescent="0.3">
      <c r="A280">
        <v>3814</v>
      </c>
      <c r="B280" s="3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 s="12">
        <v>42095.165972222225</v>
      </c>
      <c r="J280" s="12">
        <v>42058.904074074075</v>
      </c>
      <c r="K280" t="b">
        <v>0</v>
      </c>
      <c r="L280">
        <v>34</v>
      </c>
      <c r="M280" t="b">
        <v>1</v>
      </c>
      <c r="N280" t="s">
        <v>8281</v>
      </c>
      <c r="O280" t="s">
        <v>8284</v>
      </c>
      <c r="P280">
        <v>140</v>
      </c>
      <c r="Q280">
        <v>61.82</v>
      </c>
    </row>
    <row r="281" spans="1:17" ht="273.60000000000002" x14ac:dyDescent="0.3">
      <c r="A281">
        <v>3386</v>
      </c>
      <c r="B281" s="3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 s="12">
        <v>41976.644745370373</v>
      </c>
      <c r="J281" s="12">
        <v>41946.644745370373</v>
      </c>
      <c r="K281" t="b">
        <v>0</v>
      </c>
      <c r="L281">
        <v>41</v>
      </c>
      <c r="M281" t="b">
        <v>1</v>
      </c>
      <c r="N281" t="s">
        <v>8281</v>
      </c>
      <c r="O281" t="s">
        <v>8284</v>
      </c>
      <c r="P281">
        <v>105</v>
      </c>
      <c r="Q281">
        <v>51.22</v>
      </c>
    </row>
    <row r="282" spans="1:17" ht="273.60000000000002" x14ac:dyDescent="0.3">
      <c r="A282">
        <v>3708</v>
      </c>
      <c r="B282" s="3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 s="12">
        <v>41824.142199074071</v>
      </c>
      <c r="J282" s="12">
        <v>41810.142199074071</v>
      </c>
      <c r="K282" t="b">
        <v>0</v>
      </c>
      <c r="L282">
        <v>39</v>
      </c>
      <c r="M282" t="b">
        <v>1</v>
      </c>
      <c r="N282" t="s">
        <v>8281</v>
      </c>
      <c r="O282" t="s">
        <v>8284</v>
      </c>
      <c r="P282">
        <v>300</v>
      </c>
      <c r="Q282">
        <v>53.85</v>
      </c>
    </row>
    <row r="283" spans="1:17" ht="230.4" x14ac:dyDescent="0.3">
      <c r="A283">
        <v>3303</v>
      </c>
      <c r="B283" s="3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 s="12">
        <v>42091.609768518523</v>
      </c>
      <c r="J283" s="12">
        <v>42056.65143518518</v>
      </c>
      <c r="K283" t="b">
        <v>0</v>
      </c>
      <c r="L283">
        <v>35</v>
      </c>
      <c r="M283" t="b">
        <v>1</v>
      </c>
      <c r="N283" t="s">
        <v>8281</v>
      </c>
      <c r="O283" t="s">
        <v>8284</v>
      </c>
      <c r="P283">
        <v>116</v>
      </c>
      <c r="Q283">
        <v>59.6</v>
      </c>
    </row>
    <row r="284" spans="1:17" ht="216" x14ac:dyDescent="0.3">
      <c r="A284">
        <v>3477</v>
      </c>
      <c r="B284" s="3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 s="12">
        <v>42141.125</v>
      </c>
      <c r="J284" s="12">
        <v>42128.736608796295</v>
      </c>
      <c r="K284" t="b">
        <v>0</v>
      </c>
      <c r="L284">
        <v>39</v>
      </c>
      <c r="M284" t="b">
        <v>1</v>
      </c>
      <c r="N284" t="s">
        <v>8281</v>
      </c>
      <c r="O284" t="s">
        <v>8284</v>
      </c>
      <c r="P284">
        <v>115</v>
      </c>
      <c r="Q284">
        <v>53.23</v>
      </c>
    </row>
    <row r="285" spans="1:17" ht="273.60000000000002" x14ac:dyDescent="0.3">
      <c r="A285">
        <v>3280</v>
      </c>
      <c r="B285" s="3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 s="12">
        <v>42156.208333333328</v>
      </c>
      <c r="J285" s="12">
        <v>42121.756921296299</v>
      </c>
      <c r="K285" t="b">
        <v>0</v>
      </c>
      <c r="L285">
        <v>30</v>
      </c>
      <c r="M285" t="b">
        <v>1</v>
      </c>
      <c r="N285" t="s">
        <v>8281</v>
      </c>
      <c r="O285" t="s">
        <v>8284</v>
      </c>
      <c r="P285">
        <v>103</v>
      </c>
      <c r="Q285">
        <v>68.67</v>
      </c>
    </row>
    <row r="286" spans="1:17" ht="259.2" x14ac:dyDescent="0.3">
      <c r="A286">
        <v>1301</v>
      </c>
      <c r="B286" s="3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 s="12">
        <v>42206.125</v>
      </c>
      <c r="J286" s="12">
        <v>42195.749745370369</v>
      </c>
      <c r="K286" t="b">
        <v>0</v>
      </c>
      <c r="L286">
        <v>29</v>
      </c>
      <c r="M286" t="b">
        <v>1</v>
      </c>
      <c r="N286" t="s">
        <v>8281</v>
      </c>
      <c r="O286" t="s">
        <v>8284</v>
      </c>
      <c r="P286">
        <v>103</v>
      </c>
      <c r="Q286">
        <v>70.86</v>
      </c>
    </row>
    <row r="287" spans="1:17" ht="216" x14ac:dyDescent="0.3">
      <c r="A287">
        <v>2788</v>
      </c>
      <c r="B287" s="3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 s="12">
        <v>42580.701886574068</v>
      </c>
      <c r="J287" s="12">
        <v>42550.701886574068</v>
      </c>
      <c r="K287" t="b">
        <v>0</v>
      </c>
      <c r="L287">
        <v>20</v>
      </c>
      <c r="M287" t="b">
        <v>1</v>
      </c>
      <c r="N287" t="s">
        <v>8281</v>
      </c>
      <c r="O287" t="s">
        <v>8284</v>
      </c>
      <c r="P287">
        <v>103</v>
      </c>
      <c r="Q287">
        <v>102.5</v>
      </c>
    </row>
    <row r="288" spans="1:17" ht="259.2" x14ac:dyDescent="0.3">
      <c r="A288">
        <v>2791</v>
      </c>
      <c r="B288" s="3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 s="12">
        <v>42622.166666666672</v>
      </c>
      <c r="J288" s="12">
        <v>42591.899988425925</v>
      </c>
      <c r="K288" t="b">
        <v>0</v>
      </c>
      <c r="L288">
        <v>28</v>
      </c>
      <c r="M288" t="b">
        <v>1</v>
      </c>
      <c r="N288" t="s">
        <v>8281</v>
      </c>
      <c r="O288" t="s">
        <v>8284</v>
      </c>
      <c r="P288">
        <v>103</v>
      </c>
      <c r="Q288">
        <v>73.209999999999994</v>
      </c>
    </row>
    <row r="289" spans="1:17" ht="230.4" x14ac:dyDescent="0.3">
      <c r="A289">
        <v>3225</v>
      </c>
      <c r="B289" s="3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 s="12">
        <v>42524.875</v>
      </c>
      <c r="J289" s="12">
        <v>42503.559467592597</v>
      </c>
      <c r="K289" t="b">
        <v>1</v>
      </c>
      <c r="L289">
        <v>39</v>
      </c>
      <c r="M289" t="b">
        <v>1</v>
      </c>
      <c r="N289" t="s">
        <v>8281</v>
      </c>
      <c r="O289" t="s">
        <v>8284</v>
      </c>
      <c r="P289">
        <v>102</v>
      </c>
      <c r="Q289">
        <v>52.49</v>
      </c>
    </row>
    <row r="290" spans="1:17" ht="244.8" x14ac:dyDescent="0.3">
      <c r="A290">
        <v>3472</v>
      </c>
      <c r="B290" s="3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 s="12">
        <v>41949.249305555553</v>
      </c>
      <c r="J290" s="12">
        <v>41928.170497685183</v>
      </c>
      <c r="K290" t="b">
        <v>0</v>
      </c>
      <c r="L290">
        <v>23</v>
      </c>
      <c r="M290" t="b">
        <v>1</v>
      </c>
      <c r="N290" t="s">
        <v>8281</v>
      </c>
      <c r="O290" t="s">
        <v>8284</v>
      </c>
      <c r="P290">
        <v>102</v>
      </c>
      <c r="Q290">
        <v>88.74</v>
      </c>
    </row>
    <row r="291" spans="1:17" ht="259.2" x14ac:dyDescent="0.3">
      <c r="A291">
        <v>3713</v>
      </c>
      <c r="B291" s="3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 s="12">
        <v>42525.738032407404</v>
      </c>
      <c r="J291" s="12">
        <v>42505.738032407404</v>
      </c>
      <c r="K291" t="b">
        <v>0</v>
      </c>
      <c r="L291">
        <v>19</v>
      </c>
      <c r="M291" t="b">
        <v>1</v>
      </c>
      <c r="N291" t="s">
        <v>8281</v>
      </c>
      <c r="O291" t="s">
        <v>8284</v>
      </c>
      <c r="P291">
        <v>102</v>
      </c>
      <c r="Q291">
        <v>106.84</v>
      </c>
    </row>
    <row r="292" spans="1:17" ht="288" x14ac:dyDescent="0.3">
      <c r="A292">
        <v>3839</v>
      </c>
      <c r="B292" s="3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 s="12">
        <v>42215.142638888887</v>
      </c>
      <c r="J292" s="12">
        <v>42155.142638888887</v>
      </c>
      <c r="K292" t="b">
        <v>0</v>
      </c>
      <c r="L292">
        <v>32</v>
      </c>
      <c r="M292" t="b">
        <v>1</v>
      </c>
      <c r="N292" t="s">
        <v>8281</v>
      </c>
      <c r="O292" t="s">
        <v>8284</v>
      </c>
      <c r="P292">
        <v>101</v>
      </c>
      <c r="Q292">
        <v>63.28</v>
      </c>
    </row>
    <row r="293" spans="1:17" ht="244.8" x14ac:dyDescent="0.3">
      <c r="A293">
        <v>1284</v>
      </c>
      <c r="B293" s="3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 s="12">
        <v>42735.707638888889</v>
      </c>
      <c r="J293" s="12">
        <v>42712.23474537037</v>
      </c>
      <c r="K293" t="b">
        <v>0</v>
      </c>
      <c r="L293">
        <v>31</v>
      </c>
      <c r="M293" t="b">
        <v>1</v>
      </c>
      <c r="N293" t="s">
        <v>8281</v>
      </c>
      <c r="O293" t="s">
        <v>8284</v>
      </c>
      <c r="P293">
        <v>101</v>
      </c>
      <c r="Q293">
        <v>65.16</v>
      </c>
    </row>
    <row r="294" spans="1:17" ht="288" x14ac:dyDescent="0.3">
      <c r="A294">
        <v>3594</v>
      </c>
      <c r="B294" s="3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 s="12">
        <v>42617.066921296297</v>
      </c>
      <c r="J294" s="12">
        <v>42592.066921296297</v>
      </c>
      <c r="K294" t="b">
        <v>0</v>
      </c>
      <c r="L294">
        <v>36</v>
      </c>
      <c r="M294" t="b">
        <v>1</v>
      </c>
      <c r="N294" t="s">
        <v>8281</v>
      </c>
      <c r="O294" t="s">
        <v>8284</v>
      </c>
      <c r="P294">
        <v>126</v>
      </c>
      <c r="Q294">
        <v>55.97</v>
      </c>
    </row>
    <row r="295" spans="1:17" ht="230.4" x14ac:dyDescent="0.3">
      <c r="A295">
        <v>3727</v>
      </c>
      <c r="B295" s="3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 s="12">
        <v>42663.204861111109</v>
      </c>
      <c r="J295" s="12">
        <v>42632.348310185189</v>
      </c>
      <c r="K295" t="b">
        <v>0</v>
      </c>
      <c r="L295">
        <v>33</v>
      </c>
      <c r="M295" t="b">
        <v>1</v>
      </c>
      <c r="N295" t="s">
        <v>8281</v>
      </c>
      <c r="O295" t="s">
        <v>8284</v>
      </c>
      <c r="P295">
        <v>101</v>
      </c>
      <c r="Q295">
        <v>61.06</v>
      </c>
    </row>
    <row r="296" spans="1:17" ht="187.2" x14ac:dyDescent="0.3">
      <c r="A296">
        <v>3159</v>
      </c>
      <c r="B296" s="3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 s="12">
        <v>40926.958333333336</v>
      </c>
      <c r="J296" s="12">
        <v>40884.066678240742</v>
      </c>
      <c r="K296" t="b">
        <v>1</v>
      </c>
      <c r="L296">
        <v>52</v>
      </c>
      <c r="M296" t="b">
        <v>1</v>
      </c>
      <c r="N296" t="s">
        <v>8281</v>
      </c>
      <c r="O296" t="s">
        <v>8284</v>
      </c>
      <c r="P296">
        <v>133</v>
      </c>
      <c r="Q296">
        <v>38.5</v>
      </c>
    </row>
    <row r="297" spans="1:17" ht="230.4" x14ac:dyDescent="0.3">
      <c r="A297">
        <v>3385</v>
      </c>
      <c r="B297" s="3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 s="12">
        <v>41983.8675</v>
      </c>
      <c r="J297" s="12">
        <v>41953.8675</v>
      </c>
      <c r="K297" t="b">
        <v>0</v>
      </c>
      <c r="L297">
        <v>15</v>
      </c>
      <c r="M297" t="b">
        <v>1</v>
      </c>
      <c r="N297" t="s">
        <v>8281</v>
      </c>
      <c r="O297" t="s">
        <v>8284</v>
      </c>
      <c r="P297">
        <v>100</v>
      </c>
      <c r="Q297">
        <v>133.33000000000001</v>
      </c>
    </row>
    <row r="298" spans="1:17" ht="230.4" x14ac:dyDescent="0.3">
      <c r="A298">
        <v>3431</v>
      </c>
      <c r="B298" s="3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 s="12">
        <v>41869.730937500004</v>
      </c>
      <c r="J298" s="12">
        <v>41839.730937500004</v>
      </c>
      <c r="K298" t="b">
        <v>0</v>
      </c>
      <c r="L298">
        <v>21</v>
      </c>
      <c r="M298" t="b">
        <v>1</v>
      </c>
      <c r="N298" t="s">
        <v>8281</v>
      </c>
      <c r="O298" t="s">
        <v>8284</v>
      </c>
      <c r="P298">
        <v>100</v>
      </c>
      <c r="Q298">
        <v>95.24</v>
      </c>
    </row>
    <row r="299" spans="1:17" ht="230.4" x14ac:dyDescent="0.3">
      <c r="A299">
        <v>3627</v>
      </c>
      <c r="B299" s="3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 s="12">
        <v>42511.165972222225</v>
      </c>
      <c r="J299" s="12">
        <v>42460.741747685184</v>
      </c>
      <c r="K299" t="b">
        <v>0</v>
      </c>
      <c r="L299">
        <v>29</v>
      </c>
      <c r="M299" t="b">
        <v>1</v>
      </c>
      <c r="N299" t="s">
        <v>8281</v>
      </c>
      <c r="O299" t="s">
        <v>8284</v>
      </c>
      <c r="P299">
        <v>100</v>
      </c>
      <c r="Q299">
        <v>68.97</v>
      </c>
    </row>
    <row r="300" spans="1:17" ht="273.60000000000002" x14ac:dyDescent="0.3">
      <c r="A300">
        <v>3383</v>
      </c>
      <c r="B300" s="3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 s="12">
        <v>42544.782638888893</v>
      </c>
      <c r="J300" s="12">
        <v>42524.782638888893</v>
      </c>
      <c r="K300" t="b">
        <v>0</v>
      </c>
      <c r="L300">
        <v>30</v>
      </c>
      <c r="M300" t="b">
        <v>1</v>
      </c>
      <c r="N300" t="s">
        <v>8281</v>
      </c>
      <c r="O300" t="s">
        <v>8284</v>
      </c>
      <c r="P300">
        <v>112</v>
      </c>
      <c r="Q300">
        <v>65.17</v>
      </c>
    </row>
    <row r="301" spans="1:17" ht="201.6" x14ac:dyDescent="0.3">
      <c r="A301">
        <v>1289</v>
      </c>
      <c r="B301" s="3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 s="12">
        <v>42739.134780092587</v>
      </c>
      <c r="J301" s="12">
        <v>42709.134780092587</v>
      </c>
      <c r="K301" t="b">
        <v>0</v>
      </c>
      <c r="L301">
        <v>52</v>
      </c>
      <c r="M301" t="b">
        <v>1</v>
      </c>
      <c r="N301" t="s">
        <v>8281</v>
      </c>
      <c r="O301" t="s">
        <v>8284</v>
      </c>
      <c r="P301">
        <v>125</v>
      </c>
      <c r="Q301">
        <v>36.08</v>
      </c>
    </row>
    <row r="302" spans="1:17" ht="187.2" x14ac:dyDescent="0.3">
      <c r="A302">
        <v>3707</v>
      </c>
      <c r="B302" s="3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 s="12">
        <v>42573.226388888885</v>
      </c>
      <c r="J302" s="12">
        <v>42552.048356481479</v>
      </c>
      <c r="K302" t="b">
        <v>0</v>
      </c>
      <c r="L302">
        <v>23</v>
      </c>
      <c r="M302" t="b">
        <v>1</v>
      </c>
      <c r="N302" t="s">
        <v>8281</v>
      </c>
      <c r="O302" t="s">
        <v>8284</v>
      </c>
      <c r="P302">
        <v>186</v>
      </c>
      <c r="Q302">
        <v>80.87</v>
      </c>
    </row>
    <row r="303" spans="1:17" ht="244.8" x14ac:dyDescent="0.3">
      <c r="A303">
        <v>3443</v>
      </c>
      <c r="B303" s="3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 s="12">
        <v>41891.524837962963</v>
      </c>
      <c r="J303" s="12">
        <v>41861.524837962963</v>
      </c>
      <c r="K303" t="b">
        <v>0</v>
      </c>
      <c r="L303">
        <v>45</v>
      </c>
      <c r="M303" t="b">
        <v>1</v>
      </c>
      <c r="N303" t="s">
        <v>8281</v>
      </c>
      <c r="O303" t="s">
        <v>8284</v>
      </c>
      <c r="P303">
        <v>186</v>
      </c>
      <c r="Q303">
        <v>41.22</v>
      </c>
    </row>
    <row r="304" spans="1:17" ht="158.4" x14ac:dyDescent="0.3">
      <c r="A304">
        <v>3710</v>
      </c>
      <c r="B304" s="3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 s="12">
        <v>42097.576249999998</v>
      </c>
      <c r="J304" s="12">
        <v>42072.576249999998</v>
      </c>
      <c r="K304" t="b">
        <v>0</v>
      </c>
      <c r="L304">
        <v>27</v>
      </c>
      <c r="M304" t="b">
        <v>1</v>
      </c>
      <c r="N304" t="s">
        <v>8281</v>
      </c>
      <c r="O304" t="s">
        <v>8284</v>
      </c>
      <c r="P304">
        <v>141</v>
      </c>
      <c r="Q304">
        <v>67.959999999999994</v>
      </c>
    </row>
    <row r="305" spans="1:17" ht="230.4" x14ac:dyDescent="0.3">
      <c r="A305">
        <v>3810</v>
      </c>
      <c r="B305" s="3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 s="12">
        <v>42084.807384259257</v>
      </c>
      <c r="J305" s="12">
        <v>42054.849050925928</v>
      </c>
      <c r="K305" t="b">
        <v>0</v>
      </c>
      <c r="L305">
        <v>26</v>
      </c>
      <c r="M305" t="b">
        <v>1</v>
      </c>
      <c r="N305" t="s">
        <v>8281</v>
      </c>
      <c r="O305" t="s">
        <v>8284</v>
      </c>
      <c r="P305">
        <v>122</v>
      </c>
      <c r="Q305">
        <v>70.23</v>
      </c>
    </row>
    <row r="306" spans="1:17" ht="201.6" x14ac:dyDescent="0.3">
      <c r="A306">
        <v>3706</v>
      </c>
      <c r="B306" s="3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 s="12">
        <v>41894.913761574076</v>
      </c>
      <c r="J306" s="12">
        <v>41879.913761574076</v>
      </c>
      <c r="K306" t="b">
        <v>0</v>
      </c>
      <c r="L306">
        <v>13</v>
      </c>
      <c r="M306" t="b">
        <v>1</v>
      </c>
      <c r="N306" t="s">
        <v>8281</v>
      </c>
      <c r="O306" t="s">
        <v>8284</v>
      </c>
      <c r="P306">
        <v>121</v>
      </c>
      <c r="Q306">
        <v>140</v>
      </c>
    </row>
    <row r="307" spans="1:17" ht="273.60000000000002" x14ac:dyDescent="0.3">
      <c r="A307">
        <v>3275</v>
      </c>
      <c r="B307" s="3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 s="12">
        <v>42044.1875</v>
      </c>
      <c r="J307" s="12">
        <v>42017.88045138889</v>
      </c>
      <c r="K307" t="b">
        <v>1</v>
      </c>
      <c r="L307">
        <v>12</v>
      </c>
      <c r="M307" t="b">
        <v>1</v>
      </c>
      <c r="N307" t="s">
        <v>8281</v>
      </c>
      <c r="O307" t="s">
        <v>8284</v>
      </c>
      <c r="P307">
        <v>100</v>
      </c>
      <c r="Q307">
        <v>150.41999999999999</v>
      </c>
    </row>
    <row r="308" spans="1:17" ht="244.8" x14ac:dyDescent="0.3">
      <c r="A308">
        <v>3690</v>
      </c>
      <c r="B308" s="3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 s="12">
        <v>41970.639849537038</v>
      </c>
      <c r="J308" s="12">
        <v>41940.598182870373</v>
      </c>
      <c r="K308" t="b">
        <v>0</v>
      </c>
      <c r="L308">
        <v>31</v>
      </c>
      <c r="M308" t="b">
        <v>1</v>
      </c>
      <c r="N308" t="s">
        <v>8281</v>
      </c>
      <c r="O308" t="s">
        <v>8284</v>
      </c>
      <c r="P308">
        <v>120</v>
      </c>
      <c r="Q308">
        <v>58.06</v>
      </c>
    </row>
    <row r="309" spans="1:17" ht="216" x14ac:dyDescent="0.3">
      <c r="A309">
        <v>3816</v>
      </c>
      <c r="B309" s="3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 s="12">
        <v>41837.690081018518</v>
      </c>
      <c r="J309" s="12">
        <v>41807.690081018518</v>
      </c>
      <c r="K309" t="b">
        <v>0</v>
      </c>
      <c r="L309">
        <v>37</v>
      </c>
      <c r="M309" t="b">
        <v>1</v>
      </c>
      <c r="N309" t="s">
        <v>8281</v>
      </c>
      <c r="O309" t="s">
        <v>8284</v>
      </c>
      <c r="P309">
        <v>119</v>
      </c>
      <c r="Q309">
        <v>48.34</v>
      </c>
    </row>
    <row r="310" spans="1:17" ht="144" x14ac:dyDescent="0.3">
      <c r="A310">
        <v>3370</v>
      </c>
      <c r="B310" s="3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 s="12">
        <v>42721.333333333328</v>
      </c>
      <c r="J310" s="12">
        <v>42690.334317129629</v>
      </c>
      <c r="K310" t="b">
        <v>0</v>
      </c>
      <c r="L310">
        <v>26</v>
      </c>
      <c r="M310" t="b">
        <v>1</v>
      </c>
      <c r="N310" t="s">
        <v>8281</v>
      </c>
      <c r="O310" t="s">
        <v>8284</v>
      </c>
      <c r="P310">
        <v>118</v>
      </c>
      <c r="Q310">
        <v>67.92</v>
      </c>
    </row>
    <row r="311" spans="1:17" ht="259.2" x14ac:dyDescent="0.3">
      <c r="A311">
        <v>3417</v>
      </c>
      <c r="B311" s="3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 s="12">
        <v>41938.029861111114</v>
      </c>
      <c r="J311" s="12">
        <v>41894.91375</v>
      </c>
      <c r="K311" t="b">
        <v>0</v>
      </c>
      <c r="L311">
        <v>45</v>
      </c>
      <c r="M311" t="b">
        <v>1</v>
      </c>
      <c r="N311" t="s">
        <v>8281</v>
      </c>
      <c r="O311" t="s">
        <v>8284</v>
      </c>
      <c r="P311">
        <v>100</v>
      </c>
      <c r="Q311">
        <v>37.78</v>
      </c>
    </row>
    <row r="312" spans="1:17" ht="259.2" x14ac:dyDescent="0.3">
      <c r="A312">
        <v>3497</v>
      </c>
      <c r="B312" s="3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 s="12">
        <v>42523.916666666672</v>
      </c>
      <c r="J312" s="12">
        <v>42511.741944444439</v>
      </c>
      <c r="K312" t="b">
        <v>0</v>
      </c>
      <c r="L312">
        <v>49</v>
      </c>
      <c r="M312" t="b">
        <v>1</v>
      </c>
      <c r="N312" t="s">
        <v>8281</v>
      </c>
      <c r="O312" t="s">
        <v>8284</v>
      </c>
      <c r="P312">
        <v>109</v>
      </c>
      <c r="Q312">
        <v>34.409999999999997</v>
      </c>
    </row>
    <row r="313" spans="1:17" ht="259.2" x14ac:dyDescent="0.3">
      <c r="A313">
        <v>3251</v>
      </c>
      <c r="B313" s="3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 s="12">
        <v>42176.731087962966</v>
      </c>
      <c r="J313" s="12">
        <v>42146.731087962966</v>
      </c>
      <c r="K313" t="b">
        <v>1</v>
      </c>
      <c r="L313">
        <v>20</v>
      </c>
      <c r="M313" t="b">
        <v>1</v>
      </c>
      <c r="N313" t="s">
        <v>8281</v>
      </c>
      <c r="O313" t="s">
        <v>8284</v>
      </c>
      <c r="P313">
        <v>111</v>
      </c>
      <c r="Q313">
        <v>83.05</v>
      </c>
    </row>
    <row r="314" spans="1:17" ht="259.2" x14ac:dyDescent="0.3">
      <c r="A314">
        <v>3485</v>
      </c>
      <c r="B314" s="3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 s="12">
        <v>42402.693055555559</v>
      </c>
      <c r="J314" s="12">
        <v>42372.693055555559</v>
      </c>
      <c r="K314" t="b">
        <v>0</v>
      </c>
      <c r="L314">
        <v>30</v>
      </c>
      <c r="M314" t="b">
        <v>1</v>
      </c>
      <c r="N314" t="s">
        <v>8281</v>
      </c>
      <c r="O314" t="s">
        <v>8284</v>
      </c>
      <c r="P314">
        <v>101</v>
      </c>
      <c r="Q314">
        <v>55.33</v>
      </c>
    </row>
    <row r="315" spans="1:17" ht="259.2" x14ac:dyDescent="0.3">
      <c r="A315">
        <v>3518</v>
      </c>
      <c r="B315" s="3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 s="12">
        <v>41914.597916666666</v>
      </c>
      <c r="J315" s="12">
        <v>41893.783553240741</v>
      </c>
      <c r="K315" t="b">
        <v>0</v>
      </c>
      <c r="L315">
        <v>33</v>
      </c>
      <c r="M315" t="b">
        <v>1</v>
      </c>
      <c r="N315" t="s">
        <v>8281</v>
      </c>
      <c r="O315" t="s">
        <v>8284</v>
      </c>
      <c r="P315">
        <v>110</v>
      </c>
      <c r="Q315">
        <v>50.02</v>
      </c>
    </row>
    <row r="316" spans="1:17" ht="216" x14ac:dyDescent="0.3">
      <c r="A316">
        <v>3346</v>
      </c>
      <c r="B316" s="3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 s="12">
        <v>42061.024421296301</v>
      </c>
      <c r="J316" s="12">
        <v>42054.024421296301</v>
      </c>
      <c r="K316" t="b">
        <v>0</v>
      </c>
      <c r="L316">
        <v>18</v>
      </c>
      <c r="M316" t="b">
        <v>1</v>
      </c>
      <c r="N316" t="s">
        <v>8281</v>
      </c>
      <c r="O316" t="s">
        <v>8284</v>
      </c>
      <c r="P316">
        <v>110</v>
      </c>
      <c r="Q316">
        <v>91.67</v>
      </c>
    </row>
    <row r="317" spans="1:17" ht="259.2" x14ac:dyDescent="0.3">
      <c r="A317">
        <v>2965</v>
      </c>
      <c r="B317" s="3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 s="12">
        <v>42192.729548611111</v>
      </c>
      <c r="J317" s="12">
        <v>42162.729548611111</v>
      </c>
      <c r="K317" t="b">
        <v>0</v>
      </c>
      <c r="L317">
        <v>39</v>
      </c>
      <c r="M317" t="b">
        <v>1</v>
      </c>
      <c r="N317" t="s">
        <v>8281</v>
      </c>
      <c r="O317" t="s">
        <v>8284</v>
      </c>
      <c r="P317">
        <v>109</v>
      </c>
      <c r="Q317">
        <v>41.92</v>
      </c>
    </row>
    <row r="318" spans="1:17" ht="172.8" x14ac:dyDescent="0.3">
      <c r="A318">
        <v>3439</v>
      </c>
      <c r="B318" s="3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 s="12">
        <v>42388.207638888889</v>
      </c>
      <c r="J318" s="12">
        <v>42374.911226851851</v>
      </c>
      <c r="K318" t="b">
        <v>0</v>
      </c>
      <c r="L318">
        <v>18</v>
      </c>
      <c r="M318" t="b">
        <v>1</v>
      </c>
      <c r="N318" t="s">
        <v>8281</v>
      </c>
      <c r="O318" t="s">
        <v>8284</v>
      </c>
      <c r="P318">
        <v>135</v>
      </c>
      <c r="Q318">
        <v>89.79</v>
      </c>
    </row>
    <row r="319" spans="1:17" ht="216" x14ac:dyDescent="0.3">
      <c r="A319">
        <v>3231</v>
      </c>
      <c r="B319" s="3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 s="12">
        <v>42476.943831018521</v>
      </c>
      <c r="J319" s="12">
        <v>42446.943831018521</v>
      </c>
      <c r="K319" t="b">
        <v>0</v>
      </c>
      <c r="L319">
        <v>28</v>
      </c>
      <c r="M319" t="b">
        <v>1</v>
      </c>
      <c r="N319" t="s">
        <v>8281</v>
      </c>
      <c r="O319" t="s">
        <v>8284</v>
      </c>
      <c r="P319">
        <v>161</v>
      </c>
      <c r="Q319">
        <v>57.5</v>
      </c>
    </row>
    <row r="320" spans="1:17" ht="230.4" x14ac:dyDescent="0.3">
      <c r="A320">
        <v>3393</v>
      </c>
      <c r="B320" s="3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 s="12">
        <v>41949.031944444447</v>
      </c>
      <c r="J320" s="12">
        <v>41923.921643518523</v>
      </c>
      <c r="K320" t="b">
        <v>0</v>
      </c>
      <c r="L320">
        <v>44</v>
      </c>
      <c r="M320" t="b">
        <v>1</v>
      </c>
      <c r="N320" t="s">
        <v>8281</v>
      </c>
      <c r="O320" t="s">
        <v>8284</v>
      </c>
      <c r="P320">
        <v>106</v>
      </c>
      <c r="Q320">
        <v>36.07</v>
      </c>
    </row>
    <row r="321" spans="1:17" ht="187.2" x14ac:dyDescent="0.3">
      <c r="A321">
        <v>3396</v>
      </c>
      <c r="B321" s="3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 s="12">
        <v>41791.165972222225</v>
      </c>
      <c r="J321" s="12">
        <v>41764.44663194444</v>
      </c>
      <c r="K321" t="b">
        <v>0</v>
      </c>
      <c r="L321">
        <v>28</v>
      </c>
      <c r="M321" t="b">
        <v>1</v>
      </c>
      <c r="N321" t="s">
        <v>8281</v>
      </c>
      <c r="O321" t="s">
        <v>8284</v>
      </c>
      <c r="P321">
        <v>104</v>
      </c>
      <c r="Q321">
        <v>55.89</v>
      </c>
    </row>
    <row r="322" spans="1:17" ht="259.2" x14ac:dyDescent="0.3">
      <c r="A322">
        <v>3390</v>
      </c>
      <c r="B322" s="3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 s="12">
        <v>41830.774826388886</v>
      </c>
      <c r="J322" s="12">
        <v>41815.774826388886</v>
      </c>
      <c r="K322" t="b">
        <v>0</v>
      </c>
      <c r="L322">
        <v>22</v>
      </c>
      <c r="M322" t="b">
        <v>1</v>
      </c>
      <c r="N322" t="s">
        <v>8281</v>
      </c>
      <c r="O322" t="s">
        <v>8284</v>
      </c>
      <c r="P322">
        <v>102</v>
      </c>
      <c r="Q322">
        <v>69.819999999999993</v>
      </c>
    </row>
    <row r="323" spans="1:17" ht="244.8" x14ac:dyDescent="0.3">
      <c r="A323">
        <v>3349</v>
      </c>
      <c r="B323" s="3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 s="12">
        <v>42534.708333333328</v>
      </c>
      <c r="J323" s="12">
        <v>42513.110787037032</v>
      </c>
      <c r="K323" t="b">
        <v>0</v>
      </c>
      <c r="L323">
        <v>14</v>
      </c>
      <c r="M323" t="b">
        <v>1</v>
      </c>
      <c r="N323" t="s">
        <v>8281</v>
      </c>
      <c r="O323" t="s">
        <v>8284</v>
      </c>
      <c r="P323">
        <v>153</v>
      </c>
      <c r="Q323">
        <v>109.57</v>
      </c>
    </row>
    <row r="324" spans="1:17" ht="244.8" x14ac:dyDescent="0.3">
      <c r="A324">
        <v>3452</v>
      </c>
      <c r="B324" s="3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 s="12">
        <v>41843.165972222225</v>
      </c>
      <c r="J324" s="12">
        <v>41820.639189814814</v>
      </c>
      <c r="K324" t="b">
        <v>0</v>
      </c>
      <c r="L324">
        <v>37</v>
      </c>
      <c r="M324" t="b">
        <v>1</v>
      </c>
      <c r="N324" t="s">
        <v>8281</v>
      </c>
      <c r="O324" t="s">
        <v>8284</v>
      </c>
      <c r="P324">
        <v>153</v>
      </c>
      <c r="Q324">
        <v>41.41</v>
      </c>
    </row>
    <row r="325" spans="1:17" ht="259.2" x14ac:dyDescent="0.3">
      <c r="A325">
        <v>3551</v>
      </c>
      <c r="B325" s="3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 s="12">
        <v>41781.921527777777</v>
      </c>
      <c r="J325" s="12">
        <v>41753.515856481477</v>
      </c>
      <c r="K325" t="b">
        <v>0</v>
      </c>
      <c r="L325">
        <v>25</v>
      </c>
      <c r="M325" t="b">
        <v>1</v>
      </c>
      <c r="N325" t="s">
        <v>8281</v>
      </c>
      <c r="O325" t="s">
        <v>8284</v>
      </c>
      <c r="P325">
        <v>102</v>
      </c>
      <c r="Q325">
        <v>61.1</v>
      </c>
    </row>
    <row r="326" spans="1:17" ht="144" x14ac:dyDescent="0.3">
      <c r="A326">
        <v>3658</v>
      </c>
      <c r="B326" s="3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 s="12">
        <v>41822.165972222225</v>
      </c>
      <c r="J326" s="12">
        <v>41775.858564814815</v>
      </c>
      <c r="K326" t="b">
        <v>0</v>
      </c>
      <c r="L326">
        <v>20</v>
      </c>
      <c r="M326" t="b">
        <v>1</v>
      </c>
      <c r="N326" t="s">
        <v>8281</v>
      </c>
      <c r="O326" t="s">
        <v>8284</v>
      </c>
      <c r="P326">
        <v>101</v>
      </c>
      <c r="Q326">
        <v>75.5</v>
      </c>
    </row>
    <row r="327" spans="1:17" ht="230.4" x14ac:dyDescent="0.3">
      <c r="A327">
        <v>3493</v>
      </c>
      <c r="B327" s="3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 s="12">
        <v>41868.21597222222</v>
      </c>
      <c r="J327" s="12">
        <v>41848.866157407407</v>
      </c>
      <c r="K327" t="b">
        <v>0</v>
      </c>
      <c r="L327">
        <v>29</v>
      </c>
      <c r="M327" t="b">
        <v>1</v>
      </c>
      <c r="N327" t="s">
        <v>8281</v>
      </c>
      <c r="O327" t="s">
        <v>8284</v>
      </c>
      <c r="P327">
        <v>100</v>
      </c>
      <c r="Q327">
        <v>51.72</v>
      </c>
    </row>
    <row r="328" spans="1:17" ht="216" x14ac:dyDescent="0.3">
      <c r="A328">
        <v>3449</v>
      </c>
      <c r="B328" s="3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 s="12">
        <v>42560.166666666672</v>
      </c>
      <c r="J328" s="12">
        <v>42532.052523148144</v>
      </c>
      <c r="K328" t="b">
        <v>0</v>
      </c>
      <c r="L328">
        <v>20</v>
      </c>
      <c r="M328" t="b">
        <v>1</v>
      </c>
      <c r="N328" t="s">
        <v>8281</v>
      </c>
      <c r="O328" t="s">
        <v>8284</v>
      </c>
      <c r="P328">
        <v>171</v>
      </c>
      <c r="Q328">
        <v>68.25</v>
      </c>
    </row>
    <row r="329" spans="1:17" ht="86.4" x14ac:dyDescent="0.3">
      <c r="A329">
        <v>528</v>
      </c>
      <c r="B329" s="3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 s="12">
        <v>42176.888888888891</v>
      </c>
      <c r="J329" s="12">
        <v>42155.920219907406</v>
      </c>
      <c r="K329" t="b">
        <v>0</v>
      </c>
      <c r="L329">
        <v>30</v>
      </c>
      <c r="M329" t="b">
        <v>1</v>
      </c>
      <c r="N329" t="s">
        <v>8281</v>
      </c>
      <c r="O329" t="s">
        <v>8284</v>
      </c>
      <c r="P329">
        <v>116</v>
      </c>
      <c r="Q329">
        <v>44.33</v>
      </c>
    </row>
    <row r="330" spans="1:17" ht="172.8" x14ac:dyDescent="0.3">
      <c r="A330">
        <v>2781</v>
      </c>
      <c r="B330" s="3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 s="12">
        <v>42047.291666666672</v>
      </c>
      <c r="J330" s="12">
        <v>42018.94159722222</v>
      </c>
      <c r="K330" t="b">
        <v>0</v>
      </c>
      <c r="L330">
        <v>28</v>
      </c>
      <c r="M330" t="b">
        <v>1</v>
      </c>
      <c r="N330" t="s">
        <v>8281</v>
      </c>
      <c r="O330" t="s">
        <v>8284</v>
      </c>
      <c r="P330">
        <v>105</v>
      </c>
      <c r="Q330">
        <v>47</v>
      </c>
    </row>
    <row r="331" spans="1:17" ht="201.6" x14ac:dyDescent="0.3">
      <c r="A331">
        <v>3232</v>
      </c>
      <c r="B331" s="3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 s="12">
        <v>42494.165972222225</v>
      </c>
      <c r="J331" s="12">
        <v>42463.81385416667</v>
      </c>
      <c r="K331" t="b">
        <v>1</v>
      </c>
      <c r="L331">
        <v>26</v>
      </c>
      <c r="M331" t="b">
        <v>1</v>
      </c>
      <c r="N331" t="s">
        <v>8281</v>
      </c>
      <c r="O331" t="s">
        <v>8284</v>
      </c>
      <c r="P331">
        <v>131</v>
      </c>
      <c r="Q331">
        <v>50.46</v>
      </c>
    </row>
    <row r="332" spans="1:17" ht="259.2" x14ac:dyDescent="0.3">
      <c r="A332">
        <v>3149</v>
      </c>
      <c r="B332" s="3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 s="12">
        <v>41250.083333333336</v>
      </c>
      <c r="J332" s="12">
        <v>41226.017361111109</v>
      </c>
      <c r="K332" t="b">
        <v>1</v>
      </c>
      <c r="L332">
        <v>25</v>
      </c>
      <c r="M332" t="b">
        <v>1</v>
      </c>
      <c r="N332" t="s">
        <v>8281</v>
      </c>
      <c r="O332" t="s">
        <v>8284</v>
      </c>
      <c r="P332">
        <v>104</v>
      </c>
      <c r="Q332">
        <v>52</v>
      </c>
    </row>
    <row r="333" spans="1:17" ht="230.4" x14ac:dyDescent="0.3">
      <c r="A333">
        <v>3703</v>
      </c>
      <c r="B333" s="3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 s="12">
        <v>42595.290972222225</v>
      </c>
      <c r="J333" s="12">
        <v>42556.504490740743</v>
      </c>
      <c r="K333" t="b">
        <v>0</v>
      </c>
      <c r="L333">
        <v>30</v>
      </c>
      <c r="M333" t="b">
        <v>1</v>
      </c>
      <c r="N333" t="s">
        <v>8281</v>
      </c>
      <c r="O333" t="s">
        <v>8284</v>
      </c>
      <c r="P333">
        <v>123</v>
      </c>
      <c r="Q333">
        <v>43.2</v>
      </c>
    </row>
    <row r="334" spans="1:17" ht="100.8" x14ac:dyDescent="0.3">
      <c r="A334">
        <v>3531</v>
      </c>
      <c r="B334" s="3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 s="12">
        <v>42551.654328703706</v>
      </c>
      <c r="J334" s="12">
        <v>42521.654328703706</v>
      </c>
      <c r="K334" t="b">
        <v>0</v>
      </c>
      <c r="L334">
        <v>26</v>
      </c>
      <c r="M334" t="b">
        <v>1</v>
      </c>
      <c r="N334" t="s">
        <v>8281</v>
      </c>
      <c r="O334" t="s">
        <v>8284</v>
      </c>
      <c r="P334">
        <v>128</v>
      </c>
      <c r="Q334">
        <v>49.23</v>
      </c>
    </row>
    <row r="335" spans="1:17" ht="230.4" x14ac:dyDescent="0.3">
      <c r="A335">
        <v>3490</v>
      </c>
      <c r="B335" s="3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 s="12">
        <v>42473.802361111113</v>
      </c>
      <c r="J335" s="12">
        <v>42443.802361111113</v>
      </c>
      <c r="K335" t="b">
        <v>0</v>
      </c>
      <c r="L335">
        <v>27</v>
      </c>
      <c r="M335" t="b">
        <v>1</v>
      </c>
      <c r="N335" t="s">
        <v>8281</v>
      </c>
      <c r="O335" t="s">
        <v>8284</v>
      </c>
      <c r="P335">
        <v>128</v>
      </c>
      <c r="Q335">
        <v>47.22</v>
      </c>
    </row>
    <row r="336" spans="1:17" ht="144" x14ac:dyDescent="0.3">
      <c r="A336">
        <v>3692</v>
      </c>
      <c r="B336" s="3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 s="12">
        <v>41901</v>
      </c>
      <c r="J336" s="12">
        <v>41891.96503472222</v>
      </c>
      <c r="K336" t="b">
        <v>0</v>
      </c>
      <c r="L336">
        <v>17</v>
      </c>
      <c r="M336" t="b">
        <v>1</v>
      </c>
      <c r="N336" t="s">
        <v>8281</v>
      </c>
      <c r="O336" t="s">
        <v>8284</v>
      </c>
      <c r="P336">
        <v>126</v>
      </c>
      <c r="Q336">
        <v>74.12</v>
      </c>
    </row>
    <row r="337" spans="1:17" ht="273.60000000000002" x14ac:dyDescent="0.3">
      <c r="A337">
        <v>3832</v>
      </c>
      <c r="B337" s="3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 s="12">
        <v>42420.114988425921</v>
      </c>
      <c r="J337" s="12">
        <v>42375.114988425921</v>
      </c>
      <c r="K337" t="b">
        <v>0</v>
      </c>
      <c r="L337">
        <v>9</v>
      </c>
      <c r="M337" t="b">
        <v>1</v>
      </c>
      <c r="N337" t="s">
        <v>8281</v>
      </c>
      <c r="O337" t="s">
        <v>8284</v>
      </c>
      <c r="P337">
        <v>105</v>
      </c>
      <c r="Q337">
        <v>139.56</v>
      </c>
    </row>
    <row r="338" spans="1:17" ht="172.8" x14ac:dyDescent="0.3">
      <c r="A338">
        <v>3613</v>
      </c>
      <c r="B338" s="3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 s="12">
        <v>41818.58997685185</v>
      </c>
      <c r="J338" s="12">
        <v>41788.58997685185</v>
      </c>
      <c r="K338" t="b">
        <v>0</v>
      </c>
      <c r="L338">
        <v>20</v>
      </c>
      <c r="M338" t="b">
        <v>1</v>
      </c>
      <c r="N338" t="s">
        <v>8281</v>
      </c>
      <c r="O338" t="s">
        <v>8284</v>
      </c>
      <c r="P338">
        <v>100</v>
      </c>
      <c r="Q338">
        <v>62.5</v>
      </c>
    </row>
    <row r="339" spans="1:17" ht="230.4" x14ac:dyDescent="0.3">
      <c r="A339">
        <v>3716</v>
      </c>
      <c r="B339" s="3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 s="12">
        <v>42390.887835648144</v>
      </c>
      <c r="J339" s="12">
        <v>42360.887835648144</v>
      </c>
      <c r="K339" t="b">
        <v>0</v>
      </c>
      <c r="L339">
        <v>24</v>
      </c>
      <c r="M339" t="b">
        <v>1</v>
      </c>
      <c r="N339" t="s">
        <v>8281</v>
      </c>
      <c r="O339" t="s">
        <v>8284</v>
      </c>
      <c r="P339">
        <v>156</v>
      </c>
      <c r="Q339">
        <v>51.92</v>
      </c>
    </row>
    <row r="340" spans="1:17" ht="259.2" x14ac:dyDescent="0.3">
      <c r="A340">
        <v>3591</v>
      </c>
      <c r="B340" s="3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 s="12">
        <v>42028.207638888889</v>
      </c>
      <c r="J340" s="12">
        <v>42003.948425925926</v>
      </c>
      <c r="K340" t="b">
        <v>0</v>
      </c>
      <c r="L340">
        <v>18</v>
      </c>
      <c r="M340" t="b">
        <v>1</v>
      </c>
      <c r="N340" t="s">
        <v>8281</v>
      </c>
      <c r="O340" t="s">
        <v>8284</v>
      </c>
      <c r="P340">
        <v>175</v>
      </c>
      <c r="Q340">
        <v>68.06</v>
      </c>
    </row>
    <row r="341" spans="1:17" ht="259.2" x14ac:dyDescent="0.3">
      <c r="A341">
        <v>3165</v>
      </c>
      <c r="B341" s="3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 s="12">
        <v>40666.165972222225</v>
      </c>
      <c r="J341" s="12">
        <v>40644.159259259257</v>
      </c>
      <c r="K341" t="b">
        <v>1</v>
      </c>
      <c r="L341">
        <v>21</v>
      </c>
      <c r="M341" t="b">
        <v>1</v>
      </c>
      <c r="N341" t="s">
        <v>8281</v>
      </c>
      <c r="O341" t="s">
        <v>8284</v>
      </c>
      <c r="P341">
        <v>163</v>
      </c>
      <c r="Q341">
        <v>58.1</v>
      </c>
    </row>
    <row r="342" spans="1:17" ht="230.4" x14ac:dyDescent="0.3">
      <c r="A342">
        <v>2962</v>
      </c>
      <c r="B342" s="3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 s="12">
        <v>42064.290972222225</v>
      </c>
      <c r="J342" s="12">
        <v>42036.24428240741</v>
      </c>
      <c r="K342" t="b">
        <v>0</v>
      </c>
      <c r="L342">
        <v>20</v>
      </c>
      <c r="M342" t="b">
        <v>1</v>
      </c>
      <c r="N342" t="s">
        <v>8281</v>
      </c>
      <c r="O342" t="s">
        <v>8284</v>
      </c>
      <c r="P342">
        <v>122</v>
      </c>
      <c r="Q342">
        <v>60.9</v>
      </c>
    </row>
    <row r="343" spans="1:17" ht="244.8" x14ac:dyDescent="0.3">
      <c r="A343">
        <v>3458</v>
      </c>
      <c r="B343" s="3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 s="12">
        <v>42038.185416666667</v>
      </c>
      <c r="J343" s="12">
        <v>42011.202581018515</v>
      </c>
      <c r="K343" t="b">
        <v>0</v>
      </c>
      <c r="L343">
        <v>27</v>
      </c>
      <c r="M343" t="b">
        <v>1</v>
      </c>
      <c r="N343" t="s">
        <v>8281</v>
      </c>
      <c r="O343" t="s">
        <v>8284</v>
      </c>
      <c r="P343">
        <v>124</v>
      </c>
      <c r="Q343">
        <v>45.04</v>
      </c>
    </row>
    <row r="344" spans="1:17" ht="172.8" x14ac:dyDescent="0.3">
      <c r="A344">
        <v>2782</v>
      </c>
      <c r="B344" s="3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 s="12">
        <v>42052.207638888889</v>
      </c>
      <c r="J344" s="12">
        <v>42026.924976851849</v>
      </c>
      <c r="K344" t="b">
        <v>0</v>
      </c>
      <c r="L344">
        <v>18</v>
      </c>
      <c r="M344" t="b">
        <v>1</v>
      </c>
      <c r="N344" t="s">
        <v>8281</v>
      </c>
      <c r="O344" t="s">
        <v>8284</v>
      </c>
      <c r="P344">
        <v>120</v>
      </c>
      <c r="Q344">
        <v>66.67</v>
      </c>
    </row>
    <row r="345" spans="1:17" ht="100.8" x14ac:dyDescent="0.3">
      <c r="A345">
        <v>3666</v>
      </c>
      <c r="B345" s="3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 s="12">
        <v>41844.291666666664</v>
      </c>
      <c r="J345" s="12">
        <v>41822.90488425926</v>
      </c>
      <c r="K345" t="b">
        <v>0</v>
      </c>
      <c r="L345">
        <v>38</v>
      </c>
      <c r="M345" t="b">
        <v>1</v>
      </c>
      <c r="N345" t="s">
        <v>8281</v>
      </c>
      <c r="O345" t="s">
        <v>8284</v>
      </c>
      <c r="P345">
        <v>100</v>
      </c>
      <c r="Q345">
        <v>31.58</v>
      </c>
    </row>
    <row r="346" spans="1:17" ht="259.2" x14ac:dyDescent="0.3">
      <c r="A346">
        <v>2787</v>
      </c>
      <c r="B346" s="3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 s="12">
        <v>41838.198518518519</v>
      </c>
      <c r="J346" s="12">
        <v>41808.198518518519</v>
      </c>
      <c r="K346" t="b">
        <v>0</v>
      </c>
      <c r="L346">
        <v>38</v>
      </c>
      <c r="M346" t="b">
        <v>1</v>
      </c>
      <c r="N346" t="s">
        <v>8281</v>
      </c>
      <c r="O346" t="s">
        <v>8284</v>
      </c>
      <c r="P346">
        <v>120</v>
      </c>
      <c r="Q346">
        <v>31.5</v>
      </c>
    </row>
    <row r="347" spans="1:17" ht="244.8" x14ac:dyDescent="0.3">
      <c r="A347">
        <v>3565</v>
      </c>
      <c r="B347" s="3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 s="12">
        <v>42004.743148148147</v>
      </c>
      <c r="J347" s="12">
        <v>41974.743148148147</v>
      </c>
      <c r="K347" t="b">
        <v>0</v>
      </c>
      <c r="L347">
        <v>12</v>
      </c>
      <c r="M347" t="b">
        <v>1</v>
      </c>
      <c r="N347" t="s">
        <v>8281</v>
      </c>
      <c r="O347" t="s">
        <v>8284</v>
      </c>
      <c r="P347">
        <v>131</v>
      </c>
      <c r="Q347">
        <v>97.92</v>
      </c>
    </row>
    <row r="348" spans="1:17" ht="273.60000000000002" x14ac:dyDescent="0.3">
      <c r="A348">
        <v>3532</v>
      </c>
      <c r="B348" s="3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 s="12">
        <v>41900.165972222225</v>
      </c>
      <c r="J348" s="12">
        <v>41884.599849537037</v>
      </c>
      <c r="K348" t="b">
        <v>0</v>
      </c>
      <c r="L348">
        <v>27</v>
      </c>
      <c r="M348" t="b">
        <v>1</v>
      </c>
      <c r="N348" t="s">
        <v>8281</v>
      </c>
      <c r="O348" t="s">
        <v>8284</v>
      </c>
      <c r="P348">
        <v>119</v>
      </c>
      <c r="Q348">
        <v>42.3</v>
      </c>
    </row>
    <row r="349" spans="1:17" ht="230.4" x14ac:dyDescent="0.3">
      <c r="A349">
        <v>3619</v>
      </c>
      <c r="B349" s="3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 s="12">
        <v>42693.916666666672</v>
      </c>
      <c r="J349" s="12">
        <v>42661.132245370376</v>
      </c>
      <c r="K349" t="b">
        <v>0</v>
      </c>
      <c r="L349">
        <v>17</v>
      </c>
      <c r="M349" t="b">
        <v>1</v>
      </c>
      <c r="N349" t="s">
        <v>8281</v>
      </c>
      <c r="O349" t="s">
        <v>8284</v>
      </c>
      <c r="P349">
        <v>113</v>
      </c>
      <c r="Q349">
        <v>66.47</v>
      </c>
    </row>
    <row r="350" spans="1:17" ht="273.60000000000002" x14ac:dyDescent="0.3">
      <c r="A350">
        <v>3546</v>
      </c>
      <c r="B350" s="3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 s="12">
        <v>42095.165972222225</v>
      </c>
      <c r="J350" s="12">
        <v>42073.660694444443</v>
      </c>
      <c r="K350" t="b">
        <v>0</v>
      </c>
      <c r="L350">
        <v>19</v>
      </c>
      <c r="M350" t="b">
        <v>1</v>
      </c>
      <c r="N350" t="s">
        <v>8281</v>
      </c>
      <c r="O350" t="s">
        <v>8284</v>
      </c>
      <c r="P350">
        <v>102</v>
      </c>
      <c r="Q350">
        <v>59.21</v>
      </c>
    </row>
    <row r="351" spans="1:17" ht="259.2" x14ac:dyDescent="0.3">
      <c r="A351">
        <v>3435</v>
      </c>
      <c r="B351" s="3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 s="12">
        <v>42589.125</v>
      </c>
      <c r="J351" s="12">
        <v>42572.61681712963</v>
      </c>
      <c r="K351" t="b">
        <v>0</v>
      </c>
      <c r="L351">
        <v>19</v>
      </c>
      <c r="M351" t="b">
        <v>1</v>
      </c>
      <c r="N351" t="s">
        <v>8281</v>
      </c>
      <c r="O351" t="s">
        <v>8284</v>
      </c>
      <c r="P351">
        <v>112</v>
      </c>
      <c r="Q351">
        <v>58.95</v>
      </c>
    </row>
    <row r="352" spans="1:17" ht="288" x14ac:dyDescent="0.3">
      <c r="A352">
        <v>3681</v>
      </c>
      <c r="B352" s="3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 s="12">
        <v>42384.651504629626</v>
      </c>
      <c r="J352" s="12">
        <v>42374.651504629626</v>
      </c>
      <c r="K352" t="b">
        <v>0</v>
      </c>
      <c r="L352">
        <v>18</v>
      </c>
      <c r="M352" t="b">
        <v>1</v>
      </c>
      <c r="N352" t="s">
        <v>8281</v>
      </c>
      <c r="O352" t="s">
        <v>8284</v>
      </c>
      <c r="P352">
        <v>112</v>
      </c>
      <c r="Q352">
        <v>62.17</v>
      </c>
    </row>
    <row r="353" spans="1:17" ht="230.4" x14ac:dyDescent="0.3">
      <c r="A353">
        <v>3317</v>
      </c>
      <c r="B353" s="3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 s="12">
        <v>42529.039629629624</v>
      </c>
      <c r="J353" s="12">
        <v>42499.039629629624</v>
      </c>
      <c r="K353" t="b">
        <v>0</v>
      </c>
      <c r="L353">
        <v>18</v>
      </c>
      <c r="M353" t="b">
        <v>1</v>
      </c>
      <c r="N353" t="s">
        <v>8281</v>
      </c>
      <c r="O353" t="s">
        <v>8284</v>
      </c>
      <c r="P353">
        <v>106</v>
      </c>
      <c r="Q353">
        <v>61.94</v>
      </c>
    </row>
    <row r="354" spans="1:17" ht="244.8" x14ac:dyDescent="0.3">
      <c r="A354">
        <v>3391</v>
      </c>
      <c r="B354" s="3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 s="12">
        <v>41859.936111111114</v>
      </c>
      <c r="J354" s="12">
        <v>41830.545694444445</v>
      </c>
      <c r="K354" t="b">
        <v>0</v>
      </c>
      <c r="L354">
        <v>18</v>
      </c>
      <c r="M354" t="b">
        <v>1</v>
      </c>
      <c r="N354" t="s">
        <v>8281</v>
      </c>
      <c r="O354" t="s">
        <v>8284</v>
      </c>
      <c r="P354">
        <v>223</v>
      </c>
      <c r="Q354">
        <v>61.94</v>
      </c>
    </row>
    <row r="355" spans="1:17" ht="259.2" x14ac:dyDescent="0.3">
      <c r="A355">
        <v>3568</v>
      </c>
      <c r="B355" s="3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 s="12">
        <v>41899.740671296298</v>
      </c>
      <c r="J355" s="12">
        <v>41869.740671296298</v>
      </c>
      <c r="K355" t="b">
        <v>0</v>
      </c>
      <c r="L355">
        <v>19</v>
      </c>
      <c r="M355" t="b">
        <v>1</v>
      </c>
      <c r="N355" t="s">
        <v>8281</v>
      </c>
      <c r="O355" t="s">
        <v>8284</v>
      </c>
      <c r="P355">
        <v>111</v>
      </c>
      <c r="Q355">
        <v>58.42</v>
      </c>
    </row>
    <row r="356" spans="1:17" ht="259.2" x14ac:dyDescent="0.3">
      <c r="A356">
        <v>3366</v>
      </c>
      <c r="B356" s="3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 s="12">
        <v>42137.067557870367</v>
      </c>
      <c r="J356" s="12">
        <v>42107.067557870367</v>
      </c>
      <c r="K356" t="b">
        <v>0</v>
      </c>
      <c r="L356">
        <v>18</v>
      </c>
      <c r="M356" t="b">
        <v>1</v>
      </c>
      <c r="N356" t="s">
        <v>8281</v>
      </c>
      <c r="O356" t="s">
        <v>8284</v>
      </c>
      <c r="P356">
        <v>221</v>
      </c>
      <c r="Q356">
        <v>61.39</v>
      </c>
    </row>
    <row r="357" spans="1:17" ht="216" x14ac:dyDescent="0.3">
      <c r="A357">
        <v>3598</v>
      </c>
      <c r="B357" s="3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 s="12">
        <v>41885.207638888889</v>
      </c>
      <c r="J357" s="12">
        <v>41866.79886574074</v>
      </c>
      <c r="K357" t="b">
        <v>0</v>
      </c>
      <c r="L357">
        <v>27</v>
      </c>
      <c r="M357" t="b">
        <v>1</v>
      </c>
      <c r="N357" t="s">
        <v>8281</v>
      </c>
      <c r="O357" t="s">
        <v>8284</v>
      </c>
      <c r="P357">
        <v>110</v>
      </c>
      <c r="Q357">
        <v>40.78</v>
      </c>
    </row>
    <row r="358" spans="1:17" ht="230.4" x14ac:dyDescent="0.3">
      <c r="A358">
        <v>3362</v>
      </c>
      <c r="B358" s="3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 s="12">
        <v>42070.204861111109</v>
      </c>
      <c r="J358" s="12">
        <v>42056.091631944444</v>
      </c>
      <c r="K358" t="b">
        <v>0</v>
      </c>
      <c r="L358">
        <v>20</v>
      </c>
      <c r="M358" t="b">
        <v>1</v>
      </c>
      <c r="N358" t="s">
        <v>8281</v>
      </c>
      <c r="O358" t="s">
        <v>8284</v>
      </c>
      <c r="P358">
        <v>218</v>
      </c>
      <c r="Q358">
        <v>54.5</v>
      </c>
    </row>
    <row r="359" spans="1:17" ht="144" x14ac:dyDescent="0.3">
      <c r="A359">
        <v>3447</v>
      </c>
      <c r="B359" s="3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 s="12">
        <v>42447.847361111111</v>
      </c>
      <c r="J359" s="12">
        <v>42402.889027777783</v>
      </c>
      <c r="K359" t="b">
        <v>0</v>
      </c>
      <c r="L359">
        <v>14</v>
      </c>
      <c r="M359" t="b">
        <v>1</v>
      </c>
      <c r="N359" t="s">
        <v>8281</v>
      </c>
      <c r="O359" t="s">
        <v>8284</v>
      </c>
      <c r="P359">
        <v>108</v>
      </c>
      <c r="Q359">
        <v>77</v>
      </c>
    </row>
    <row r="360" spans="1:17" ht="244.8" x14ac:dyDescent="0.3">
      <c r="A360">
        <v>3307</v>
      </c>
      <c r="B360" s="3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 s="12">
        <v>42505.057164351849</v>
      </c>
      <c r="J360" s="12">
        <v>42475.057164351849</v>
      </c>
      <c r="K360" t="b">
        <v>0</v>
      </c>
      <c r="L360">
        <v>20</v>
      </c>
      <c r="M360" t="b">
        <v>1</v>
      </c>
      <c r="N360" t="s">
        <v>8281</v>
      </c>
      <c r="O360" t="s">
        <v>8284</v>
      </c>
      <c r="P360">
        <v>107</v>
      </c>
      <c r="Q360">
        <v>53.34</v>
      </c>
    </row>
    <row r="361" spans="1:17" ht="187.2" x14ac:dyDescent="0.3">
      <c r="A361">
        <v>3819</v>
      </c>
      <c r="B361" s="3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 s="12">
        <v>42202.876388888893</v>
      </c>
      <c r="J361" s="12">
        <v>42184.209537037037</v>
      </c>
      <c r="K361" t="b">
        <v>0</v>
      </c>
      <c r="L361">
        <v>26</v>
      </c>
      <c r="M361" t="b">
        <v>1</v>
      </c>
      <c r="N361" t="s">
        <v>8281</v>
      </c>
      <c r="O361" t="s">
        <v>8284</v>
      </c>
      <c r="P361">
        <v>106</v>
      </c>
      <c r="Q361">
        <v>40.92</v>
      </c>
    </row>
    <row r="362" spans="1:17" ht="259.2" x14ac:dyDescent="0.3">
      <c r="A362">
        <v>3500</v>
      </c>
      <c r="B362" s="3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 s="12">
        <v>42436.207638888889</v>
      </c>
      <c r="J362" s="12">
        <v>42419.91942129629</v>
      </c>
      <c r="K362" t="b">
        <v>0</v>
      </c>
      <c r="L362">
        <v>42</v>
      </c>
      <c r="M362" t="b">
        <v>1</v>
      </c>
      <c r="N362" t="s">
        <v>8281</v>
      </c>
      <c r="O362" t="s">
        <v>8284</v>
      </c>
      <c r="P362">
        <v>106</v>
      </c>
      <c r="Q362">
        <v>25.31</v>
      </c>
    </row>
    <row r="363" spans="1:17" ht="244.8" x14ac:dyDescent="0.3">
      <c r="A363">
        <v>3408</v>
      </c>
      <c r="B363" s="3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 s="12">
        <v>41838.991944444446</v>
      </c>
      <c r="J363" s="12">
        <v>41808.991944444446</v>
      </c>
      <c r="K363" t="b">
        <v>0</v>
      </c>
      <c r="L363">
        <v>18</v>
      </c>
      <c r="M363" t="b">
        <v>1</v>
      </c>
      <c r="N363" t="s">
        <v>8281</v>
      </c>
      <c r="O363" t="s">
        <v>8284</v>
      </c>
      <c r="P363">
        <v>211</v>
      </c>
      <c r="Q363">
        <v>58.61</v>
      </c>
    </row>
    <row r="364" spans="1:17" ht="201.6" x14ac:dyDescent="0.3">
      <c r="A364">
        <v>3368</v>
      </c>
      <c r="B364" s="3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 s="12">
        <v>42005.208333333328</v>
      </c>
      <c r="J364" s="12">
        <v>41969.199756944443</v>
      </c>
      <c r="K364" t="b">
        <v>0</v>
      </c>
      <c r="L364">
        <v>23</v>
      </c>
      <c r="M364" t="b">
        <v>1</v>
      </c>
      <c r="N364" t="s">
        <v>8281</v>
      </c>
      <c r="O364" t="s">
        <v>8284</v>
      </c>
      <c r="P364">
        <v>105</v>
      </c>
      <c r="Q364">
        <v>45.48</v>
      </c>
    </row>
    <row r="365" spans="1:17" ht="244.8" x14ac:dyDescent="0.3">
      <c r="A365">
        <v>3684</v>
      </c>
      <c r="B365" s="3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 s="12">
        <v>42249.180393518516</v>
      </c>
      <c r="J365" s="12">
        <v>42219.180393518516</v>
      </c>
      <c r="K365" t="b">
        <v>0</v>
      </c>
      <c r="L365">
        <v>23</v>
      </c>
      <c r="M365" t="b">
        <v>1</v>
      </c>
      <c r="N365" t="s">
        <v>8281</v>
      </c>
      <c r="O365" t="s">
        <v>8284</v>
      </c>
      <c r="P365">
        <v>139</v>
      </c>
      <c r="Q365">
        <v>45.35</v>
      </c>
    </row>
    <row r="366" spans="1:17" ht="230.4" x14ac:dyDescent="0.3">
      <c r="A366">
        <v>3372</v>
      </c>
      <c r="B366" s="3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 s="12">
        <v>41876.207638888889</v>
      </c>
      <c r="J366" s="12">
        <v>41855.548101851848</v>
      </c>
      <c r="K366" t="b">
        <v>0</v>
      </c>
      <c r="L366">
        <v>27</v>
      </c>
      <c r="M366" t="b">
        <v>1</v>
      </c>
      <c r="N366" t="s">
        <v>8281</v>
      </c>
      <c r="O366" t="s">
        <v>8284</v>
      </c>
      <c r="P366">
        <v>104</v>
      </c>
      <c r="Q366">
        <v>38.33</v>
      </c>
    </row>
    <row r="367" spans="1:17" ht="244.8" x14ac:dyDescent="0.3">
      <c r="A367">
        <v>3668</v>
      </c>
      <c r="B367" s="3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 s="12">
        <v>42208.772916666669</v>
      </c>
      <c r="J367" s="12">
        <v>42185.556157407409</v>
      </c>
      <c r="K367" t="b">
        <v>0</v>
      </c>
      <c r="L367">
        <v>28</v>
      </c>
      <c r="M367" t="b">
        <v>1</v>
      </c>
      <c r="N367" t="s">
        <v>8281</v>
      </c>
      <c r="O367" t="s">
        <v>8284</v>
      </c>
      <c r="P367">
        <v>104</v>
      </c>
      <c r="Q367">
        <v>36.96</v>
      </c>
    </row>
    <row r="368" spans="1:17" ht="259.2" x14ac:dyDescent="0.3">
      <c r="A368">
        <v>3676</v>
      </c>
      <c r="B368" s="3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 s="12">
        <v>41894.815787037034</v>
      </c>
      <c r="J368" s="12">
        <v>41876.815787037034</v>
      </c>
      <c r="K368" t="b">
        <v>0</v>
      </c>
      <c r="L368">
        <v>16</v>
      </c>
      <c r="M368" t="b">
        <v>1</v>
      </c>
      <c r="N368" t="s">
        <v>8281</v>
      </c>
      <c r="O368" t="s">
        <v>8284</v>
      </c>
      <c r="P368">
        <v>129</v>
      </c>
      <c r="Q368">
        <v>64.38</v>
      </c>
    </row>
    <row r="369" spans="1:17" ht="230.4" x14ac:dyDescent="0.3">
      <c r="A369">
        <v>3580</v>
      </c>
      <c r="B369" s="3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 s="12">
        <v>42064.207638888889</v>
      </c>
      <c r="J369" s="12">
        <v>42026.176180555558</v>
      </c>
      <c r="K369" t="b">
        <v>0</v>
      </c>
      <c r="L369">
        <v>27</v>
      </c>
      <c r="M369" t="b">
        <v>1</v>
      </c>
      <c r="N369" t="s">
        <v>8281</v>
      </c>
      <c r="O369" t="s">
        <v>8284</v>
      </c>
      <c r="P369">
        <v>114</v>
      </c>
      <c r="Q369">
        <v>37.96</v>
      </c>
    </row>
    <row r="370" spans="1:17" ht="216" x14ac:dyDescent="0.3">
      <c r="A370">
        <v>3599</v>
      </c>
      <c r="B370" s="3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 s="12">
        <v>42246</v>
      </c>
      <c r="J370" s="12">
        <v>42220.79487268519</v>
      </c>
      <c r="K370" t="b">
        <v>0</v>
      </c>
      <c r="L370">
        <v>17</v>
      </c>
      <c r="M370" t="b">
        <v>1</v>
      </c>
      <c r="N370" t="s">
        <v>8281</v>
      </c>
      <c r="O370" t="s">
        <v>8284</v>
      </c>
      <c r="P370">
        <v>202</v>
      </c>
      <c r="Q370">
        <v>59.41</v>
      </c>
    </row>
    <row r="371" spans="1:17" ht="172.8" x14ac:dyDescent="0.3">
      <c r="A371">
        <v>3622</v>
      </c>
      <c r="B371" s="3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 s="12">
        <v>41910.140972222223</v>
      </c>
      <c r="J371" s="12">
        <v>41877.221886574072</v>
      </c>
      <c r="K371" t="b">
        <v>0</v>
      </c>
      <c r="L371">
        <v>21</v>
      </c>
      <c r="M371" t="b">
        <v>1</v>
      </c>
      <c r="N371" t="s">
        <v>8281</v>
      </c>
      <c r="O371" t="s">
        <v>8284</v>
      </c>
      <c r="P371">
        <v>100</v>
      </c>
      <c r="Q371">
        <v>47.67</v>
      </c>
    </row>
    <row r="372" spans="1:17" ht="259.2" x14ac:dyDescent="0.3">
      <c r="A372">
        <v>3504</v>
      </c>
      <c r="B372" s="3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 s="12">
        <v>42327.790405092594</v>
      </c>
      <c r="J372" s="12">
        <v>42297.748738425929</v>
      </c>
      <c r="K372" t="b">
        <v>0</v>
      </c>
      <c r="L372">
        <v>8</v>
      </c>
      <c r="M372" t="b">
        <v>1</v>
      </c>
      <c r="N372" t="s">
        <v>8281</v>
      </c>
      <c r="O372" t="s">
        <v>8284</v>
      </c>
      <c r="P372">
        <v>100</v>
      </c>
      <c r="Q372">
        <v>125</v>
      </c>
    </row>
    <row r="373" spans="1:17" ht="259.2" x14ac:dyDescent="0.3">
      <c r="A373">
        <v>2978</v>
      </c>
      <c r="B373" s="3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 s="12">
        <v>41932.249305555553</v>
      </c>
      <c r="J373" s="12">
        <v>41922.640590277777</v>
      </c>
      <c r="K373" t="b">
        <v>0</v>
      </c>
      <c r="L373">
        <v>16</v>
      </c>
      <c r="M373" t="b">
        <v>1</v>
      </c>
      <c r="N373" t="s">
        <v>8281</v>
      </c>
      <c r="O373" t="s">
        <v>8284</v>
      </c>
      <c r="P373">
        <v>129</v>
      </c>
      <c r="Q373">
        <v>60.69</v>
      </c>
    </row>
    <row r="374" spans="1:17" ht="288" x14ac:dyDescent="0.3">
      <c r="A374">
        <v>3510</v>
      </c>
      <c r="B374" s="3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 s="12">
        <v>41822.62090277778</v>
      </c>
      <c r="J374" s="12">
        <v>41802.62090277778</v>
      </c>
      <c r="K374" t="b">
        <v>0</v>
      </c>
      <c r="L374">
        <v>15</v>
      </c>
      <c r="M374" t="b">
        <v>1</v>
      </c>
      <c r="N374" t="s">
        <v>8281</v>
      </c>
      <c r="O374" t="s">
        <v>8284</v>
      </c>
      <c r="P374">
        <v>101</v>
      </c>
      <c r="Q374">
        <v>60.33</v>
      </c>
    </row>
    <row r="375" spans="1:17" ht="187.2" x14ac:dyDescent="0.3">
      <c r="A375">
        <v>3836</v>
      </c>
      <c r="B375" s="3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 s="12">
        <v>42585.172916666663</v>
      </c>
      <c r="J375" s="12">
        <v>42553.926527777774</v>
      </c>
      <c r="K375" t="b">
        <v>0</v>
      </c>
      <c r="L375">
        <v>14</v>
      </c>
      <c r="M375" t="b">
        <v>1</v>
      </c>
      <c r="N375" t="s">
        <v>8281</v>
      </c>
      <c r="O375" t="s">
        <v>8284</v>
      </c>
      <c r="P375">
        <v>113</v>
      </c>
      <c r="Q375">
        <v>64.290000000000006</v>
      </c>
    </row>
    <row r="376" spans="1:17" ht="259.2" x14ac:dyDescent="0.3">
      <c r="A376">
        <v>3664</v>
      </c>
      <c r="B376" s="3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 s="12">
        <v>42537.248715277776</v>
      </c>
      <c r="J376" s="12">
        <v>42523.248715277776</v>
      </c>
      <c r="K376" t="b">
        <v>0</v>
      </c>
      <c r="L376">
        <v>19</v>
      </c>
      <c r="M376" t="b">
        <v>1</v>
      </c>
      <c r="N376" t="s">
        <v>8281</v>
      </c>
      <c r="O376" t="s">
        <v>8284</v>
      </c>
      <c r="P376">
        <v>109</v>
      </c>
      <c r="Q376">
        <v>46.05</v>
      </c>
    </row>
    <row r="377" spans="1:17" ht="273.60000000000002" x14ac:dyDescent="0.3">
      <c r="A377">
        <v>3491</v>
      </c>
      <c r="B377" s="3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 s="12">
        <v>42142.249814814815</v>
      </c>
      <c r="J377" s="12">
        <v>42121.249814814815</v>
      </c>
      <c r="K377" t="b">
        <v>0</v>
      </c>
      <c r="L377">
        <v>10</v>
      </c>
      <c r="M377" t="b">
        <v>1</v>
      </c>
      <c r="N377" t="s">
        <v>8281</v>
      </c>
      <c r="O377" t="s">
        <v>8284</v>
      </c>
      <c r="P377">
        <v>158</v>
      </c>
      <c r="Q377">
        <v>79.099999999999994</v>
      </c>
    </row>
    <row r="378" spans="1:17" ht="216" x14ac:dyDescent="0.3">
      <c r="A378">
        <v>3577</v>
      </c>
      <c r="B378" s="3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 s="12">
        <v>42120.26944444445</v>
      </c>
      <c r="J378" s="12">
        <v>42093.786840277782</v>
      </c>
      <c r="K378" t="b">
        <v>0</v>
      </c>
      <c r="L378">
        <v>27</v>
      </c>
      <c r="M378" t="b">
        <v>1</v>
      </c>
      <c r="N378" t="s">
        <v>8281</v>
      </c>
      <c r="O378" t="s">
        <v>8284</v>
      </c>
      <c r="P378">
        <v>130</v>
      </c>
      <c r="Q378">
        <v>28.89</v>
      </c>
    </row>
    <row r="379" spans="1:17" ht="201.6" x14ac:dyDescent="0.3">
      <c r="A379">
        <v>2824</v>
      </c>
      <c r="B379" s="3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 s="12">
        <v>42168.071527777778</v>
      </c>
      <c r="J379" s="12">
        <v>42136.270787037036</v>
      </c>
      <c r="K379" t="b">
        <v>0</v>
      </c>
      <c r="L379">
        <v>15</v>
      </c>
      <c r="M379" t="b">
        <v>1</v>
      </c>
      <c r="N379" t="s">
        <v>8281</v>
      </c>
      <c r="O379" t="s">
        <v>8284</v>
      </c>
      <c r="P379">
        <v>117</v>
      </c>
      <c r="Q379">
        <v>50.67</v>
      </c>
    </row>
    <row r="380" spans="1:17" ht="216" x14ac:dyDescent="0.3">
      <c r="A380">
        <v>2795</v>
      </c>
      <c r="B380" s="3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 s="12">
        <v>41796.958333333336</v>
      </c>
      <c r="J380" s="12">
        <v>41780.525937500002</v>
      </c>
      <c r="K380" t="b">
        <v>0</v>
      </c>
      <c r="L380">
        <v>20</v>
      </c>
      <c r="M380" t="b">
        <v>1</v>
      </c>
      <c r="N380" t="s">
        <v>8281</v>
      </c>
      <c r="O380" t="s">
        <v>8284</v>
      </c>
      <c r="P380">
        <v>104</v>
      </c>
      <c r="Q380">
        <v>36.5</v>
      </c>
    </row>
    <row r="381" spans="1:17" ht="230.4" x14ac:dyDescent="0.3">
      <c r="A381">
        <v>3539</v>
      </c>
      <c r="B381" s="3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 s="12">
        <v>42621.756041666667</v>
      </c>
      <c r="J381" s="12">
        <v>42600.756041666667</v>
      </c>
      <c r="K381" t="b">
        <v>0</v>
      </c>
      <c r="L381">
        <v>13</v>
      </c>
      <c r="M381" t="b">
        <v>1</v>
      </c>
      <c r="N381" t="s">
        <v>8281</v>
      </c>
      <c r="O381" t="s">
        <v>8284</v>
      </c>
      <c r="P381">
        <v>120</v>
      </c>
      <c r="Q381">
        <v>55.23</v>
      </c>
    </row>
    <row r="382" spans="1:17" ht="259.2" x14ac:dyDescent="0.3">
      <c r="A382">
        <v>3461</v>
      </c>
      <c r="B382" s="3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 s="12">
        <v>42672.125</v>
      </c>
      <c r="J382" s="12">
        <v>42643.632858796293</v>
      </c>
      <c r="K382" t="b">
        <v>0</v>
      </c>
      <c r="L382">
        <v>12</v>
      </c>
      <c r="M382" t="b">
        <v>1</v>
      </c>
      <c r="N382" t="s">
        <v>8281</v>
      </c>
      <c r="O382" t="s">
        <v>8284</v>
      </c>
      <c r="P382">
        <v>139</v>
      </c>
      <c r="Q382">
        <v>57.92</v>
      </c>
    </row>
    <row r="383" spans="1:17" ht="273.60000000000002" x14ac:dyDescent="0.3">
      <c r="A383">
        <v>3529</v>
      </c>
      <c r="B383" s="3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 s="12">
        <v>42198.041666666672</v>
      </c>
      <c r="J383" s="12">
        <v>42177.761782407411</v>
      </c>
      <c r="K383" t="b">
        <v>0</v>
      </c>
      <c r="L383">
        <v>18</v>
      </c>
      <c r="M383" t="b">
        <v>1</v>
      </c>
      <c r="N383" t="s">
        <v>8281</v>
      </c>
      <c r="O383" t="s">
        <v>8284</v>
      </c>
      <c r="P383">
        <v>132</v>
      </c>
      <c r="Q383">
        <v>36.67</v>
      </c>
    </row>
    <row r="384" spans="1:17" ht="244.8" x14ac:dyDescent="0.3">
      <c r="A384">
        <v>3451</v>
      </c>
      <c r="B384" s="3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 s="12">
        <v>42115.723692129628</v>
      </c>
      <c r="J384" s="12">
        <v>42088.723692129628</v>
      </c>
      <c r="K384" t="b">
        <v>0</v>
      </c>
      <c r="L384">
        <v>16</v>
      </c>
      <c r="M384" t="b">
        <v>1</v>
      </c>
      <c r="N384" t="s">
        <v>8281</v>
      </c>
      <c r="O384" t="s">
        <v>8284</v>
      </c>
      <c r="P384">
        <v>101</v>
      </c>
      <c r="Q384">
        <v>41.13</v>
      </c>
    </row>
    <row r="385" spans="1:17" ht="244.8" x14ac:dyDescent="0.3">
      <c r="A385">
        <v>3345</v>
      </c>
      <c r="B385" s="3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 s="12">
        <v>42112.025694444441</v>
      </c>
      <c r="J385" s="12">
        <v>42053.106111111112</v>
      </c>
      <c r="K385" t="b">
        <v>0</v>
      </c>
      <c r="L385">
        <v>13</v>
      </c>
      <c r="M385" t="b">
        <v>1</v>
      </c>
      <c r="N385" t="s">
        <v>8281</v>
      </c>
      <c r="O385" t="s">
        <v>8284</v>
      </c>
      <c r="P385">
        <v>130</v>
      </c>
      <c r="Q385">
        <v>50</v>
      </c>
    </row>
    <row r="386" spans="1:17" ht="273.60000000000002" x14ac:dyDescent="0.3">
      <c r="A386">
        <v>3413</v>
      </c>
      <c r="B386" s="3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 s="12">
        <v>42063.207638888889</v>
      </c>
      <c r="J386" s="12">
        <v>42053.733078703706</v>
      </c>
      <c r="K386" t="b">
        <v>0</v>
      </c>
      <c r="L386">
        <v>14</v>
      </c>
      <c r="M386" t="b">
        <v>1</v>
      </c>
      <c r="N386" t="s">
        <v>8281</v>
      </c>
      <c r="O386" t="s">
        <v>8284</v>
      </c>
      <c r="P386">
        <v>130</v>
      </c>
      <c r="Q386">
        <v>46.43</v>
      </c>
    </row>
    <row r="387" spans="1:17" ht="288" x14ac:dyDescent="0.3">
      <c r="A387">
        <v>3533</v>
      </c>
      <c r="B387" s="3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 s="12">
        <v>42319.802858796291</v>
      </c>
      <c r="J387" s="12">
        <v>42289.761192129634</v>
      </c>
      <c r="K387" t="b">
        <v>0</v>
      </c>
      <c r="L387">
        <v>8</v>
      </c>
      <c r="M387" t="b">
        <v>1</v>
      </c>
      <c r="N387" t="s">
        <v>8281</v>
      </c>
      <c r="O387" t="s">
        <v>8284</v>
      </c>
      <c r="P387">
        <v>126</v>
      </c>
      <c r="Q387">
        <v>78.88</v>
      </c>
    </row>
    <row r="388" spans="1:17" ht="273.60000000000002" x14ac:dyDescent="0.3">
      <c r="A388">
        <v>3404</v>
      </c>
      <c r="B388" s="3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 s="12">
        <v>42172.503495370373</v>
      </c>
      <c r="J388" s="12">
        <v>42152.503495370373</v>
      </c>
      <c r="K388" t="b">
        <v>0</v>
      </c>
      <c r="L388">
        <v>3</v>
      </c>
      <c r="M388" t="b">
        <v>1</v>
      </c>
      <c r="N388" t="s">
        <v>8281</v>
      </c>
      <c r="O388" t="s">
        <v>8284</v>
      </c>
      <c r="P388">
        <v>122</v>
      </c>
      <c r="Q388">
        <v>203.33</v>
      </c>
    </row>
    <row r="389" spans="1:17" ht="115.2" x14ac:dyDescent="0.3">
      <c r="A389">
        <v>3700</v>
      </c>
      <c r="B389" s="3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 s="12">
        <v>41912.666666666664</v>
      </c>
      <c r="J389" s="12">
        <v>41882.585648148146</v>
      </c>
      <c r="K389" t="b">
        <v>0</v>
      </c>
      <c r="L389">
        <v>18</v>
      </c>
      <c r="M389" t="b">
        <v>1</v>
      </c>
      <c r="N389" t="s">
        <v>8281</v>
      </c>
      <c r="O389" t="s">
        <v>8284</v>
      </c>
      <c r="P389">
        <v>121</v>
      </c>
      <c r="Q389">
        <v>33.67</v>
      </c>
    </row>
    <row r="390" spans="1:17" ht="259.2" x14ac:dyDescent="0.3">
      <c r="A390">
        <v>3521</v>
      </c>
      <c r="B390" s="3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 s="12">
        <v>41911.361342592594</v>
      </c>
      <c r="J390" s="12">
        <v>41881.361342592594</v>
      </c>
      <c r="K390" t="b">
        <v>0</v>
      </c>
      <c r="L390">
        <v>13</v>
      </c>
      <c r="M390" t="b">
        <v>1</v>
      </c>
      <c r="N390" t="s">
        <v>8281</v>
      </c>
      <c r="O390" t="s">
        <v>8284</v>
      </c>
      <c r="P390">
        <v>169</v>
      </c>
      <c r="Q390">
        <v>45.62</v>
      </c>
    </row>
    <row r="391" spans="1:17" ht="259.2" x14ac:dyDescent="0.3">
      <c r="A391">
        <v>3291</v>
      </c>
      <c r="B391" s="3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 s="12">
        <v>42264.165972222225</v>
      </c>
      <c r="J391" s="12">
        <v>42232.702546296292</v>
      </c>
      <c r="K391" t="b">
        <v>0</v>
      </c>
      <c r="L391">
        <v>14</v>
      </c>
      <c r="M391" t="b">
        <v>1</v>
      </c>
      <c r="N391" t="s">
        <v>8281</v>
      </c>
      <c r="O391" t="s">
        <v>8284</v>
      </c>
      <c r="P391">
        <v>114</v>
      </c>
      <c r="Q391">
        <v>40.71</v>
      </c>
    </row>
    <row r="392" spans="1:17" ht="144" x14ac:dyDescent="0.3">
      <c r="A392">
        <v>3711</v>
      </c>
      <c r="B392" s="3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 s="12">
        <v>41805.666666666664</v>
      </c>
      <c r="J392" s="12">
        <v>41779.724224537036</v>
      </c>
      <c r="K392" t="b">
        <v>0</v>
      </c>
      <c r="L392">
        <v>21</v>
      </c>
      <c r="M392" t="b">
        <v>1</v>
      </c>
      <c r="N392" t="s">
        <v>8281</v>
      </c>
      <c r="O392" t="s">
        <v>8284</v>
      </c>
      <c r="P392">
        <v>114</v>
      </c>
      <c r="Q392">
        <v>27.14</v>
      </c>
    </row>
    <row r="393" spans="1:17" ht="230.4" x14ac:dyDescent="0.3">
      <c r="A393">
        <v>3818</v>
      </c>
      <c r="B393" s="3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 s="12">
        <v>42075.800717592589</v>
      </c>
      <c r="J393" s="12">
        <v>42045.84238425926</v>
      </c>
      <c r="K393" t="b">
        <v>0</v>
      </c>
      <c r="L393">
        <v>10</v>
      </c>
      <c r="M393" t="b">
        <v>1</v>
      </c>
      <c r="N393" t="s">
        <v>8281</v>
      </c>
      <c r="O393" t="s">
        <v>8284</v>
      </c>
      <c r="P393">
        <v>228</v>
      </c>
      <c r="Q393">
        <v>57</v>
      </c>
    </row>
    <row r="394" spans="1:17" ht="273.60000000000002" x14ac:dyDescent="0.3">
      <c r="A394">
        <v>3514</v>
      </c>
      <c r="B394" s="3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 s="12">
        <v>42037.207638888889</v>
      </c>
      <c r="J394" s="12">
        <v>42020.846666666665</v>
      </c>
      <c r="K394" t="b">
        <v>0</v>
      </c>
      <c r="L394">
        <v>10</v>
      </c>
      <c r="M394" t="b">
        <v>1</v>
      </c>
      <c r="N394" t="s">
        <v>8281</v>
      </c>
      <c r="O394" t="s">
        <v>8284</v>
      </c>
      <c r="P394">
        <v>110</v>
      </c>
      <c r="Q394">
        <v>55</v>
      </c>
    </row>
    <row r="395" spans="1:17" ht="244.8" x14ac:dyDescent="0.3">
      <c r="A395">
        <v>3321</v>
      </c>
      <c r="B395" s="3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 s="12">
        <v>41928.165972222225</v>
      </c>
      <c r="J395" s="12">
        <v>41914.100289351853</v>
      </c>
      <c r="K395" t="b">
        <v>0</v>
      </c>
      <c r="L395">
        <v>15</v>
      </c>
      <c r="M395" t="b">
        <v>1</v>
      </c>
      <c r="N395" t="s">
        <v>8281</v>
      </c>
      <c r="O395" t="s">
        <v>8284</v>
      </c>
      <c r="P395">
        <v>107</v>
      </c>
      <c r="Q395">
        <v>35.799999999999997</v>
      </c>
    </row>
    <row r="396" spans="1:17" ht="259.2" x14ac:dyDescent="0.3">
      <c r="A396">
        <v>3831</v>
      </c>
      <c r="B396" s="3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 s="12">
        <v>41948.890567129631</v>
      </c>
      <c r="J396" s="12">
        <v>41927.848900462966</v>
      </c>
      <c r="K396" t="b">
        <v>0</v>
      </c>
      <c r="L396">
        <v>9</v>
      </c>
      <c r="M396" t="b">
        <v>1</v>
      </c>
      <c r="N396" t="s">
        <v>8281</v>
      </c>
      <c r="O396" t="s">
        <v>8284</v>
      </c>
      <c r="P396">
        <v>106</v>
      </c>
      <c r="Q396">
        <v>58.9</v>
      </c>
    </row>
    <row r="397" spans="1:17" ht="230.4" x14ac:dyDescent="0.3">
      <c r="A397">
        <v>3525</v>
      </c>
      <c r="B397" s="3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 s="12">
        <v>42225.666666666672</v>
      </c>
      <c r="J397" s="12">
        <v>42214.6956712963</v>
      </c>
      <c r="K397" t="b">
        <v>0</v>
      </c>
      <c r="L397">
        <v>7</v>
      </c>
      <c r="M397" t="b">
        <v>1</v>
      </c>
      <c r="N397" t="s">
        <v>8281</v>
      </c>
      <c r="O397" t="s">
        <v>8284</v>
      </c>
      <c r="P397">
        <v>106</v>
      </c>
      <c r="Q397">
        <v>75.709999999999994</v>
      </c>
    </row>
    <row r="398" spans="1:17" ht="187.2" x14ac:dyDescent="0.3">
      <c r="A398">
        <v>3651</v>
      </c>
      <c r="B398" s="3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 s="12">
        <v>41861.665972222225</v>
      </c>
      <c r="J398" s="12">
        <v>41828.646319444444</v>
      </c>
      <c r="K398" t="b">
        <v>0</v>
      </c>
      <c r="L398">
        <v>9</v>
      </c>
      <c r="M398" t="b">
        <v>1</v>
      </c>
      <c r="N398" t="s">
        <v>8281</v>
      </c>
      <c r="O398" t="s">
        <v>8284</v>
      </c>
      <c r="P398">
        <v>104</v>
      </c>
      <c r="Q398">
        <v>57.78</v>
      </c>
    </row>
    <row r="399" spans="1:17" ht="201.6" x14ac:dyDescent="0.3">
      <c r="A399">
        <v>3462</v>
      </c>
      <c r="B399" s="3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 s="12">
        <v>42195.75</v>
      </c>
      <c r="J399" s="12">
        <v>42179.898472222223</v>
      </c>
      <c r="K399" t="b">
        <v>0</v>
      </c>
      <c r="L399">
        <v>17</v>
      </c>
      <c r="M399" t="b">
        <v>1</v>
      </c>
      <c r="N399" t="s">
        <v>8281</v>
      </c>
      <c r="O399" t="s">
        <v>8284</v>
      </c>
      <c r="P399">
        <v>202</v>
      </c>
      <c r="Q399">
        <v>29.71</v>
      </c>
    </row>
    <row r="400" spans="1:17" ht="273.60000000000002" x14ac:dyDescent="0.3">
      <c r="A400">
        <v>3829</v>
      </c>
      <c r="B400" s="3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 s="12">
        <v>42613.865405092598</v>
      </c>
      <c r="J400" s="12">
        <v>42593.865405092598</v>
      </c>
      <c r="K400" t="b">
        <v>0</v>
      </c>
      <c r="L400">
        <v>8</v>
      </c>
      <c r="M400" t="b">
        <v>1</v>
      </c>
      <c r="N400" t="s">
        <v>8281</v>
      </c>
      <c r="O400" t="s">
        <v>8284</v>
      </c>
      <c r="P400">
        <v>100</v>
      </c>
      <c r="Q400">
        <v>62.63</v>
      </c>
    </row>
    <row r="401" spans="1:17" ht="259.2" x14ac:dyDescent="0.3">
      <c r="A401">
        <v>2836</v>
      </c>
      <c r="B401" s="3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 s="12">
        <v>42784.207638888889</v>
      </c>
      <c r="J401" s="12">
        <v>42746.261782407411</v>
      </c>
      <c r="K401" t="b">
        <v>0</v>
      </c>
      <c r="L401">
        <v>11</v>
      </c>
      <c r="M401" t="b">
        <v>1</v>
      </c>
      <c r="N401" t="s">
        <v>8281</v>
      </c>
      <c r="O401" t="s">
        <v>8284</v>
      </c>
      <c r="P401">
        <v>108</v>
      </c>
      <c r="Q401">
        <v>44.09</v>
      </c>
    </row>
    <row r="402" spans="1:17" ht="216" x14ac:dyDescent="0.3">
      <c r="A402">
        <v>3494</v>
      </c>
      <c r="B402" s="3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 s="12">
        <v>42700.25</v>
      </c>
      <c r="J402" s="12">
        <v>42689.214988425927</v>
      </c>
      <c r="K402" t="b">
        <v>0</v>
      </c>
      <c r="L402">
        <v>13</v>
      </c>
      <c r="M402" t="b">
        <v>1</v>
      </c>
      <c r="N402" t="s">
        <v>8281</v>
      </c>
      <c r="O402" t="s">
        <v>8284</v>
      </c>
      <c r="P402">
        <v>100</v>
      </c>
      <c r="Q402">
        <v>30.77</v>
      </c>
    </row>
    <row r="403" spans="1:17" ht="158.4" x14ac:dyDescent="0.3">
      <c r="A403">
        <v>3470</v>
      </c>
      <c r="B403" s="3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 s="12">
        <v>42566.901388888888</v>
      </c>
      <c r="J403" s="12">
        <v>42529.022013888884</v>
      </c>
      <c r="K403" t="b">
        <v>0</v>
      </c>
      <c r="L403">
        <v>9</v>
      </c>
      <c r="M403" t="b">
        <v>1</v>
      </c>
      <c r="N403" t="s">
        <v>8281</v>
      </c>
      <c r="O403" t="s">
        <v>8284</v>
      </c>
      <c r="P403">
        <v>150</v>
      </c>
      <c r="Q403">
        <v>41.67</v>
      </c>
    </row>
    <row r="404" spans="1:17" ht="201.6" x14ac:dyDescent="0.3">
      <c r="A404">
        <v>3686</v>
      </c>
      <c r="B404" s="3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 s="12">
        <v>42245.165972222225</v>
      </c>
      <c r="J404" s="12">
        <v>42230.662731481483</v>
      </c>
      <c r="K404" t="b">
        <v>0</v>
      </c>
      <c r="L404">
        <v>6</v>
      </c>
      <c r="M404" t="b">
        <v>1</v>
      </c>
      <c r="N404" t="s">
        <v>8281</v>
      </c>
      <c r="O404" t="s">
        <v>8284</v>
      </c>
      <c r="P404">
        <v>101</v>
      </c>
      <c r="Q404">
        <v>59.17</v>
      </c>
    </row>
    <row r="405" spans="1:17" ht="216" x14ac:dyDescent="0.3">
      <c r="A405">
        <v>3423</v>
      </c>
      <c r="B405" s="3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 s="12">
        <v>42118.911354166667</v>
      </c>
      <c r="J405" s="12">
        <v>42088.911354166667</v>
      </c>
      <c r="K405" t="b">
        <v>0</v>
      </c>
      <c r="L405">
        <v>10</v>
      </c>
      <c r="M405" t="b">
        <v>1</v>
      </c>
      <c r="N405" t="s">
        <v>8281</v>
      </c>
      <c r="O405" t="s">
        <v>8284</v>
      </c>
      <c r="P405">
        <v>140</v>
      </c>
      <c r="Q405">
        <v>35</v>
      </c>
    </row>
    <row r="406" spans="1:17" ht="259.2" x14ac:dyDescent="0.3">
      <c r="A406">
        <v>3476</v>
      </c>
      <c r="B406" s="3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 s="12">
        <v>41939.125</v>
      </c>
      <c r="J406" s="12">
        <v>41921.279976851853</v>
      </c>
      <c r="K406" t="b">
        <v>0</v>
      </c>
      <c r="L406">
        <v>6</v>
      </c>
      <c r="M406" t="b">
        <v>1</v>
      </c>
      <c r="N406" t="s">
        <v>8281</v>
      </c>
      <c r="O406" t="s">
        <v>8284</v>
      </c>
      <c r="P406">
        <v>104</v>
      </c>
      <c r="Q406">
        <v>52</v>
      </c>
    </row>
    <row r="407" spans="1:17" ht="187.2" x14ac:dyDescent="0.3">
      <c r="A407">
        <v>3371</v>
      </c>
      <c r="B407" s="3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 s="12">
        <v>42340.874594907407</v>
      </c>
      <c r="J407" s="12">
        <v>42312.874594907407</v>
      </c>
      <c r="K407" t="b">
        <v>0</v>
      </c>
      <c r="L407">
        <v>9</v>
      </c>
      <c r="M407" t="b">
        <v>1</v>
      </c>
      <c r="N407" t="s">
        <v>8281</v>
      </c>
      <c r="O407" t="s">
        <v>8284</v>
      </c>
      <c r="P407">
        <v>139</v>
      </c>
      <c r="Q407">
        <v>30.78</v>
      </c>
    </row>
    <row r="408" spans="1:17" ht="273.60000000000002" x14ac:dyDescent="0.3">
      <c r="A408">
        <v>3545</v>
      </c>
      <c r="B408" s="3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 s="12">
        <v>42105.807395833333</v>
      </c>
      <c r="J408" s="12">
        <v>42075.807395833333</v>
      </c>
      <c r="K408" t="b">
        <v>0</v>
      </c>
      <c r="L408">
        <v>8</v>
      </c>
      <c r="M408" t="b">
        <v>1</v>
      </c>
      <c r="N408" t="s">
        <v>8281</v>
      </c>
      <c r="O408" t="s">
        <v>8284</v>
      </c>
      <c r="P408">
        <v>100</v>
      </c>
      <c r="Q408">
        <v>31.38</v>
      </c>
    </row>
    <row r="409" spans="1:17" ht="273.60000000000002" x14ac:dyDescent="0.3">
      <c r="A409">
        <v>3442</v>
      </c>
      <c r="B409" s="3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 s="12">
        <v>42154.841111111105</v>
      </c>
      <c r="J409" s="12">
        <v>42124.841111111105</v>
      </c>
      <c r="K409" t="b">
        <v>0</v>
      </c>
      <c r="L409">
        <v>8</v>
      </c>
      <c r="M409" t="b">
        <v>1</v>
      </c>
      <c r="N409" t="s">
        <v>8281</v>
      </c>
      <c r="O409" t="s">
        <v>8284</v>
      </c>
      <c r="P409">
        <v>100</v>
      </c>
      <c r="Q409">
        <v>31.25</v>
      </c>
    </row>
    <row r="410" spans="1:17" ht="216" x14ac:dyDescent="0.3">
      <c r="A410">
        <v>3830</v>
      </c>
      <c r="B410" s="3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 s="12">
        <v>42517.740868055553</v>
      </c>
      <c r="J410" s="12">
        <v>42503.740868055553</v>
      </c>
      <c r="K410" t="b">
        <v>0</v>
      </c>
      <c r="L410">
        <v>3</v>
      </c>
      <c r="M410" t="b">
        <v>1</v>
      </c>
      <c r="N410" t="s">
        <v>8281</v>
      </c>
      <c r="O410" t="s">
        <v>8284</v>
      </c>
      <c r="P410">
        <v>225</v>
      </c>
      <c r="Q410">
        <v>75</v>
      </c>
    </row>
    <row r="411" spans="1:17" ht="187.2" x14ac:dyDescent="0.3">
      <c r="A411">
        <v>3415</v>
      </c>
      <c r="B411" s="3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 s="12">
        <v>42477.979166666672</v>
      </c>
      <c r="J411" s="12">
        <v>42467.144166666665</v>
      </c>
      <c r="K411" t="b">
        <v>0</v>
      </c>
      <c r="L411">
        <v>9</v>
      </c>
      <c r="M411" t="b">
        <v>1</v>
      </c>
      <c r="N411" t="s">
        <v>8281</v>
      </c>
      <c r="O411" t="s">
        <v>8284</v>
      </c>
      <c r="P411">
        <v>100</v>
      </c>
      <c r="Q411">
        <v>22.22</v>
      </c>
    </row>
    <row r="412" spans="1:17" ht="230.4" x14ac:dyDescent="0.3">
      <c r="A412">
        <v>3576</v>
      </c>
      <c r="B412" s="3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 s="12">
        <v>42709.590902777782</v>
      </c>
      <c r="J412" s="12">
        <v>42649.54923611111</v>
      </c>
      <c r="K412" t="b">
        <v>0</v>
      </c>
      <c r="L412">
        <v>5</v>
      </c>
      <c r="M412" t="b">
        <v>1</v>
      </c>
      <c r="N412" t="s">
        <v>8281</v>
      </c>
      <c r="O412" t="s">
        <v>8284</v>
      </c>
      <c r="P412">
        <v>100</v>
      </c>
      <c r="Q412">
        <v>20</v>
      </c>
    </row>
    <row r="413" spans="1:17" ht="144" x14ac:dyDescent="0.3">
      <c r="A413">
        <v>3600</v>
      </c>
      <c r="B413" s="3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 s="12">
        <v>42656.849120370374</v>
      </c>
      <c r="J413" s="12">
        <v>42628.849120370374</v>
      </c>
      <c r="K413" t="b">
        <v>0</v>
      </c>
      <c r="L413">
        <v>4</v>
      </c>
      <c r="M413" t="b">
        <v>1</v>
      </c>
      <c r="N413" t="s">
        <v>8281</v>
      </c>
      <c r="O413" t="s">
        <v>8284</v>
      </c>
      <c r="P413">
        <v>130</v>
      </c>
      <c r="Q413">
        <v>3.25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"sucessfull"</formula>
    </cfRule>
    <cfRule type="cellIs" dxfId="0" priority="8" operator="equal">
      <formula>"live"</formula>
    </cfRule>
  </conditionalFormatting>
  <conditionalFormatting sqref="P1:Q1 P2:P413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Sheet2</vt:lpstr>
      <vt:lpstr>Sheet5</vt:lpstr>
      <vt:lpstr>Sheet6</vt:lpstr>
      <vt:lpstr>Theater Outcomes by Launch Date</vt:lpstr>
      <vt:lpstr>Outcomes Based on Goals</vt:lpstr>
      <vt:lpstr>Descriptive Statistics </vt:lpstr>
      <vt:lpstr>Kickstarter</vt:lpstr>
      <vt:lpstr>Live US Kickstarters</vt:lpstr>
      <vt:lpstr>Descriptive Statistics Raw Data</vt:lpstr>
      <vt:lpstr>Sheet8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Marisol Gascon Linarez</cp:lastModifiedBy>
  <dcterms:created xsi:type="dcterms:W3CDTF">2017-04-20T15:17:24Z</dcterms:created>
  <dcterms:modified xsi:type="dcterms:W3CDTF">2022-10-11T03:43:10Z</dcterms:modified>
</cp:coreProperties>
</file>