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Cover" sheetId="1" r:id="rId3"/>
    <sheet state="visible" name="Across periods" sheetId="2" r:id="rId4"/>
    <sheet state="visible" name="Across assets" sheetId="3" r:id="rId5"/>
  </sheets>
  <definedNames/>
  <calcPr/>
</workbook>
</file>

<file path=xl/sharedStrings.xml><?xml version="1.0" encoding="utf-8"?>
<sst xmlns="http://schemas.openxmlformats.org/spreadsheetml/2006/main" count="63" uniqueCount="48">
  <si>
    <t>This spreadsheet forms part of additional material for the following book:</t>
  </si>
  <si>
    <t>Systematic Trading: A unique new method for designing trading and investing systems</t>
  </si>
  <si>
    <t>Sheet name: Law of active management across periods, and across assets (Chapter two)</t>
  </si>
  <si>
    <t xml:space="preserve">Instructions: There are two seperate sheets; one to show the law across periods, the other across assets. Follow the instructions in red at the top of each sheet. </t>
  </si>
  <si>
    <t>INSTRUCTIONS: ENTER HOLDING PERIOD, EXPECTED SHARPE RATIO AND ANNUALISED STD. DEV OF RETURNS IN YELLOW CELLS (OPTIONALLY CHANGE COSTS)</t>
  </si>
  <si>
    <t>NOTICE EFFECT IN TABLE BELOW</t>
  </si>
  <si>
    <t>Normal holding period</t>
  </si>
  <si>
    <t>Business days, eg 5 = one week, 21 = one month, 256 = one year</t>
  </si>
  <si>
    <t>Number of business days in one year</t>
  </si>
  <si>
    <t>Annualised Sharpe Ratio after costs</t>
  </si>
  <si>
    <t>Expected annualised standard deviation</t>
  </si>
  <si>
    <t>Cost in Sharpe ratio points</t>
  </si>
  <si>
    <t>A value of 0.02  is typical of spread bets (see chapter 12)</t>
  </si>
  <si>
    <t>Annualised Sharpe Ratio pre-costs</t>
  </si>
  <si>
    <t>Theoretical annualised Sharpe Ratio (SR)</t>
  </si>
  <si>
    <t>Theoretical annual returns</t>
  </si>
  <si>
    <t>Relative</t>
  </si>
  <si>
    <t>In days</t>
  </si>
  <si>
    <t>Holding period</t>
  </si>
  <si>
    <t>Pre cost SR</t>
  </si>
  <si>
    <t>Costs SR</t>
  </si>
  <si>
    <t>After cost SR</t>
  </si>
  <si>
    <t>Pre cost return</t>
  </si>
  <si>
    <t>Costs</t>
  </si>
  <si>
    <t>After costs</t>
  </si>
  <si>
    <t>1 hour</t>
  </si>
  <si>
    <t>Half a day</t>
  </si>
  <si>
    <t>One day</t>
  </si>
  <si>
    <t>One week</t>
  </si>
  <si>
    <t>2 weeks</t>
  </si>
  <si>
    <t>One month</t>
  </si>
  <si>
    <t>2 months</t>
  </si>
  <si>
    <t>3 months</t>
  </si>
  <si>
    <t>6 months</t>
  </si>
  <si>
    <t>1 year</t>
  </si>
  <si>
    <t>INSTRUCTIONS: ENTER SHARPE RATIO (SR) IN FIRST YELLOW CELL, AND CORRELATIONS IN OTHERS. NOTICE THE EFFECT ON EXPECTED SHARPE RATIO (GREEN). WE IGNORE COSTS.</t>
  </si>
  <si>
    <t>Comment: The calculation for diversification is the 'diversification multiplier' that appears later in the book.</t>
  </si>
  <si>
    <t>1 asset</t>
  </si>
  <si>
    <t>2 assets</t>
  </si>
  <si>
    <t>3 assets</t>
  </si>
  <si>
    <t>4 assets</t>
  </si>
  <si>
    <t>Annualised SR</t>
  </si>
  <si>
    <t>Average correlation</t>
  </si>
  <si>
    <t>Diversification</t>
  </si>
  <si>
    <t xml:space="preserve">Diversification </t>
  </si>
  <si>
    <t>Correlation matrix</t>
  </si>
  <si>
    <t>Weights</t>
  </si>
  <si>
    <t>10 assets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</si>
</sst>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4">
    <font>
      <sz val="10.0"/>
      <color rgb="FF000000"/>
      <name val="Arial"/>
    </font>
    <font>
      <sz val="14.0"/>
      <name val="Arial"/>
    </font>
    <font>
      <sz val="10.0"/>
      <name val="Arial"/>
    </font>
    <font>
      <sz val="24.0"/>
      <name val="Arial"/>
    </font>
    <font>
      <u/>
      <sz val="15.0"/>
      <color rgb="FF0000FF"/>
      <name val="Arial"/>
    </font>
    <font>
      <u/>
      <sz val="14.0"/>
      <color rgb="FF0000FF"/>
      <name val="Arial"/>
    </font>
    <font>
      <b/>
      <sz val="15.0"/>
      <name val="Arial"/>
    </font>
    <font>
      <b/>
      <sz val="14.0"/>
      <name val="Arial"/>
    </font>
    <font>
      <sz val="12.0"/>
      <name val="Arial"/>
    </font>
    <font>
      <b/>
      <sz val="12.0"/>
      <color rgb="FF800000"/>
      <name val="Arial"/>
    </font>
    <font>
      <b/>
      <sz val="12.0"/>
      <name val="Arial"/>
    </font>
    <font/>
    <font>
      <sz val="12.0"/>
      <color rgb="FF800000"/>
      <name val="Arial"/>
    </font>
    <font>
      <b/>
      <sz val="12.0"/>
      <color rgb="FF000000"/>
      <name val="Arial"/>
    </font>
  </fonts>
  <fills count="5">
    <fill>
      <patternFill patternType="none"/>
    </fill>
    <fill>
      <patternFill patternType="lightGray"/>
    </fill>
    <fill>
      <patternFill patternType="solid">
        <fgColor rgb="FFFFFF00"/>
        <bgColor rgb="FFFFFF00"/>
      </patternFill>
    </fill>
    <fill>
      <patternFill patternType="solid">
        <fgColor rgb="FFDD4814"/>
        <bgColor rgb="FFDD4814"/>
      </patternFill>
    </fill>
    <fill>
      <patternFill patternType="solid">
        <fgColor rgb="FF00FF00"/>
        <bgColor rgb="FF00FF00"/>
      </patternFill>
    </fill>
  </fills>
  <borders count="12">
    <border>
      <left/>
      <right/>
      <top/>
      <bottom/>
    </border>
    <border>
      <left style="dotted">
        <color rgb="FF000000"/>
      </left>
      <right/>
      <top style="dotted">
        <color rgb="FF000000"/>
      </top>
      <bottom/>
    </border>
    <border>
      <left/>
      <right/>
      <top style="dotted">
        <color rgb="FF000000"/>
      </top>
      <bottom/>
    </border>
    <border>
      <left/>
      <right style="dotted">
        <color rgb="FF000000"/>
      </right>
      <top style="dotted">
        <color rgb="FF000000"/>
      </top>
      <bottom/>
    </border>
    <border>
      <left style="dotted">
        <color rgb="FF000000"/>
      </left>
      <right/>
      <top/>
      <bottom/>
    </border>
    <border>
      <left/>
      <right style="dotted">
        <color rgb="FF000000"/>
      </right>
      <top/>
      <bottom/>
    </border>
    <border>
      <left style="dotted">
        <color rgb="FF000000"/>
      </left>
      <right/>
      <top/>
      <bottom style="dotted">
        <color rgb="FF000000"/>
      </bottom>
    </border>
    <border>
      <left/>
      <right/>
      <top/>
      <bottom style="dotted">
        <color rgb="FF000000"/>
      </bottom>
    </border>
    <border>
      <left/>
      <right style="dotted">
        <color rgb="FF000000"/>
      </right>
      <top/>
      <bottom style="dotted">
        <color rgb="FF000000"/>
      </bottom>
    </border>
    <border>
      <left style="dotted">
        <color rgb="FF000000"/>
      </left>
      <right style="dotted">
        <color rgb="FF000000"/>
      </right>
      <top style="dotted">
        <color rgb="FF000000"/>
      </top>
      <bottom/>
    </border>
    <border>
      <left style="dotted">
        <color rgb="FF000000"/>
      </left>
      <right style="dotted">
        <color rgb="FF000000"/>
      </right>
      <top/>
      <bottom/>
    </border>
    <border>
      <left style="dotted">
        <color rgb="FF000000"/>
      </left>
      <right style="dotted">
        <color rgb="FF000000"/>
      </right>
      <top/>
      <bottom style="dotted">
        <color rgb="FF000000"/>
      </bottom>
    </border>
  </borders>
  <cellStyleXfs count="1">
    <xf borderId="0" fillId="0" fontId="0" numFmtId="0" applyAlignment="1" applyFont="1"/>
  </cellStyleXfs>
  <cellXfs count="55">
    <xf borderId="0" fillId="0" fontId="0" numFmtId="0" xfId="0" applyAlignment="1" applyFont="1">
      <alignment/>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wrapText="1"/>
    </xf>
    <xf borderId="0" fillId="0" fontId="6" numFmtId="0" xfId="0" applyAlignment="1" applyFont="1">
      <alignment horizontal="center" vertical="center"/>
    </xf>
    <xf borderId="0" fillId="0" fontId="7" numFmtId="0" xfId="0" applyAlignment="1" applyFont="1">
      <alignment vertical="top" wrapText="1"/>
    </xf>
    <xf borderId="0" fillId="0" fontId="8" numFmtId="0" xfId="0" applyFont="1"/>
    <xf borderId="0" fillId="0" fontId="9" numFmtId="0" xfId="0" applyFont="1"/>
    <xf borderId="0" fillId="2" fontId="8" numFmtId="0" xfId="0" applyBorder="1" applyFill="1" applyFont="1"/>
    <xf borderId="0" fillId="2" fontId="8" numFmtId="0" xfId="0" applyAlignment="1" applyBorder="1" applyFont="1">
      <alignment/>
    </xf>
    <xf borderId="0" fillId="2" fontId="8" numFmtId="10" xfId="0" applyBorder="1" applyFont="1" applyNumberFormat="1"/>
    <xf borderId="0" fillId="3" fontId="8" numFmtId="0" xfId="0" applyAlignment="1" applyBorder="1" applyFill="1" applyFont="1">
      <alignment/>
    </xf>
    <xf borderId="0" fillId="0" fontId="8" numFmtId="0" xfId="0" applyFont="1"/>
    <xf borderId="1" fillId="0" fontId="8" numFmtId="0" xfId="0" applyBorder="1" applyFont="1"/>
    <xf borderId="2" fillId="0" fontId="8" numFmtId="0" xfId="0" applyBorder="1" applyFont="1"/>
    <xf borderId="2" fillId="0" fontId="10" numFmtId="0" xfId="0" applyAlignment="1" applyBorder="1" applyFont="1">
      <alignment horizontal="center"/>
    </xf>
    <xf borderId="2" fillId="0" fontId="11" numFmtId="0" xfId="0" applyBorder="1" applyFont="1"/>
    <xf borderId="2" fillId="0" fontId="10" numFmtId="0" xfId="0" applyBorder="1" applyFont="1"/>
    <xf borderId="2" fillId="0" fontId="10" numFmtId="0" xfId="0" applyAlignment="1" applyBorder="1" applyFont="1">
      <alignment horizontal="center" vertical="center"/>
    </xf>
    <xf borderId="3" fillId="0" fontId="11" numFmtId="0" xfId="0" applyBorder="1" applyFont="1"/>
    <xf borderId="0" fillId="0" fontId="8" numFmtId="0" xfId="0" applyAlignment="1" applyFont="1">
      <alignment wrapText="1"/>
    </xf>
    <xf borderId="0" fillId="0" fontId="8" numFmtId="0" xfId="0" applyAlignment="1" applyFont="1">
      <alignment horizontal="center" wrapText="1"/>
    </xf>
    <xf borderId="4" fillId="0" fontId="10" numFmtId="0" xfId="0" applyAlignment="1" applyBorder="1" applyFont="1">
      <alignment horizontal="center" wrapText="1"/>
    </xf>
    <xf borderId="0" fillId="0" fontId="10" numFmtId="0" xfId="0" applyAlignment="1" applyFont="1">
      <alignment horizontal="center" wrapText="1"/>
    </xf>
    <xf borderId="5" fillId="0" fontId="10" numFmtId="0" xfId="0" applyAlignment="1" applyBorder="1" applyFont="1">
      <alignment horizontal="center" wrapText="1"/>
    </xf>
    <xf borderId="4" fillId="0" fontId="10" numFmtId="0" xfId="0" applyBorder="1" applyFont="1"/>
    <xf borderId="5" fillId="0" fontId="8" numFmtId="0" xfId="0" applyBorder="1" applyFont="1"/>
    <xf borderId="0" fillId="0" fontId="8" numFmtId="164" xfId="0" applyFont="1" applyNumberFormat="1"/>
    <xf borderId="4" fillId="0" fontId="10" numFmtId="0" xfId="0" applyAlignment="1" applyBorder="1" applyFont="1">
      <alignment horizontal="center"/>
    </xf>
    <xf borderId="0" fillId="0" fontId="8" numFmtId="2" xfId="0" applyFont="1" applyNumberFormat="1"/>
    <xf borderId="0" fillId="0" fontId="8" numFmtId="165" xfId="0" applyFont="1" applyNumberFormat="1"/>
    <xf borderId="5" fillId="0" fontId="8" numFmtId="165" xfId="0" applyBorder="1" applyFont="1" applyNumberFormat="1"/>
    <xf borderId="6" fillId="0" fontId="10" numFmtId="0" xfId="0" applyAlignment="1" applyBorder="1" applyFont="1">
      <alignment horizontal="center"/>
    </xf>
    <xf borderId="7" fillId="0" fontId="8" numFmtId="0" xfId="0" applyBorder="1" applyFont="1"/>
    <xf borderId="7" fillId="0" fontId="8" numFmtId="2" xfId="0" applyBorder="1" applyFont="1" applyNumberFormat="1"/>
    <xf borderId="7" fillId="0" fontId="8" numFmtId="165" xfId="0" applyBorder="1" applyFont="1" applyNumberFormat="1"/>
    <xf borderId="8" fillId="0" fontId="8" numFmtId="165" xfId="0" applyBorder="1" applyFont="1" applyNumberFormat="1"/>
    <xf borderId="0" fillId="0" fontId="12" numFmtId="0" xfId="0" applyFont="1"/>
    <xf borderId="0" fillId="0" fontId="13" numFmtId="0" xfId="0" applyFont="1"/>
    <xf borderId="3" fillId="0" fontId="8" numFmtId="0" xfId="0" applyBorder="1" applyFont="1"/>
    <xf borderId="4" fillId="0" fontId="8" numFmtId="0" xfId="0" applyBorder="1" applyFont="1"/>
    <xf borderId="5" fillId="2" fontId="8" numFmtId="0" xfId="0" applyBorder="1" applyFont="1"/>
    <xf borderId="6" fillId="0" fontId="8" numFmtId="0" xfId="0" applyBorder="1" applyFont="1"/>
    <xf borderId="8" fillId="0" fontId="8" numFmtId="0" xfId="0" applyBorder="1" applyFont="1"/>
    <xf borderId="5" fillId="4" fontId="8" numFmtId="0" xfId="0" applyBorder="1" applyFill="1" applyFont="1"/>
    <xf borderId="0" fillId="4" fontId="8" numFmtId="0" xfId="0" applyBorder="1" applyFont="1"/>
    <xf borderId="5" fillId="0" fontId="8" numFmtId="0" xfId="0" applyBorder="1" applyFont="1"/>
    <xf borderId="9" fillId="0" fontId="8" numFmtId="0" xfId="0" applyBorder="1" applyFont="1"/>
    <xf borderId="10" fillId="0" fontId="8" numFmtId="0" xfId="0" applyBorder="1" applyFont="1"/>
    <xf borderId="6" fillId="0" fontId="8" numFmtId="0" xfId="0" applyBorder="1" applyFont="1"/>
    <xf borderId="11" fillId="0" fontId="8" numFmtId="0" xfId="0" applyBorder="1" applyFont="1"/>
    <xf borderId="4" fillId="0" fontId="8" numFmtId="0" xfId="0" applyBorder="1" applyFont="1"/>
    <xf borderId="7"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ystematictrading.com/" TargetMode="External"/><Relationship Id="rId2" Type="http://schemas.openxmlformats.org/officeDocument/2006/relationships/hyperlink" Target="http://www.gnu.org/licenses/gpl.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4.43"/>
    <col customWidth="1" min="9" max="11" width="11.57"/>
    <col customWidth="1" min="12" max="26" width="10.0"/>
  </cols>
  <sheetData>
    <row r="1" ht="38.25" customHeight="1">
      <c r="A1" s="1" t="s">
        <v>0</v>
      </c>
      <c r="I1" s="2"/>
      <c r="J1" s="2"/>
      <c r="K1" s="2"/>
      <c r="L1" s="2"/>
      <c r="M1" s="2"/>
      <c r="N1" s="2"/>
      <c r="O1" s="2"/>
      <c r="P1" s="2"/>
      <c r="Q1" s="2"/>
      <c r="R1" s="2"/>
      <c r="S1" s="2"/>
      <c r="T1" s="2"/>
      <c r="U1" s="2"/>
      <c r="V1" s="2"/>
      <c r="W1" s="2"/>
      <c r="X1" s="2"/>
      <c r="Y1" s="2"/>
      <c r="Z1" s="2"/>
    </row>
    <row r="2" ht="67.5" customHeight="1">
      <c r="A2" s="3" t="s">
        <v>1</v>
      </c>
      <c r="I2" s="2"/>
      <c r="J2" s="2"/>
      <c r="K2" s="2"/>
      <c r="L2" s="2"/>
      <c r="M2" s="2"/>
      <c r="N2" s="2"/>
      <c r="O2" s="2"/>
      <c r="P2" s="2"/>
      <c r="Q2" s="2"/>
      <c r="R2" s="2"/>
      <c r="S2" s="2"/>
      <c r="T2" s="2"/>
      <c r="U2" s="2"/>
      <c r="V2" s="2"/>
      <c r="W2" s="2"/>
      <c r="X2" s="2"/>
      <c r="Y2" s="2"/>
      <c r="Z2" s="2"/>
    </row>
    <row r="3" ht="50.25" customHeight="1">
      <c r="A3" s="4" t="str">
        <f>HYPERLINK("http://www.systematictrading.com/","Written by Robert Carver 2015 (www.systematictrading.com). Published by Harriman House. ISBN 978-0-85719-445-9")</f>
        <v>Written by Robert Carver 2015 (www.systematictrading.com). Published by Harriman House. ISBN 978-0-85719-445-9</v>
      </c>
      <c r="I3" s="2"/>
      <c r="J3" s="2"/>
      <c r="K3" s="2"/>
      <c r="L3" s="2"/>
      <c r="M3" s="2"/>
      <c r="N3" s="2"/>
      <c r="O3" s="2"/>
      <c r="P3" s="2"/>
      <c r="Q3" s="2"/>
      <c r="R3" s="2"/>
      <c r="S3" s="2"/>
      <c r="T3" s="2"/>
      <c r="U3" s="2"/>
      <c r="V3" s="2"/>
      <c r="W3" s="2"/>
      <c r="X3" s="2"/>
      <c r="Y3" s="2"/>
      <c r="Z3" s="2"/>
    </row>
    <row r="4" ht="60.0" customHeight="1">
      <c r="A4" s="5" t="str">
        <f>HYPERLINK("http://www.gnu.org/licenses/gpl.html","This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f>
        <v>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v>
      </c>
      <c r="I4" s="2"/>
      <c r="J4" s="2"/>
      <c r="K4" s="2"/>
      <c r="L4" s="2"/>
      <c r="M4" s="2"/>
      <c r="N4" s="2"/>
      <c r="O4" s="2"/>
      <c r="P4" s="2"/>
      <c r="Q4" s="2"/>
      <c r="R4" s="2"/>
      <c r="S4" s="2"/>
      <c r="T4" s="2"/>
      <c r="U4" s="2"/>
      <c r="V4" s="2"/>
      <c r="W4" s="2"/>
      <c r="X4" s="2"/>
      <c r="Y4" s="2"/>
      <c r="Z4" s="2"/>
    </row>
    <row r="5" ht="54.0" customHeight="1">
      <c r="A5" s="6" t="s">
        <v>2</v>
      </c>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7" t="s">
        <v>3</v>
      </c>
      <c r="I8" s="2"/>
      <c r="J8" s="2"/>
      <c r="K8" s="2"/>
      <c r="L8" s="2"/>
      <c r="M8" s="2"/>
      <c r="N8" s="2"/>
      <c r="O8" s="2"/>
      <c r="P8" s="2"/>
      <c r="Q8" s="2"/>
      <c r="R8" s="2"/>
      <c r="S8" s="2"/>
      <c r="T8" s="2"/>
      <c r="U8" s="2"/>
      <c r="V8" s="2"/>
      <c r="W8" s="2"/>
      <c r="X8" s="2"/>
      <c r="Y8" s="2"/>
      <c r="Z8" s="2"/>
    </row>
    <row r="9" ht="12.75" customHeight="1">
      <c r="I9" s="2"/>
      <c r="J9" s="2"/>
      <c r="K9" s="2"/>
      <c r="L9" s="2"/>
      <c r="M9" s="2"/>
      <c r="N9" s="2"/>
      <c r="O9" s="2"/>
      <c r="P9" s="2"/>
      <c r="Q9" s="2"/>
      <c r="R9" s="2"/>
      <c r="S9" s="2"/>
      <c r="T9" s="2"/>
      <c r="U9" s="2"/>
      <c r="V9" s="2"/>
      <c r="W9" s="2"/>
      <c r="X9" s="2"/>
      <c r="Y9" s="2"/>
      <c r="Z9" s="2"/>
    </row>
    <row r="10" ht="12.75" customHeight="1">
      <c r="I10" s="2"/>
      <c r="J10" s="2"/>
      <c r="K10" s="2"/>
      <c r="L10" s="2"/>
      <c r="M10" s="2"/>
      <c r="N10" s="2"/>
      <c r="O10" s="2"/>
      <c r="P10" s="2"/>
      <c r="Q10" s="2"/>
      <c r="R10" s="2"/>
      <c r="S10" s="2"/>
      <c r="T10" s="2"/>
      <c r="U10" s="2"/>
      <c r="V10" s="2"/>
      <c r="W10" s="2"/>
      <c r="X10" s="2"/>
      <c r="Y10" s="2"/>
      <c r="Z10" s="2"/>
    </row>
    <row r="11" ht="12.75" customHeight="1">
      <c r="I11" s="2"/>
      <c r="J11" s="2"/>
      <c r="K11" s="2"/>
      <c r="L11" s="2"/>
      <c r="M11" s="2"/>
      <c r="N11" s="2"/>
      <c r="O11" s="2"/>
      <c r="P11" s="2"/>
      <c r="Q11" s="2"/>
      <c r="R11" s="2"/>
      <c r="S11" s="2"/>
      <c r="T11" s="2"/>
      <c r="U11" s="2"/>
      <c r="V11" s="2"/>
      <c r="W11" s="2"/>
      <c r="X11" s="2"/>
      <c r="Y11" s="2"/>
      <c r="Z11" s="2"/>
    </row>
    <row r="12" ht="12.75" customHeight="1">
      <c r="I12" s="2"/>
      <c r="J12" s="2"/>
      <c r="K12" s="2"/>
      <c r="L12" s="2"/>
      <c r="M12" s="2"/>
      <c r="N12" s="2"/>
      <c r="O12" s="2"/>
      <c r="P12" s="2"/>
      <c r="Q12" s="2"/>
      <c r="R12" s="2"/>
      <c r="S12" s="2"/>
      <c r="T12" s="2"/>
      <c r="U12" s="2"/>
      <c r="V12" s="2"/>
      <c r="W12" s="2"/>
      <c r="X12" s="2"/>
      <c r="Y12" s="2"/>
      <c r="Z12" s="2"/>
    </row>
    <row r="13" ht="12.75" customHeight="1">
      <c r="I13" s="2"/>
      <c r="J13" s="2"/>
      <c r="K13" s="2"/>
      <c r="L13" s="2"/>
      <c r="M13" s="2"/>
      <c r="N13" s="2"/>
      <c r="O13" s="2"/>
      <c r="P13" s="2"/>
      <c r="Q13" s="2"/>
      <c r="R13" s="2"/>
      <c r="S13" s="2"/>
      <c r="T13" s="2"/>
      <c r="U13" s="2"/>
      <c r="V13" s="2"/>
      <c r="W13" s="2"/>
      <c r="X13" s="2"/>
      <c r="Y13" s="2"/>
      <c r="Z13" s="2"/>
    </row>
    <row r="14" ht="12.75" customHeight="1">
      <c r="I14" s="2"/>
      <c r="J14" s="2"/>
      <c r="K14" s="2"/>
      <c r="L14" s="2"/>
      <c r="M14" s="2"/>
      <c r="N14" s="2"/>
      <c r="O14" s="2"/>
      <c r="P14" s="2"/>
      <c r="Q14" s="2"/>
      <c r="R14" s="2"/>
      <c r="S14" s="2"/>
      <c r="T14" s="2"/>
      <c r="U14" s="2"/>
      <c r="V14" s="2"/>
      <c r="W14" s="2"/>
      <c r="X14" s="2"/>
      <c r="Y14" s="2"/>
      <c r="Z14" s="2"/>
    </row>
    <row r="15" ht="12.75" customHeight="1">
      <c r="I15" s="2"/>
      <c r="J15" s="2"/>
      <c r="K15" s="2"/>
      <c r="L15" s="2"/>
      <c r="M15" s="2"/>
      <c r="N15" s="2"/>
      <c r="O15" s="2"/>
      <c r="P15" s="2"/>
      <c r="Q15" s="2"/>
      <c r="R15" s="2"/>
      <c r="S15" s="2"/>
      <c r="T15" s="2"/>
      <c r="U15" s="2"/>
      <c r="V15" s="2"/>
      <c r="W15" s="2"/>
      <c r="X15" s="2"/>
      <c r="Y15" s="2"/>
      <c r="Z15" s="2"/>
    </row>
    <row r="16" ht="12.75" customHeight="1">
      <c r="I16" s="2"/>
      <c r="J16" s="2"/>
      <c r="K16" s="2"/>
      <c r="L16" s="2"/>
      <c r="M16" s="2"/>
      <c r="N16" s="2"/>
      <c r="O16" s="2"/>
      <c r="P16" s="2"/>
      <c r="Q16" s="2"/>
      <c r="R16" s="2"/>
      <c r="S16" s="2"/>
      <c r="T16" s="2"/>
      <c r="U16" s="2"/>
      <c r="V16" s="2"/>
      <c r="W16" s="2"/>
      <c r="X16" s="2"/>
      <c r="Y16" s="2"/>
      <c r="Z16" s="2"/>
    </row>
    <row r="17" ht="12.75" customHeight="1">
      <c r="I17" s="2"/>
      <c r="J17" s="2"/>
      <c r="K17" s="2"/>
      <c r="L17" s="2"/>
      <c r="M17" s="2"/>
      <c r="N17" s="2"/>
      <c r="O17" s="2"/>
      <c r="P17" s="2"/>
      <c r="Q17" s="2"/>
      <c r="R17" s="2"/>
      <c r="S17" s="2"/>
      <c r="T17" s="2"/>
      <c r="U17" s="2"/>
      <c r="V17" s="2"/>
      <c r="W17" s="2"/>
      <c r="X17" s="2"/>
      <c r="Y17" s="2"/>
      <c r="Z17" s="2"/>
    </row>
    <row r="18" ht="12.75" customHeight="1">
      <c r="I18" s="2"/>
      <c r="J18" s="2"/>
      <c r="K18" s="2"/>
      <c r="L18" s="2"/>
      <c r="M18" s="2"/>
      <c r="N18" s="2"/>
      <c r="O18" s="2"/>
      <c r="P18" s="2"/>
      <c r="Q18" s="2"/>
      <c r="R18" s="2"/>
      <c r="S18" s="2"/>
      <c r="T18" s="2"/>
      <c r="U18" s="2"/>
      <c r="V18" s="2"/>
      <c r="W18" s="2"/>
      <c r="X18" s="2"/>
      <c r="Y18" s="2"/>
      <c r="Z18" s="2"/>
    </row>
    <row r="19" ht="12.75" customHeight="1">
      <c r="I19" s="2"/>
      <c r="J19" s="2"/>
      <c r="K19" s="2"/>
      <c r="L19" s="2"/>
      <c r="M19" s="2"/>
      <c r="N19" s="2"/>
      <c r="O19" s="2"/>
      <c r="P19" s="2"/>
      <c r="Q19" s="2"/>
      <c r="R19" s="2"/>
      <c r="S19" s="2"/>
      <c r="T19" s="2"/>
      <c r="U19" s="2"/>
      <c r="V19" s="2"/>
      <c r="W19" s="2"/>
      <c r="X19" s="2"/>
      <c r="Y19" s="2"/>
      <c r="Z19" s="2"/>
    </row>
    <row r="20" ht="12.75" customHeight="1">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H1"/>
    <mergeCell ref="A2:H2"/>
    <mergeCell ref="A3:H3"/>
    <mergeCell ref="A4:H4"/>
    <mergeCell ref="A5:H5"/>
    <mergeCell ref="A8:H20"/>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1.57"/>
    <col customWidth="1" min="4" max="4" width="19.86"/>
    <col customWidth="1" min="5" max="26" width="11.57"/>
  </cols>
  <sheetData>
    <row r="1" ht="16.5" customHeight="1">
      <c r="A1" s="8"/>
      <c r="B1" s="9" t="s">
        <v>4</v>
      </c>
      <c r="C1" s="8"/>
      <c r="D1" s="8"/>
      <c r="E1" s="8"/>
      <c r="F1" s="8"/>
      <c r="G1" s="8"/>
      <c r="H1" s="8"/>
      <c r="I1" s="8"/>
      <c r="J1" s="8"/>
      <c r="K1" s="8"/>
      <c r="L1" s="8"/>
      <c r="M1" s="8"/>
      <c r="N1" s="8"/>
      <c r="O1" s="8"/>
      <c r="P1" s="8"/>
      <c r="Q1" s="2"/>
      <c r="R1" s="2"/>
      <c r="S1" s="2"/>
      <c r="T1" s="2"/>
      <c r="U1" s="2"/>
      <c r="V1" s="2"/>
      <c r="W1" s="2"/>
      <c r="X1" s="2"/>
      <c r="Y1" s="2"/>
      <c r="Z1" s="2"/>
    </row>
    <row r="2" ht="16.5" customHeight="1">
      <c r="A2" s="8"/>
      <c r="B2" s="9" t="s">
        <v>5</v>
      </c>
      <c r="C2" s="8"/>
      <c r="D2" s="8"/>
      <c r="E2" s="8"/>
      <c r="F2" s="8"/>
      <c r="G2" s="8"/>
      <c r="H2" s="8"/>
      <c r="I2" s="8"/>
      <c r="J2" s="8"/>
      <c r="K2" s="8"/>
      <c r="L2" s="8"/>
      <c r="M2" s="8"/>
      <c r="N2" s="8"/>
      <c r="O2" s="8"/>
      <c r="P2" s="8"/>
      <c r="Q2" s="2"/>
      <c r="R2" s="2"/>
      <c r="S2" s="2"/>
      <c r="T2" s="2"/>
      <c r="U2" s="2"/>
      <c r="V2" s="2"/>
      <c r="W2" s="2"/>
      <c r="X2" s="2"/>
      <c r="Y2" s="2"/>
      <c r="Z2" s="2"/>
    </row>
    <row r="3" ht="16.5" customHeight="1">
      <c r="A3" s="8"/>
      <c r="B3" s="8"/>
      <c r="C3" s="8"/>
      <c r="D3" s="8"/>
      <c r="E3" s="8"/>
      <c r="F3" s="8"/>
      <c r="G3" s="8"/>
      <c r="H3" s="8"/>
      <c r="I3" s="8"/>
      <c r="J3" s="8"/>
      <c r="K3" s="8"/>
      <c r="L3" s="8"/>
      <c r="M3" s="8"/>
      <c r="N3" s="8"/>
      <c r="O3" s="8"/>
      <c r="P3" s="8"/>
      <c r="Q3" s="2"/>
      <c r="R3" s="2"/>
      <c r="S3" s="2"/>
      <c r="T3" s="2"/>
      <c r="U3" s="2"/>
      <c r="V3" s="2"/>
      <c r="W3" s="2"/>
      <c r="X3" s="2"/>
      <c r="Y3" s="2"/>
      <c r="Z3" s="2"/>
    </row>
    <row r="4" ht="16.5" customHeight="1">
      <c r="A4" s="8"/>
      <c r="B4" s="8" t="s">
        <v>6</v>
      </c>
      <c r="C4" s="8"/>
      <c r="D4" s="8"/>
      <c r="E4" s="10" t="str">
        <f>256/12</f>
        <v>21.33333333</v>
      </c>
      <c r="F4" s="8" t="s">
        <v>7</v>
      </c>
      <c r="G4" s="8"/>
      <c r="H4" s="8"/>
      <c r="I4" s="8"/>
      <c r="J4" s="8"/>
      <c r="K4" s="8"/>
      <c r="L4" s="8"/>
      <c r="M4" s="8" t="s">
        <v>8</v>
      </c>
      <c r="N4" s="8"/>
      <c r="O4" s="8"/>
      <c r="P4" s="8">
        <v>256.0</v>
      </c>
      <c r="Q4" s="2"/>
      <c r="R4" s="2"/>
      <c r="S4" s="2"/>
      <c r="T4" s="2"/>
      <c r="U4" s="2"/>
      <c r="V4" s="2"/>
      <c r="W4" s="2"/>
      <c r="X4" s="2"/>
      <c r="Y4" s="2"/>
      <c r="Z4" s="2"/>
    </row>
    <row r="5" ht="16.5" customHeight="1">
      <c r="A5" s="8"/>
      <c r="B5" s="8"/>
      <c r="C5" s="8"/>
      <c r="D5" s="8"/>
      <c r="E5" s="8"/>
      <c r="F5" s="8"/>
      <c r="G5" s="8"/>
      <c r="H5" s="8"/>
      <c r="I5" s="8"/>
      <c r="J5" s="8"/>
      <c r="K5" s="8"/>
      <c r="L5" s="8"/>
      <c r="M5" s="8"/>
      <c r="N5" s="8"/>
      <c r="O5" s="8"/>
      <c r="P5" s="8"/>
      <c r="Q5" s="2"/>
      <c r="R5" s="2"/>
      <c r="S5" s="2"/>
      <c r="T5" s="2"/>
      <c r="U5" s="2"/>
      <c r="V5" s="2"/>
      <c r="W5" s="2"/>
      <c r="X5" s="2"/>
      <c r="Y5" s="2"/>
      <c r="Z5" s="2"/>
    </row>
    <row r="6" ht="16.5" customHeight="1">
      <c r="A6" s="8"/>
      <c r="B6" s="8" t="s">
        <v>9</v>
      </c>
      <c r="C6" s="8"/>
      <c r="D6" s="8"/>
      <c r="E6" s="11">
        <v>0.76</v>
      </c>
      <c r="F6" s="8"/>
      <c r="G6" s="8"/>
      <c r="H6" s="8"/>
      <c r="I6" s="8"/>
      <c r="J6" s="8"/>
      <c r="K6" s="8"/>
      <c r="L6" s="8"/>
      <c r="M6" s="8"/>
      <c r="N6" s="8"/>
      <c r="O6" s="8"/>
      <c r="P6" s="8"/>
      <c r="Q6" s="2"/>
      <c r="R6" s="2"/>
      <c r="S6" s="2"/>
      <c r="T6" s="2"/>
      <c r="U6" s="2"/>
      <c r="V6" s="2"/>
      <c r="W6" s="2"/>
      <c r="X6" s="2"/>
      <c r="Y6" s="2"/>
      <c r="Z6" s="2"/>
    </row>
    <row r="7" ht="16.5" customHeight="1">
      <c r="A7" s="8"/>
      <c r="B7" s="8"/>
      <c r="C7" s="8"/>
      <c r="D7" s="8"/>
      <c r="E7" s="8"/>
      <c r="F7" s="8"/>
      <c r="G7" s="8"/>
      <c r="H7" s="8"/>
      <c r="I7" s="8"/>
      <c r="J7" s="8"/>
      <c r="K7" s="8"/>
      <c r="L7" s="8"/>
      <c r="M7" s="8"/>
      <c r="N7" s="8"/>
      <c r="O7" s="8"/>
      <c r="P7" s="8"/>
      <c r="Q7" s="2"/>
      <c r="R7" s="2"/>
      <c r="S7" s="2"/>
      <c r="T7" s="2"/>
      <c r="U7" s="2"/>
      <c r="V7" s="2"/>
      <c r="W7" s="2"/>
      <c r="X7" s="2"/>
      <c r="Y7" s="2"/>
      <c r="Z7" s="2"/>
    </row>
    <row r="8" ht="16.5" customHeight="1">
      <c r="A8" s="8"/>
      <c r="B8" s="8" t="s">
        <v>10</v>
      </c>
      <c r="C8" s="8"/>
      <c r="D8" s="8"/>
      <c r="E8" s="12">
        <v>0.5</v>
      </c>
      <c r="F8" s="8"/>
      <c r="G8" s="8"/>
      <c r="H8" s="8"/>
      <c r="I8" s="8"/>
      <c r="J8" s="8"/>
      <c r="K8" s="8"/>
      <c r="L8" s="8"/>
      <c r="M8" s="8"/>
      <c r="N8" s="8"/>
      <c r="O8" s="8"/>
      <c r="P8" s="8"/>
      <c r="Q8" s="2"/>
      <c r="R8" s="2"/>
      <c r="S8" s="2"/>
      <c r="T8" s="2"/>
      <c r="U8" s="2"/>
      <c r="V8" s="2"/>
      <c r="W8" s="2"/>
      <c r="X8" s="2"/>
      <c r="Y8" s="2"/>
      <c r="Z8" s="2"/>
    </row>
    <row r="9" ht="16.5" customHeight="1">
      <c r="A9" s="8"/>
      <c r="B9" s="8"/>
      <c r="C9" s="8"/>
      <c r="D9" s="8"/>
      <c r="E9" s="8"/>
      <c r="F9" s="8"/>
      <c r="G9" s="8"/>
      <c r="H9" s="8"/>
      <c r="I9" s="8"/>
      <c r="J9" s="8"/>
      <c r="K9" s="8"/>
      <c r="L9" s="8"/>
      <c r="M9" s="8"/>
      <c r="N9" s="8"/>
      <c r="O9" s="8"/>
      <c r="P9" s="8"/>
      <c r="Q9" s="2"/>
      <c r="R9" s="2"/>
      <c r="S9" s="2"/>
      <c r="T9" s="2"/>
      <c r="U9" s="2"/>
      <c r="V9" s="2"/>
      <c r="W9" s="2"/>
      <c r="X9" s="2"/>
      <c r="Y9" s="2"/>
      <c r="Z9" s="2"/>
    </row>
    <row r="10" ht="16.5" customHeight="1">
      <c r="A10" s="8"/>
      <c r="B10" s="8" t="s">
        <v>11</v>
      </c>
      <c r="C10" s="8"/>
      <c r="D10" s="8"/>
      <c r="E10" s="13">
        <v>0.007</v>
      </c>
      <c r="F10" s="8" t="s">
        <v>12</v>
      </c>
      <c r="G10" s="8"/>
      <c r="H10" s="8"/>
      <c r="I10" s="8"/>
      <c r="J10" s="8"/>
      <c r="K10" s="8"/>
      <c r="L10" s="8"/>
      <c r="M10" s="8"/>
      <c r="N10" s="8"/>
      <c r="O10" s="8"/>
      <c r="P10" s="8"/>
      <c r="Q10" s="2"/>
      <c r="R10" s="2"/>
      <c r="S10" s="2"/>
      <c r="T10" s="2"/>
      <c r="U10" s="2"/>
      <c r="V10" s="2"/>
      <c r="W10" s="2"/>
      <c r="X10" s="2"/>
      <c r="Y10" s="2"/>
      <c r="Z10" s="2"/>
    </row>
    <row r="11" ht="16.5" customHeight="1">
      <c r="A11" s="8"/>
      <c r="B11" s="8"/>
      <c r="C11" s="8"/>
      <c r="D11" s="8"/>
      <c r="E11" s="8"/>
      <c r="F11" s="8"/>
      <c r="G11" s="8"/>
      <c r="H11" s="8"/>
      <c r="I11" s="8"/>
      <c r="J11" s="8"/>
      <c r="K11" s="8"/>
      <c r="L11" s="8"/>
      <c r="M11" s="8"/>
      <c r="N11" s="8"/>
      <c r="O11" s="8"/>
      <c r="P11" s="8"/>
      <c r="Q11" s="2"/>
      <c r="R11" s="2"/>
      <c r="S11" s="2"/>
      <c r="T11" s="2"/>
      <c r="U11" s="2"/>
      <c r="V11" s="2"/>
      <c r="W11" s="2"/>
      <c r="X11" s="2"/>
      <c r="Y11" s="2"/>
      <c r="Z11" s="2"/>
    </row>
    <row r="12" ht="16.5" customHeight="1">
      <c r="A12" s="8"/>
      <c r="B12" s="8" t="s">
        <v>13</v>
      </c>
      <c r="C12" s="8"/>
      <c r="D12" s="8"/>
      <c r="E12" s="14" t="str">
        <f>E6+(E10*P4/E4)</f>
        <v>0.844</v>
      </c>
      <c r="F12" s="8"/>
      <c r="G12" s="8"/>
      <c r="H12" s="8"/>
      <c r="I12" s="8"/>
      <c r="J12" s="8"/>
      <c r="K12" s="8"/>
      <c r="L12" s="8"/>
      <c r="M12" s="8"/>
      <c r="N12" s="8"/>
      <c r="O12" s="8"/>
      <c r="P12" s="8"/>
      <c r="Q12" s="2"/>
      <c r="R12" s="2"/>
      <c r="S12" s="2"/>
      <c r="T12" s="2"/>
      <c r="U12" s="2"/>
      <c r="V12" s="2"/>
      <c r="W12" s="2"/>
      <c r="X12" s="2"/>
      <c r="Y12" s="2"/>
      <c r="Z12" s="2"/>
    </row>
    <row r="13" ht="16.5" customHeight="1">
      <c r="A13" s="8"/>
      <c r="B13" s="8"/>
      <c r="C13" s="8"/>
      <c r="D13" s="8"/>
      <c r="E13" s="8"/>
      <c r="F13" s="8"/>
      <c r="G13" s="8"/>
      <c r="H13" s="8"/>
      <c r="I13" s="8"/>
      <c r="J13" s="8"/>
      <c r="K13" s="8"/>
      <c r="L13" s="8"/>
      <c r="M13" s="8"/>
      <c r="N13" s="8"/>
      <c r="O13" s="8"/>
      <c r="P13" s="8"/>
      <c r="Q13" s="2"/>
      <c r="R13" s="2"/>
      <c r="S13" s="2"/>
      <c r="T13" s="2"/>
      <c r="U13" s="2"/>
      <c r="V13" s="2"/>
      <c r="W13" s="2"/>
      <c r="X13" s="2"/>
      <c r="Y13" s="2"/>
      <c r="Z13" s="2"/>
    </row>
    <row r="14" ht="16.5" customHeight="1">
      <c r="A14" s="8"/>
      <c r="B14" s="8"/>
      <c r="C14" s="8"/>
      <c r="D14" s="15"/>
      <c r="E14" s="16"/>
      <c r="F14" s="17" t="s">
        <v>14</v>
      </c>
      <c r="G14" s="18"/>
      <c r="H14" s="18"/>
      <c r="I14" s="18"/>
      <c r="J14" s="19"/>
      <c r="K14" s="20" t="s">
        <v>15</v>
      </c>
      <c r="L14" s="18"/>
      <c r="M14" s="18"/>
      <c r="N14" s="18"/>
      <c r="O14" s="21"/>
      <c r="P14" s="8"/>
      <c r="Q14" s="2"/>
      <c r="R14" s="2"/>
      <c r="S14" s="2"/>
      <c r="T14" s="2"/>
      <c r="U14" s="2"/>
      <c r="V14" s="2"/>
      <c r="W14" s="2"/>
      <c r="X14" s="2"/>
      <c r="Y14" s="2"/>
      <c r="Z14" s="2"/>
    </row>
    <row r="15" ht="31.5" customHeight="1">
      <c r="A15" s="22"/>
      <c r="B15" s="23" t="s">
        <v>16</v>
      </c>
      <c r="C15" s="23" t="s">
        <v>17</v>
      </c>
      <c r="D15" s="24" t="s">
        <v>18</v>
      </c>
      <c r="E15" s="23"/>
      <c r="F15" s="25" t="s">
        <v>19</v>
      </c>
      <c r="G15" s="25"/>
      <c r="H15" s="25" t="s">
        <v>20</v>
      </c>
      <c r="I15" s="25" t="s">
        <v>21</v>
      </c>
      <c r="J15" s="25"/>
      <c r="K15" s="25" t="s">
        <v>22</v>
      </c>
      <c r="L15" s="25"/>
      <c r="M15" s="25" t="s">
        <v>23</v>
      </c>
      <c r="N15" s="25"/>
      <c r="O15" s="26" t="s">
        <v>24</v>
      </c>
      <c r="P15" s="23"/>
      <c r="Q15" s="2"/>
      <c r="R15" s="2"/>
      <c r="S15" s="2"/>
      <c r="T15" s="2"/>
      <c r="U15" s="2"/>
      <c r="V15" s="2"/>
      <c r="W15" s="2"/>
      <c r="X15" s="2"/>
      <c r="Y15" s="2"/>
      <c r="Z15" s="2"/>
    </row>
    <row r="16" ht="16.5" customHeight="1">
      <c r="A16" s="8"/>
      <c r="B16" s="8"/>
      <c r="C16" s="8"/>
      <c r="D16" s="27"/>
      <c r="E16" s="8"/>
      <c r="F16" s="8"/>
      <c r="G16" s="8"/>
      <c r="H16" s="8"/>
      <c r="I16" s="8"/>
      <c r="J16" s="8"/>
      <c r="K16" s="8"/>
      <c r="L16" s="8"/>
      <c r="M16" s="8"/>
      <c r="N16" s="8"/>
      <c r="O16" s="28"/>
      <c r="P16" s="8"/>
      <c r="Q16" s="2"/>
      <c r="R16" s="2"/>
      <c r="S16" s="2"/>
      <c r="T16" s="2"/>
      <c r="U16" s="2"/>
      <c r="V16" s="2"/>
      <c r="W16" s="2"/>
      <c r="X16" s="2"/>
      <c r="Y16" s="2"/>
      <c r="Z16" s="2"/>
    </row>
    <row r="17" ht="16.5" customHeight="1">
      <c r="A17" s="8"/>
      <c r="B17" s="14" t="str">
        <f t="shared" ref="B17:B26" si="1">$E$4/C17</f>
        <v>170.6666667</v>
      </c>
      <c r="C17" s="29" t="str">
        <f>1/8</f>
        <v>0.1</v>
      </c>
      <c r="D17" s="30" t="s">
        <v>25</v>
      </c>
      <c r="E17" s="8"/>
      <c r="F17" s="31" t="str">
        <f t="shared" ref="F17:F26" si="2">SQRT(B17)*$E$12</f>
        <v>11.03</v>
      </c>
      <c r="G17" s="31"/>
      <c r="H17" s="31" t="str">
        <f t="shared" ref="H17:H26" si="3">($P$4/C17)*$E$10</f>
        <v>14.34</v>
      </c>
      <c r="I17" s="31" t="str">
        <f t="shared" ref="I17:I26" si="4">F17-H17</f>
        <v>-3.31</v>
      </c>
      <c r="J17" s="31"/>
      <c r="K17" s="32" t="str">
        <f t="shared" ref="K17:K26" si="5">F17*$E$8</f>
        <v>551.3%</v>
      </c>
      <c r="L17" s="32"/>
      <c r="M17" s="32" t="str">
        <f t="shared" ref="M17:M26" si="6">H17*$E$8</f>
        <v>716.8%</v>
      </c>
      <c r="N17" s="8"/>
      <c r="O17" s="33" t="str">
        <f t="shared" ref="O17:O26" si="7">K17-M17</f>
        <v>-165.5%</v>
      </c>
      <c r="P17" s="8"/>
      <c r="Q17" s="2"/>
      <c r="R17" s="2"/>
      <c r="S17" s="2"/>
      <c r="T17" s="2"/>
      <c r="U17" s="2"/>
      <c r="V17" s="2"/>
      <c r="W17" s="2"/>
      <c r="X17" s="2"/>
      <c r="Y17" s="2"/>
      <c r="Z17" s="2"/>
    </row>
    <row r="18" ht="16.5" customHeight="1">
      <c r="A18" s="8"/>
      <c r="B18" s="14" t="str">
        <f t="shared" si="1"/>
        <v>42.66666667</v>
      </c>
      <c r="C18" s="29">
        <v>0.5</v>
      </c>
      <c r="D18" s="30" t="s">
        <v>26</v>
      </c>
      <c r="E18" s="8"/>
      <c r="F18" s="31" t="str">
        <f t="shared" si="2"/>
        <v>5.51</v>
      </c>
      <c r="G18" s="31"/>
      <c r="H18" s="31" t="str">
        <f t="shared" si="3"/>
        <v>3.58</v>
      </c>
      <c r="I18" s="31" t="str">
        <f t="shared" si="4"/>
        <v>1.93</v>
      </c>
      <c r="J18" s="31"/>
      <c r="K18" s="32" t="str">
        <f t="shared" si="5"/>
        <v>275.6%</v>
      </c>
      <c r="L18" s="32"/>
      <c r="M18" s="32" t="str">
        <f t="shared" si="6"/>
        <v>179.2%</v>
      </c>
      <c r="N18" s="8"/>
      <c r="O18" s="33" t="str">
        <f t="shared" si="7"/>
        <v>96.4%</v>
      </c>
      <c r="P18" s="8"/>
      <c r="Q18" s="2"/>
      <c r="R18" s="2"/>
      <c r="S18" s="2"/>
      <c r="T18" s="2"/>
      <c r="U18" s="2"/>
      <c r="V18" s="2"/>
      <c r="W18" s="2"/>
      <c r="X18" s="2"/>
      <c r="Y18" s="2"/>
      <c r="Z18" s="2"/>
    </row>
    <row r="19" ht="16.5" customHeight="1">
      <c r="A19" s="8"/>
      <c r="B19" s="14" t="str">
        <f t="shared" si="1"/>
        <v>21.33333333</v>
      </c>
      <c r="C19" s="29">
        <v>1.0</v>
      </c>
      <c r="D19" s="30" t="s">
        <v>27</v>
      </c>
      <c r="E19" s="8"/>
      <c r="F19" s="31" t="str">
        <f t="shared" si="2"/>
        <v>3.90</v>
      </c>
      <c r="G19" s="31"/>
      <c r="H19" s="31" t="str">
        <f t="shared" si="3"/>
        <v>1.79</v>
      </c>
      <c r="I19" s="31" t="str">
        <f t="shared" si="4"/>
        <v>2.11</v>
      </c>
      <c r="J19" s="31"/>
      <c r="K19" s="32" t="str">
        <f t="shared" si="5"/>
        <v>194.9%</v>
      </c>
      <c r="L19" s="32"/>
      <c r="M19" s="32" t="str">
        <f t="shared" si="6"/>
        <v>89.6%</v>
      </c>
      <c r="N19" s="8"/>
      <c r="O19" s="33" t="str">
        <f t="shared" si="7"/>
        <v>105.3%</v>
      </c>
      <c r="P19" s="8"/>
      <c r="Q19" s="2"/>
      <c r="R19" s="2"/>
      <c r="S19" s="2"/>
      <c r="T19" s="2"/>
      <c r="U19" s="2"/>
      <c r="V19" s="2"/>
      <c r="W19" s="2"/>
      <c r="X19" s="2"/>
      <c r="Y19" s="2"/>
      <c r="Z19" s="2"/>
    </row>
    <row r="20" ht="16.5" customHeight="1">
      <c r="A20" s="8"/>
      <c r="B20" s="14" t="str">
        <f t="shared" si="1"/>
        <v>4.266666667</v>
      </c>
      <c r="C20" s="29">
        <v>5.0</v>
      </c>
      <c r="D20" s="30" t="s">
        <v>28</v>
      </c>
      <c r="E20" s="8"/>
      <c r="F20" s="31" t="str">
        <f t="shared" si="2"/>
        <v>1.74</v>
      </c>
      <c r="G20" s="31"/>
      <c r="H20" s="31" t="str">
        <f t="shared" si="3"/>
        <v>0.36</v>
      </c>
      <c r="I20" s="31" t="str">
        <f t="shared" si="4"/>
        <v>1.38</v>
      </c>
      <c r="J20" s="31"/>
      <c r="K20" s="32" t="str">
        <f t="shared" si="5"/>
        <v>87.2%</v>
      </c>
      <c r="L20" s="32"/>
      <c r="M20" s="32" t="str">
        <f t="shared" si="6"/>
        <v>17.9%</v>
      </c>
      <c r="N20" s="8"/>
      <c r="O20" s="33" t="str">
        <f t="shared" si="7"/>
        <v>69.2%</v>
      </c>
      <c r="P20" s="8"/>
      <c r="Q20" s="2"/>
      <c r="R20" s="2"/>
      <c r="S20" s="2"/>
      <c r="T20" s="2"/>
      <c r="U20" s="2"/>
      <c r="V20" s="2"/>
      <c r="W20" s="2"/>
      <c r="X20" s="2"/>
      <c r="Y20" s="2"/>
      <c r="Z20" s="2"/>
    </row>
    <row r="21" ht="16.5" customHeight="1">
      <c r="A21" s="8"/>
      <c r="B21" s="14" t="str">
        <f t="shared" si="1"/>
        <v>2.133333333</v>
      </c>
      <c r="C21" s="29">
        <v>10.0</v>
      </c>
      <c r="D21" s="30" t="s">
        <v>29</v>
      </c>
      <c r="E21" s="8"/>
      <c r="F21" s="31" t="str">
        <f t="shared" si="2"/>
        <v>1.23</v>
      </c>
      <c r="G21" s="31"/>
      <c r="H21" s="31" t="str">
        <f t="shared" si="3"/>
        <v>0.18</v>
      </c>
      <c r="I21" s="31" t="str">
        <f t="shared" si="4"/>
        <v>1.05</v>
      </c>
      <c r="J21" s="31"/>
      <c r="K21" s="32" t="str">
        <f t="shared" si="5"/>
        <v>61.6%</v>
      </c>
      <c r="L21" s="32"/>
      <c r="M21" s="32" t="str">
        <f t="shared" si="6"/>
        <v>9.0%</v>
      </c>
      <c r="N21" s="8"/>
      <c r="O21" s="33" t="str">
        <f t="shared" si="7"/>
        <v>52.7%</v>
      </c>
      <c r="P21" s="8"/>
      <c r="Q21" s="2"/>
      <c r="R21" s="2"/>
      <c r="S21" s="2"/>
      <c r="T21" s="2"/>
      <c r="U21" s="2"/>
      <c r="V21" s="2"/>
      <c r="W21" s="2"/>
      <c r="X21" s="2"/>
      <c r="Y21" s="2"/>
      <c r="Z21" s="2"/>
    </row>
    <row r="22" ht="16.5" customHeight="1">
      <c r="A22" s="8"/>
      <c r="B22" s="14" t="str">
        <f t="shared" si="1"/>
        <v>1</v>
      </c>
      <c r="C22" s="29" t="str">
        <f>256*(1/12)</f>
        <v>21.3</v>
      </c>
      <c r="D22" s="30" t="s">
        <v>30</v>
      </c>
      <c r="E22" s="8"/>
      <c r="F22" s="31" t="str">
        <f t="shared" si="2"/>
        <v>0.84</v>
      </c>
      <c r="G22" s="31"/>
      <c r="H22" s="31" t="str">
        <f t="shared" si="3"/>
        <v>0.08</v>
      </c>
      <c r="I22" s="31" t="str">
        <f t="shared" si="4"/>
        <v>0.76</v>
      </c>
      <c r="J22" s="31"/>
      <c r="K22" s="32" t="str">
        <f t="shared" si="5"/>
        <v>42.2%</v>
      </c>
      <c r="L22" s="32"/>
      <c r="M22" s="32" t="str">
        <f t="shared" si="6"/>
        <v>4.2%</v>
      </c>
      <c r="N22" s="8"/>
      <c r="O22" s="33" t="str">
        <f t="shared" si="7"/>
        <v>38.0%</v>
      </c>
      <c r="P22" s="8"/>
      <c r="Q22" s="2"/>
      <c r="R22" s="2"/>
      <c r="S22" s="2"/>
      <c r="T22" s="2"/>
      <c r="U22" s="2"/>
      <c r="V22" s="2"/>
      <c r="W22" s="2"/>
      <c r="X22" s="2"/>
      <c r="Y22" s="2"/>
      <c r="Z22" s="2"/>
    </row>
    <row r="23" ht="16.5" customHeight="1">
      <c r="A23" s="8"/>
      <c r="B23" s="14" t="str">
        <f t="shared" si="1"/>
        <v>0.5</v>
      </c>
      <c r="C23" s="29" t="str">
        <f>256*(2/12)</f>
        <v>42.7</v>
      </c>
      <c r="D23" s="30" t="s">
        <v>31</v>
      </c>
      <c r="E23" s="8"/>
      <c r="F23" s="31" t="str">
        <f t="shared" si="2"/>
        <v>0.60</v>
      </c>
      <c r="G23" s="31"/>
      <c r="H23" s="31" t="str">
        <f t="shared" si="3"/>
        <v>0.04</v>
      </c>
      <c r="I23" s="31" t="str">
        <f t="shared" si="4"/>
        <v>0.55</v>
      </c>
      <c r="J23" s="31"/>
      <c r="K23" s="32" t="str">
        <f t="shared" si="5"/>
        <v>29.8%</v>
      </c>
      <c r="L23" s="32"/>
      <c r="M23" s="32" t="str">
        <f t="shared" si="6"/>
        <v>2.1%</v>
      </c>
      <c r="N23" s="8"/>
      <c r="O23" s="33" t="str">
        <f t="shared" si="7"/>
        <v>27.7%</v>
      </c>
      <c r="P23" s="8"/>
      <c r="Q23" s="2"/>
      <c r="R23" s="2"/>
      <c r="S23" s="2"/>
      <c r="T23" s="2"/>
      <c r="U23" s="2"/>
      <c r="V23" s="2"/>
      <c r="W23" s="2"/>
      <c r="X23" s="2"/>
      <c r="Y23" s="2"/>
      <c r="Z23" s="2"/>
    </row>
    <row r="24" ht="16.5" customHeight="1">
      <c r="A24" s="8"/>
      <c r="B24" s="14" t="str">
        <f t="shared" si="1"/>
        <v>0.3333333333</v>
      </c>
      <c r="C24" s="29" t="str">
        <f>256*(3/12)</f>
        <v>64.0</v>
      </c>
      <c r="D24" s="30" t="s">
        <v>32</v>
      </c>
      <c r="E24" s="8"/>
      <c r="F24" s="31" t="str">
        <f t="shared" si="2"/>
        <v>0.49</v>
      </c>
      <c r="G24" s="31"/>
      <c r="H24" s="31" t="str">
        <f t="shared" si="3"/>
        <v>0.03</v>
      </c>
      <c r="I24" s="31" t="str">
        <f t="shared" si="4"/>
        <v>0.46</v>
      </c>
      <c r="J24" s="31"/>
      <c r="K24" s="32" t="str">
        <f t="shared" si="5"/>
        <v>24.4%</v>
      </c>
      <c r="L24" s="32"/>
      <c r="M24" s="32" t="str">
        <f t="shared" si="6"/>
        <v>1.4%</v>
      </c>
      <c r="N24" s="8"/>
      <c r="O24" s="33" t="str">
        <f t="shared" si="7"/>
        <v>23.0%</v>
      </c>
      <c r="P24" s="8"/>
      <c r="Q24" s="2"/>
      <c r="R24" s="2"/>
      <c r="S24" s="2"/>
      <c r="T24" s="2"/>
      <c r="U24" s="2"/>
      <c r="V24" s="2"/>
      <c r="W24" s="2"/>
      <c r="X24" s="2"/>
      <c r="Y24" s="2"/>
      <c r="Z24" s="2"/>
    </row>
    <row r="25" ht="16.5" customHeight="1">
      <c r="A25" s="8"/>
      <c r="B25" s="14" t="str">
        <f t="shared" si="1"/>
        <v>0.1666666667</v>
      </c>
      <c r="C25" s="29" t="str">
        <f>256*(6/12)</f>
        <v>128.0</v>
      </c>
      <c r="D25" s="30" t="s">
        <v>33</v>
      </c>
      <c r="E25" s="8"/>
      <c r="F25" s="31" t="str">
        <f t="shared" si="2"/>
        <v>0.34</v>
      </c>
      <c r="G25" s="31"/>
      <c r="H25" s="31" t="str">
        <f t="shared" si="3"/>
        <v>0.01</v>
      </c>
      <c r="I25" s="31" t="str">
        <f t="shared" si="4"/>
        <v>0.33</v>
      </c>
      <c r="J25" s="31"/>
      <c r="K25" s="32" t="str">
        <f t="shared" si="5"/>
        <v>17.2%</v>
      </c>
      <c r="L25" s="32"/>
      <c r="M25" s="32" t="str">
        <f t="shared" si="6"/>
        <v>0.7%</v>
      </c>
      <c r="N25" s="8"/>
      <c r="O25" s="33" t="str">
        <f t="shared" si="7"/>
        <v>16.5%</v>
      </c>
      <c r="P25" s="8"/>
      <c r="Q25" s="2"/>
      <c r="R25" s="2"/>
      <c r="S25" s="2"/>
      <c r="T25" s="2"/>
      <c r="U25" s="2"/>
      <c r="V25" s="2"/>
      <c r="W25" s="2"/>
      <c r="X25" s="2"/>
      <c r="Y25" s="2"/>
      <c r="Z25" s="2"/>
    </row>
    <row r="26" ht="16.5" customHeight="1">
      <c r="A26" s="8"/>
      <c r="B26" s="14" t="str">
        <f t="shared" si="1"/>
        <v>0.08333333333</v>
      </c>
      <c r="C26" s="29">
        <v>256.0</v>
      </c>
      <c r="D26" s="34" t="s">
        <v>34</v>
      </c>
      <c r="E26" s="35"/>
      <c r="F26" s="36" t="str">
        <f t="shared" si="2"/>
        <v>0.24</v>
      </c>
      <c r="G26" s="36"/>
      <c r="H26" s="36" t="str">
        <f t="shared" si="3"/>
        <v>0.01</v>
      </c>
      <c r="I26" s="36" t="str">
        <f t="shared" si="4"/>
        <v>0.24</v>
      </c>
      <c r="J26" s="36"/>
      <c r="K26" s="37" t="str">
        <f t="shared" si="5"/>
        <v>12.2%</v>
      </c>
      <c r="L26" s="37"/>
      <c r="M26" s="37" t="str">
        <f t="shared" si="6"/>
        <v>0.4%</v>
      </c>
      <c r="N26" s="35"/>
      <c r="O26" s="38" t="str">
        <f t="shared" si="7"/>
        <v>11.8%</v>
      </c>
      <c r="P26" s="8"/>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F14:I14"/>
    <mergeCell ref="K14:O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9" width="11.57"/>
  </cols>
  <sheetData>
    <row r="1" ht="16.5" customHeight="1">
      <c r="A1" s="8"/>
      <c r="B1" s="9" t="s">
        <v>35</v>
      </c>
      <c r="C1" s="8"/>
      <c r="D1" s="8"/>
      <c r="E1" s="8"/>
      <c r="F1" s="8"/>
      <c r="G1" s="8"/>
      <c r="H1" s="8"/>
      <c r="I1" s="8"/>
      <c r="J1" s="8"/>
      <c r="K1" s="8"/>
      <c r="L1" s="8"/>
      <c r="M1" s="8"/>
      <c r="N1" s="39"/>
      <c r="O1" s="8"/>
      <c r="P1" s="8"/>
      <c r="Q1" s="8"/>
      <c r="R1" s="8"/>
      <c r="S1" s="8"/>
      <c r="T1" s="8"/>
      <c r="U1" s="8"/>
      <c r="V1" s="8"/>
      <c r="W1" s="8"/>
      <c r="X1" s="8"/>
      <c r="Y1" s="8"/>
      <c r="Z1" s="8"/>
      <c r="AA1" s="8"/>
      <c r="AB1" s="8"/>
      <c r="AC1" s="8"/>
    </row>
    <row r="2" ht="16.5" customHeight="1">
      <c r="A2" s="8"/>
      <c r="B2" s="40" t="s">
        <v>36</v>
      </c>
      <c r="C2" s="8"/>
      <c r="D2" s="8"/>
      <c r="E2" s="8"/>
      <c r="F2" s="8"/>
      <c r="G2" s="8"/>
      <c r="H2" s="8"/>
      <c r="I2" s="8"/>
      <c r="J2" s="8"/>
      <c r="K2" s="8"/>
      <c r="L2" s="8"/>
      <c r="M2" s="8"/>
      <c r="N2" s="8"/>
      <c r="O2" s="8"/>
      <c r="P2" s="8"/>
      <c r="Q2" s="8"/>
      <c r="R2" s="8"/>
      <c r="S2" s="8"/>
      <c r="T2" s="8"/>
      <c r="U2" s="8"/>
      <c r="V2" s="8"/>
      <c r="W2" s="8"/>
      <c r="X2" s="8"/>
      <c r="Y2" s="8"/>
      <c r="Z2" s="8"/>
      <c r="AA2" s="8"/>
      <c r="AB2" s="8"/>
      <c r="AC2" s="8"/>
    </row>
    <row r="3" ht="16.5" customHeight="1">
      <c r="A3" s="8"/>
      <c r="B3" s="15" t="s">
        <v>37</v>
      </c>
      <c r="C3" s="16"/>
      <c r="D3" s="41"/>
      <c r="E3" s="8"/>
      <c r="F3" s="15" t="s">
        <v>38</v>
      </c>
      <c r="G3" s="16"/>
      <c r="H3" s="41"/>
      <c r="I3" s="8"/>
      <c r="J3" s="15" t="s">
        <v>39</v>
      </c>
      <c r="K3" s="16"/>
      <c r="L3" s="16"/>
      <c r="M3" s="41"/>
      <c r="N3" s="8"/>
      <c r="O3" s="15" t="s">
        <v>40</v>
      </c>
      <c r="P3" s="16"/>
      <c r="Q3" s="16"/>
      <c r="R3" s="16"/>
      <c r="S3" s="41"/>
      <c r="T3" s="8"/>
      <c r="U3" s="8"/>
      <c r="V3" s="8"/>
      <c r="W3" s="8"/>
      <c r="X3" s="8"/>
      <c r="Y3" s="8"/>
      <c r="Z3" s="8"/>
      <c r="AA3" s="8"/>
      <c r="AB3" s="8"/>
      <c r="AC3" s="8"/>
    </row>
    <row r="4" ht="16.5" customHeight="1">
      <c r="A4" s="8"/>
      <c r="B4" s="42"/>
      <c r="C4" s="8"/>
      <c r="D4" s="28"/>
      <c r="E4" s="8"/>
      <c r="F4" s="42"/>
      <c r="G4" s="8"/>
      <c r="H4" s="28"/>
      <c r="I4" s="8"/>
      <c r="J4" s="42"/>
      <c r="K4" s="8"/>
      <c r="L4" s="8"/>
      <c r="M4" s="28"/>
      <c r="N4" s="8"/>
      <c r="O4" s="42"/>
      <c r="P4" s="8"/>
      <c r="Q4" s="8"/>
      <c r="R4" s="8"/>
      <c r="S4" s="28"/>
      <c r="T4" s="8"/>
      <c r="U4" s="8"/>
      <c r="V4" s="8"/>
      <c r="W4" s="8"/>
      <c r="X4" s="8"/>
      <c r="Y4" s="8"/>
      <c r="Z4" s="8"/>
      <c r="AA4" s="8"/>
      <c r="AB4" s="8"/>
      <c r="AC4" s="8"/>
    </row>
    <row r="5" ht="16.5" customHeight="1">
      <c r="A5" s="8"/>
      <c r="B5" s="42" t="s">
        <v>41</v>
      </c>
      <c r="C5" s="8"/>
      <c r="D5" s="43">
        <v>0.2</v>
      </c>
      <c r="E5" s="8"/>
      <c r="F5" s="42" t="s">
        <v>42</v>
      </c>
      <c r="G5" s="8"/>
      <c r="H5" s="43">
        <v>0.5</v>
      </c>
      <c r="I5" s="8"/>
      <c r="J5" s="42" t="s">
        <v>42</v>
      </c>
      <c r="K5" s="8"/>
      <c r="L5" s="10">
        <v>0.9</v>
      </c>
      <c r="M5" s="28"/>
      <c r="N5" s="8"/>
      <c r="O5" s="42" t="s">
        <v>42</v>
      </c>
      <c r="P5" s="8"/>
      <c r="Q5" s="10">
        <v>0.0</v>
      </c>
      <c r="R5" s="8"/>
      <c r="S5" s="28"/>
      <c r="T5" s="8"/>
      <c r="U5" s="8"/>
      <c r="V5" s="8"/>
      <c r="W5" s="8"/>
      <c r="X5" s="8"/>
      <c r="Y5" s="8"/>
      <c r="Z5" s="8"/>
      <c r="AA5" s="8"/>
      <c r="AB5" s="8"/>
      <c r="AC5" s="8"/>
    </row>
    <row r="6" ht="16.5" customHeight="1">
      <c r="A6" s="8"/>
      <c r="B6" s="44"/>
      <c r="C6" s="35"/>
      <c r="D6" s="45"/>
      <c r="E6" s="8"/>
      <c r="F6" s="42"/>
      <c r="G6" s="8"/>
      <c r="H6" s="28"/>
      <c r="I6" s="8"/>
      <c r="J6" s="42"/>
      <c r="K6" s="8"/>
      <c r="L6" s="8"/>
      <c r="M6" s="28"/>
      <c r="N6" s="8"/>
      <c r="O6" s="42"/>
      <c r="P6" s="8"/>
      <c r="Q6" s="8"/>
      <c r="R6" s="8"/>
      <c r="S6" s="28"/>
      <c r="T6" s="8"/>
      <c r="U6" s="8"/>
      <c r="V6" s="8"/>
      <c r="W6" s="8"/>
      <c r="X6" s="8"/>
      <c r="Y6" s="8"/>
      <c r="Z6" s="8"/>
      <c r="AA6" s="8"/>
      <c r="AB6" s="8"/>
      <c r="AC6" s="8"/>
    </row>
    <row r="7" ht="16.5" customHeight="1">
      <c r="A7" s="8"/>
      <c r="B7" s="8"/>
      <c r="C7" s="8"/>
      <c r="D7" s="8"/>
      <c r="E7" s="8"/>
      <c r="F7" s="42" t="s">
        <v>41</v>
      </c>
      <c r="G7" s="8"/>
      <c r="H7" s="46" t="str">
        <f>D5*H9</f>
        <v>0.2309401077</v>
      </c>
      <c r="I7" s="8"/>
      <c r="J7" s="42" t="s">
        <v>41</v>
      </c>
      <c r="K7" s="8"/>
      <c r="L7" s="47" t="str">
        <f>$D$5*L9</f>
        <v>0.2070196678</v>
      </c>
      <c r="M7" s="28"/>
      <c r="N7" s="8"/>
      <c r="O7" s="42" t="s">
        <v>41</v>
      </c>
      <c r="P7" s="8"/>
      <c r="Q7" s="47" t="str">
        <f>$D$5*Q9</f>
        <v>0.4</v>
      </c>
      <c r="R7" s="8"/>
      <c r="S7" s="28"/>
      <c r="T7" s="8"/>
      <c r="U7" s="8"/>
      <c r="V7" s="8"/>
      <c r="W7" s="8"/>
      <c r="X7" s="8"/>
      <c r="Y7" s="8"/>
      <c r="Z7" s="8"/>
      <c r="AA7" s="8"/>
      <c r="AB7" s="8"/>
      <c r="AC7" s="8"/>
    </row>
    <row r="8" ht="16.5" customHeight="1">
      <c r="A8" s="8"/>
      <c r="B8" s="8"/>
      <c r="C8" s="8"/>
      <c r="D8" s="8"/>
      <c r="E8" s="8"/>
      <c r="F8" s="42"/>
      <c r="G8" s="8"/>
      <c r="H8" s="28"/>
      <c r="I8" s="8"/>
      <c r="J8" s="42"/>
      <c r="K8" s="8"/>
      <c r="L8" s="8"/>
      <c r="M8" s="28"/>
      <c r="N8" s="8"/>
      <c r="O8" s="42"/>
      <c r="P8" s="8"/>
      <c r="Q8" s="8"/>
      <c r="R8" s="8"/>
      <c r="S8" s="28"/>
      <c r="T8" s="8"/>
      <c r="U8" s="8"/>
      <c r="V8" s="8"/>
      <c r="W8" s="8"/>
      <c r="X8" s="8"/>
      <c r="Y8" s="8"/>
      <c r="Z8" s="8"/>
      <c r="AA8" s="8"/>
      <c r="AB8" s="8"/>
      <c r="AC8" s="8"/>
    </row>
    <row r="9" ht="16.5" customHeight="1">
      <c r="A9" s="8"/>
      <c r="B9" s="8"/>
      <c r="C9" s="8"/>
      <c r="D9" s="8"/>
      <c r="E9" s="8"/>
      <c r="F9" s="42" t="s">
        <v>43</v>
      </c>
      <c r="G9" s="8"/>
      <c r="H9" s="48" t="str">
        <f t="array" ref="H9">1/SQRT(MMULT(TRANSPOSE(H13:H14),MMULT(F13:G14,H13:H14)))</f>
        <v>1.154700538</v>
      </c>
      <c r="I9" s="8"/>
      <c r="J9" s="42" t="s">
        <v>43</v>
      </c>
      <c r="K9" s="8"/>
      <c r="L9" s="14" t="str">
        <f t="array" ref="L9">1/SQRT(MMULT(TRANSPOSE(M13:M15),MMULT(J13:L15,M13:M15)))</f>
        <v>1.035098339</v>
      </c>
      <c r="M9" s="28"/>
      <c r="N9" s="8"/>
      <c r="O9" s="42" t="s">
        <v>44</v>
      </c>
      <c r="P9" s="8"/>
      <c r="Q9" s="14" t="str">
        <f t="array" ref="Q9">1/SQRT(MMULT(TRANSPOSE(S13:S16),MMULT(O13:R16,S13:S16)))</f>
        <v>2</v>
      </c>
      <c r="R9" s="8"/>
      <c r="S9" s="28"/>
      <c r="T9" s="8"/>
      <c r="U9" s="8"/>
      <c r="V9" s="8"/>
      <c r="W9" s="8"/>
      <c r="X9" s="8"/>
      <c r="Y9" s="8"/>
      <c r="Z9" s="8"/>
      <c r="AA9" s="8"/>
      <c r="AB9" s="8"/>
      <c r="AC9" s="8"/>
    </row>
    <row r="10" ht="16.5" customHeight="1">
      <c r="A10" s="8"/>
      <c r="B10" s="8"/>
      <c r="C10" s="8"/>
      <c r="D10" s="8"/>
      <c r="E10" s="8"/>
      <c r="F10" s="42"/>
      <c r="G10" s="8"/>
      <c r="H10" s="28"/>
      <c r="I10" s="8"/>
      <c r="J10" s="42"/>
      <c r="K10" s="8"/>
      <c r="L10" s="8"/>
      <c r="M10" s="28"/>
      <c r="N10" s="8"/>
      <c r="O10" s="42"/>
      <c r="P10" s="8"/>
      <c r="Q10" s="8"/>
      <c r="R10" s="8"/>
      <c r="S10" s="28"/>
      <c r="T10" s="8"/>
      <c r="U10" s="8"/>
      <c r="V10" s="8"/>
      <c r="W10" s="8"/>
      <c r="X10" s="8"/>
      <c r="Y10" s="8"/>
      <c r="Z10" s="8"/>
      <c r="AA10" s="8"/>
      <c r="AB10" s="8"/>
      <c r="AC10" s="8"/>
    </row>
    <row r="11" ht="16.5" customHeight="1">
      <c r="A11" s="8"/>
      <c r="B11" s="8"/>
      <c r="C11" s="8"/>
      <c r="D11" s="8"/>
      <c r="E11" s="8"/>
      <c r="F11" s="42"/>
      <c r="G11" s="8"/>
      <c r="H11" s="28"/>
      <c r="I11" s="8"/>
      <c r="J11" s="42"/>
      <c r="K11" s="8"/>
      <c r="L11" s="8"/>
      <c r="M11" s="28"/>
      <c r="N11" s="8"/>
      <c r="O11" s="42"/>
      <c r="P11" s="8"/>
      <c r="Q11" s="8"/>
      <c r="R11" s="8"/>
      <c r="S11" s="28"/>
      <c r="T11" s="8"/>
      <c r="U11" s="8"/>
      <c r="V11" s="8"/>
      <c r="W11" s="8"/>
      <c r="X11" s="8"/>
      <c r="Y11" s="8"/>
      <c r="Z11" s="8"/>
      <c r="AA11" s="8"/>
      <c r="AB11" s="8"/>
      <c r="AC11" s="8"/>
    </row>
    <row r="12" ht="16.5" customHeight="1">
      <c r="A12" s="8"/>
      <c r="B12" s="8"/>
      <c r="C12" s="8"/>
      <c r="D12" s="8"/>
      <c r="E12" s="8"/>
      <c r="F12" s="15" t="s">
        <v>45</v>
      </c>
      <c r="G12" s="41"/>
      <c r="H12" s="49" t="s">
        <v>46</v>
      </c>
      <c r="I12" s="8"/>
      <c r="J12" s="15" t="s">
        <v>45</v>
      </c>
      <c r="K12" s="16"/>
      <c r="L12" s="41"/>
      <c r="M12" s="49" t="s">
        <v>46</v>
      </c>
      <c r="N12" s="8"/>
      <c r="O12" s="15" t="s">
        <v>45</v>
      </c>
      <c r="P12" s="16"/>
      <c r="Q12" s="16"/>
      <c r="R12" s="41"/>
      <c r="S12" s="49" t="s">
        <v>46</v>
      </c>
      <c r="T12" s="8"/>
      <c r="U12" s="8"/>
      <c r="V12" s="8"/>
      <c r="W12" s="8"/>
      <c r="X12" s="8"/>
      <c r="Y12" s="8"/>
      <c r="Z12" s="8"/>
      <c r="AA12" s="8"/>
      <c r="AB12" s="8"/>
      <c r="AC12" s="8"/>
    </row>
    <row r="13" ht="16.5" customHeight="1">
      <c r="A13" s="8"/>
      <c r="B13" s="8"/>
      <c r="C13" s="8"/>
      <c r="D13" s="8"/>
      <c r="E13" s="8"/>
      <c r="F13" s="42">
        <v>1.0</v>
      </c>
      <c r="G13" s="48" t="str">
        <f>H5</f>
        <v>0.5</v>
      </c>
      <c r="H13" s="50" t="str">
        <f t="shared" ref="H13:H14" si="1">1/2</f>
        <v>0.5</v>
      </c>
      <c r="I13" s="8"/>
      <c r="J13" s="42">
        <v>1.0</v>
      </c>
      <c r="K13" s="14" t="str">
        <f>L5</f>
        <v>0.9</v>
      </c>
      <c r="L13" s="48" t="str">
        <f>L5</f>
        <v>0.9</v>
      </c>
      <c r="M13" s="50" t="str">
        <f t="shared" ref="M13:M15" si="2">1/3</f>
        <v>0.3333333333</v>
      </c>
      <c r="N13" s="8"/>
      <c r="O13" s="42">
        <v>1.0</v>
      </c>
      <c r="P13" s="14" t="str">
        <f>Q5</f>
        <v>0</v>
      </c>
      <c r="Q13" s="14" t="str">
        <f>Q5</f>
        <v>0</v>
      </c>
      <c r="R13" s="48" t="str">
        <f>Q5</f>
        <v>0</v>
      </c>
      <c r="S13" s="50">
        <v>0.25</v>
      </c>
      <c r="T13" s="8"/>
      <c r="U13" s="8"/>
      <c r="V13" s="8"/>
      <c r="W13" s="8"/>
      <c r="X13" s="8"/>
      <c r="Y13" s="8"/>
      <c r="Z13" s="8"/>
      <c r="AA13" s="8"/>
      <c r="AB13" s="8"/>
      <c r="AC13" s="8"/>
    </row>
    <row r="14" ht="16.5" customHeight="1">
      <c r="A14" s="8"/>
      <c r="B14" s="8"/>
      <c r="C14" s="8"/>
      <c r="D14" s="8"/>
      <c r="E14" s="8"/>
      <c r="F14" s="51" t="str">
        <f>H5</f>
        <v>0.5</v>
      </c>
      <c r="G14" s="45">
        <v>1.0</v>
      </c>
      <c r="H14" s="52" t="str">
        <f t="shared" si="1"/>
        <v>0.5</v>
      </c>
      <c r="I14" s="8"/>
      <c r="J14" s="53" t="str">
        <f>L5</f>
        <v>0.9</v>
      </c>
      <c r="K14" s="8">
        <v>1.0</v>
      </c>
      <c r="L14" s="48" t="str">
        <f>L5</f>
        <v>0.9</v>
      </c>
      <c r="M14" s="50" t="str">
        <f t="shared" si="2"/>
        <v>0.3333333333</v>
      </c>
      <c r="N14" s="8"/>
      <c r="O14" s="53" t="str">
        <f>Q5</f>
        <v>0</v>
      </c>
      <c r="P14" s="8">
        <v>1.0</v>
      </c>
      <c r="Q14" s="14" t="str">
        <f>Q5</f>
        <v>0</v>
      </c>
      <c r="R14" s="48" t="str">
        <f>Q5</f>
        <v>0</v>
      </c>
      <c r="S14" s="50">
        <v>0.25</v>
      </c>
      <c r="T14" s="8"/>
      <c r="U14" s="8"/>
      <c r="V14" s="8"/>
      <c r="W14" s="8"/>
      <c r="X14" s="8"/>
      <c r="Y14" s="8"/>
      <c r="Z14" s="8"/>
      <c r="AA14" s="8"/>
      <c r="AB14" s="8"/>
      <c r="AC14" s="8"/>
    </row>
    <row r="15" ht="16.5" customHeight="1">
      <c r="A15" s="8"/>
      <c r="B15" s="8"/>
      <c r="C15" s="8"/>
      <c r="D15" s="8"/>
      <c r="E15" s="8"/>
      <c r="F15" s="8"/>
      <c r="G15" s="8"/>
      <c r="H15" s="8"/>
      <c r="I15" s="8"/>
      <c r="J15" s="51" t="str">
        <f>L5</f>
        <v>0.9</v>
      </c>
      <c r="K15" s="54" t="str">
        <f>L5</f>
        <v>0.9</v>
      </c>
      <c r="L15" s="45">
        <v>1.0</v>
      </c>
      <c r="M15" s="52" t="str">
        <f t="shared" si="2"/>
        <v>0.3333333333</v>
      </c>
      <c r="N15" s="8"/>
      <c r="O15" s="53" t="str">
        <f>Q5</f>
        <v>0</v>
      </c>
      <c r="P15" s="14" t="str">
        <f>Q5</f>
        <v>0</v>
      </c>
      <c r="Q15" s="8">
        <v>1.0</v>
      </c>
      <c r="R15" s="48" t="str">
        <f>Q5</f>
        <v>0</v>
      </c>
      <c r="S15" s="50">
        <v>0.25</v>
      </c>
      <c r="T15" s="8"/>
      <c r="U15" s="8"/>
      <c r="V15" s="8"/>
      <c r="W15" s="8"/>
      <c r="X15" s="8"/>
      <c r="Y15" s="8"/>
      <c r="Z15" s="8"/>
      <c r="AA15" s="8"/>
      <c r="AB15" s="8"/>
      <c r="AC15" s="8"/>
    </row>
    <row r="16" ht="16.5" customHeight="1">
      <c r="A16" s="8"/>
      <c r="B16" s="8"/>
      <c r="C16" s="8"/>
      <c r="D16" s="8"/>
      <c r="E16" s="8"/>
      <c r="F16" s="8"/>
      <c r="G16" s="8"/>
      <c r="H16" s="8"/>
      <c r="I16" s="8"/>
      <c r="J16" s="8"/>
      <c r="K16" s="8"/>
      <c r="L16" s="8"/>
      <c r="M16" s="8"/>
      <c r="N16" s="8"/>
      <c r="O16" s="51" t="str">
        <f>Q5</f>
        <v>0</v>
      </c>
      <c r="P16" s="54" t="str">
        <f>Q5</f>
        <v>0</v>
      </c>
      <c r="Q16" s="54" t="str">
        <f>Q5</f>
        <v>0</v>
      </c>
      <c r="R16" s="45">
        <v>1.0</v>
      </c>
      <c r="S16" s="52">
        <v>0.25</v>
      </c>
      <c r="T16" s="8"/>
      <c r="U16" s="8"/>
      <c r="V16" s="8"/>
      <c r="W16" s="8"/>
      <c r="X16" s="8"/>
      <c r="Y16" s="8"/>
      <c r="Z16" s="8"/>
      <c r="AA16" s="8"/>
      <c r="AB16" s="8"/>
      <c r="AC16" s="8"/>
    </row>
    <row r="17" ht="16.5"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ht="16.5" customHeight="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row>
    <row r="19" ht="16.5" customHeight="1">
      <c r="A19" s="8"/>
      <c r="B19" s="15" t="s">
        <v>47</v>
      </c>
      <c r="C19" s="16"/>
      <c r="D19" s="16"/>
      <c r="E19" s="16"/>
      <c r="F19" s="16"/>
      <c r="G19" s="16"/>
      <c r="H19" s="16"/>
      <c r="I19" s="16"/>
      <c r="J19" s="16"/>
      <c r="K19" s="16"/>
      <c r="L19" s="41"/>
      <c r="M19" s="8"/>
      <c r="N19" s="8"/>
      <c r="O19" s="8"/>
      <c r="P19" s="8"/>
      <c r="Q19" s="8"/>
      <c r="R19" s="8"/>
      <c r="S19" s="8"/>
      <c r="T19" s="8"/>
      <c r="U19" s="8"/>
      <c r="V19" s="8"/>
      <c r="W19" s="8"/>
      <c r="X19" s="8"/>
      <c r="Y19" s="8"/>
      <c r="Z19" s="8"/>
      <c r="AA19" s="8"/>
      <c r="AB19" s="8"/>
      <c r="AC19" s="8"/>
    </row>
    <row r="20" ht="16.5" customHeight="1">
      <c r="A20" s="8"/>
      <c r="B20" s="42"/>
      <c r="C20" s="8"/>
      <c r="D20" s="8"/>
      <c r="E20" s="8"/>
      <c r="F20" s="8"/>
      <c r="G20" s="8"/>
      <c r="H20" s="8"/>
      <c r="I20" s="8"/>
      <c r="J20" s="8"/>
      <c r="K20" s="8"/>
      <c r="L20" s="28"/>
      <c r="M20" s="8"/>
      <c r="N20" s="8"/>
      <c r="O20" s="8"/>
      <c r="P20" s="8"/>
      <c r="Q20" s="8"/>
      <c r="R20" s="8"/>
      <c r="S20" s="8"/>
      <c r="T20" s="8"/>
      <c r="U20" s="8"/>
      <c r="V20" s="8"/>
      <c r="W20" s="8"/>
      <c r="X20" s="8"/>
      <c r="Y20" s="8"/>
      <c r="Z20" s="8"/>
      <c r="AA20" s="8"/>
      <c r="AB20" s="8"/>
      <c r="AC20" s="8"/>
    </row>
    <row r="21" ht="16.5" customHeight="1">
      <c r="A21" s="8"/>
      <c r="B21" s="42" t="s">
        <v>42</v>
      </c>
      <c r="C21" s="8"/>
      <c r="D21" s="10">
        <v>0.1</v>
      </c>
      <c r="E21" s="8"/>
      <c r="F21" s="8"/>
      <c r="G21" s="8"/>
      <c r="H21" s="8"/>
      <c r="I21" s="8"/>
      <c r="J21" s="8"/>
      <c r="K21" s="8"/>
      <c r="L21" s="28"/>
      <c r="M21" s="8"/>
      <c r="N21" s="8"/>
      <c r="O21" s="8"/>
      <c r="P21" s="8"/>
      <c r="Q21" s="8"/>
      <c r="R21" s="8"/>
      <c r="S21" s="8"/>
      <c r="T21" s="8"/>
      <c r="U21" s="8"/>
      <c r="V21" s="8"/>
      <c r="W21" s="8"/>
      <c r="X21" s="8"/>
      <c r="Y21" s="8"/>
      <c r="Z21" s="8"/>
      <c r="AA21" s="8"/>
      <c r="AB21" s="8"/>
      <c r="AC21" s="8"/>
    </row>
    <row r="22" ht="16.5" customHeight="1">
      <c r="A22" s="8"/>
      <c r="B22" s="42"/>
      <c r="C22" s="8"/>
      <c r="D22" s="8"/>
      <c r="E22" s="8"/>
      <c r="F22" s="8"/>
      <c r="G22" s="8"/>
      <c r="H22" s="8"/>
      <c r="I22" s="8"/>
      <c r="J22" s="8"/>
      <c r="K22" s="8"/>
      <c r="L22" s="28"/>
      <c r="M22" s="8"/>
      <c r="N22" s="8"/>
      <c r="O22" s="8"/>
      <c r="P22" s="8"/>
      <c r="Q22" s="8"/>
      <c r="R22" s="8"/>
      <c r="S22" s="8"/>
      <c r="T22" s="8"/>
      <c r="U22" s="8"/>
      <c r="V22" s="8"/>
      <c r="W22" s="8"/>
      <c r="X22" s="8"/>
      <c r="Y22" s="8"/>
      <c r="Z22" s="8"/>
      <c r="AA22" s="8"/>
      <c r="AB22" s="8"/>
      <c r="AC22" s="8"/>
    </row>
    <row r="23" ht="16.5" customHeight="1">
      <c r="A23" s="8"/>
      <c r="B23" s="42" t="s">
        <v>41</v>
      </c>
      <c r="C23" s="8"/>
      <c r="D23" s="47" t="str">
        <f>$D$5*D25</f>
        <v>0.4588314677</v>
      </c>
      <c r="E23" s="8"/>
      <c r="F23" s="8"/>
      <c r="G23" s="8"/>
      <c r="H23" s="8"/>
      <c r="I23" s="8"/>
      <c r="J23" s="8"/>
      <c r="K23" s="8"/>
      <c r="L23" s="28"/>
      <c r="M23" s="8"/>
      <c r="N23" s="8"/>
      <c r="O23" s="8"/>
      <c r="P23" s="8"/>
      <c r="Q23" s="8"/>
      <c r="R23" s="8"/>
      <c r="S23" s="8"/>
      <c r="T23" s="8"/>
      <c r="U23" s="8"/>
      <c r="V23" s="8"/>
      <c r="W23" s="8"/>
      <c r="X23" s="8"/>
      <c r="Y23" s="8"/>
      <c r="Z23" s="8"/>
      <c r="AA23" s="8"/>
      <c r="AB23" s="8"/>
      <c r="AC23" s="8"/>
    </row>
    <row r="24" ht="16.5" customHeight="1">
      <c r="A24" s="8"/>
      <c r="B24" s="42"/>
      <c r="C24" s="8"/>
      <c r="D24" s="8"/>
      <c r="E24" s="8"/>
      <c r="F24" s="8"/>
      <c r="G24" s="8"/>
      <c r="H24" s="8"/>
      <c r="I24" s="8"/>
      <c r="J24" s="8"/>
      <c r="K24" s="8"/>
      <c r="L24" s="28"/>
      <c r="M24" s="8"/>
      <c r="N24" s="8"/>
      <c r="O24" s="8"/>
      <c r="P24" s="8"/>
      <c r="Q24" s="8"/>
      <c r="R24" s="8"/>
      <c r="S24" s="8"/>
      <c r="T24" s="8"/>
      <c r="U24" s="8"/>
      <c r="V24" s="8"/>
      <c r="W24" s="8"/>
      <c r="X24" s="8"/>
      <c r="Y24" s="8"/>
      <c r="Z24" s="8"/>
      <c r="AA24" s="8"/>
      <c r="AB24" s="8"/>
      <c r="AC24" s="8"/>
    </row>
    <row r="25" ht="16.5" customHeight="1">
      <c r="A25" s="8"/>
      <c r="B25" s="42" t="s">
        <v>44</v>
      </c>
      <c r="C25" s="8"/>
      <c r="D25" s="14" t="str">
        <f t="array" ref="D25">1/SQRT(MMULT(TRANSPOSE(L29:L38),MMULT(B29:K38,L29:L38)))</f>
        <v>2.294157339</v>
      </c>
      <c r="E25" s="8"/>
      <c r="F25" s="8"/>
      <c r="G25" s="8"/>
      <c r="H25" s="8"/>
      <c r="I25" s="8"/>
      <c r="J25" s="8"/>
      <c r="K25" s="8"/>
      <c r="L25" s="28"/>
      <c r="M25" s="8"/>
      <c r="N25" s="8"/>
      <c r="O25" s="8"/>
      <c r="P25" s="8"/>
      <c r="Q25" s="8"/>
      <c r="R25" s="8"/>
      <c r="S25" s="8"/>
      <c r="T25" s="8"/>
      <c r="U25" s="8"/>
      <c r="V25" s="8"/>
      <c r="W25" s="8"/>
      <c r="X25" s="8"/>
      <c r="Y25" s="8"/>
      <c r="Z25" s="8"/>
      <c r="AA25" s="8"/>
      <c r="AB25" s="8"/>
      <c r="AC25" s="8"/>
    </row>
    <row r="26" ht="16.5" customHeight="1">
      <c r="A26" s="8"/>
      <c r="B26" s="42"/>
      <c r="C26" s="8"/>
      <c r="D26" s="8"/>
      <c r="E26" s="8"/>
      <c r="F26" s="8"/>
      <c r="G26" s="8"/>
      <c r="H26" s="8"/>
      <c r="I26" s="8"/>
      <c r="J26" s="8"/>
      <c r="K26" s="8"/>
      <c r="L26" s="28"/>
      <c r="M26" s="8"/>
      <c r="N26" s="8"/>
      <c r="O26" s="8"/>
      <c r="P26" s="8"/>
      <c r="Q26" s="8"/>
      <c r="R26" s="8"/>
      <c r="S26" s="8"/>
      <c r="T26" s="8"/>
      <c r="U26" s="8"/>
      <c r="V26" s="8"/>
      <c r="W26" s="8"/>
      <c r="X26" s="8"/>
      <c r="Y26" s="8"/>
      <c r="Z26" s="8"/>
      <c r="AA26" s="8"/>
      <c r="AB26" s="8"/>
      <c r="AC26" s="8"/>
    </row>
    <row r="27" ht="16.5" customHeight="1">
      <c r="A27" s="8"/>
      <c r="B27" s="42"/>
      <c r="C27" s="8"/>
      <c r="D27" s="8"/>
      <c r="E27" s="8"/>
      <c r="F27" s="8"/>
      <c r="G27" s="8"/>
      <c r="H27" s="8"/>
      <c r="I27" s="8"/>
      <c r="J27" s="8"/>
      <c r="K27" s="8"/>
      <c r="L27" s="28"/>
      <c r="M27" s="8"/>
      <c r="N27" s="8"/>
      <c r="O27" s="8"/>
      <c r="P27" s="8"/>
      <c r="Q27" s="8"/>
      <c r="R27" s="8"/>
      <c r="S27" s="8"/>
      <c r="T27" s="8"/>
      <c r="U27" s="8"/>
      <c r="V27" s="8"/>
      <c r="W27" s="8"/>
      <c r="X27" s="8"/>
      <c r="Y27" s="8"/>
      <c r="Z27" s="8"/>
      <c r="AA27" s="8"/>
      <c r="AB27" s="8"/>
      <c r="AC27" s="8"/>
    </row>
    <row r="28" ht="16.5" customHeight="1">
      <c r="A28" s="8"/>
      <c r="B28" s="15" t="s">
        <v>45</v>
      </c>
      <c r="C28" s="16"/>
      <c r="D28" s="16"/>
      <c r="E28" s="16"/>
      <c r="F28" s="16"/>
      <c r="G28" s="16"/>
      <c r="H28" s="16"/>
      <c r="I28" s="16"/>
      <c r="J28" s="16"/>
      <c r="K28" s="41"/>
      <c r="L28" s="49" t="s">
        <v>46</v>
      </c>
      <c r="M28" s="8"/>
      <c r="N28" s="8"/>
      <c r="O28" s="8"/>
      <c r="P28" s="8"/>
      <c r="Q28" s="8"/>
      <c r="R28" s="8"/>
      <c r="S28" s="8"/>
      <c r="T28" s="8"/>
      <c r="U28" s="8"/>
      <c r="V28" s="8"/>
      <c r="W28" s="8"/>
      <c r="X28" s="8"/>
      <c r="Y28" s="8"/>
      <c r="Z28" s="8"/>
      <c r="AA28" s="8"/>
      <c r="AB28" s="8"/>
      <c r="AC28" s="8"/>
    </row>
    <row r="29" ht="16.5" customHeight="1">
      <c r="A29" s="8"/>
      <c r="B29" s="42">
        <v>1.0</v>
      </c>
      <c r="C29" s="14" t="str">
        <f t="shared" ref="C29:K29" si="3">$D$21</f>
        <v>0.1</v>
      </c>
      <c r="D29" s="14" t="str">
        <f t="shared" si="3"/>
        <v>0.1</v>
      </c>
      <c r="E29" s="14" t="str">
        <f t="shared" si="3"/>
        <v>0.1</v>
      </c>
      <c r="F29" s="14" t="str">
        <f t="shared" si="3"/>
        <v>0.1</v>
      </c>
      <c r="G29" s="14" t="str">
        <f t="shared" si="3"/>
        <v>0.1</v>
      </c>
      <c r="H29" s="14" t="str">
        <f t="shared" si="3"/>
        <v>0.1</v>
      </c>
      <c r="I29" s="14" t="str">
        <f t="shared" si="3"/>
        <v>0.1</v>
      </c>
      <c r="J29" s="14" t="str">
        <f t="shared" si="3"/>
        <v>0.1</v>
      </c>
      <c r="K29" s="48" t="str">
        <f t="shared" si="3"/>
        <v>0.1</v>
      </c>
      <c r="L29" s="50">
        <v>0.1</v>
      </c>
      <c r="M29" s="8"/>
      <c r="N29" s="8"/>
      <c r="O29" s="8"/>
      <c r="P29" s="8"/>
      <c r="Q29" s="8"/>
      <c r="R29" s="8"/>
      <c r="S29" s="8"/>
      <c r="T29" s="8"/>
      <c r="U29" s="8"/>
      <c r="V29" s="8"/>
      <c r="W29" s="8"/>
      <c r="X29" s="8"/>
      <c r="Y29" s="8"/>
      <c r="Z29" s="8"/>
      <c r="AA29" s="8"/>
      <c r="AB29" s="8"/>
      <c r="AC29" s="8"/>
    </row>
    <row r="30" ht="16.5" customHeight="1">
      <c r="A30" s="8"/>
      <c r="B30" s="53" t="str">
        <f t="shared" ref="B30:B38" si="5">$D$21</f>
        <v>0.1</v>
      </c>
      <c r="C30" s="8">
        <v>1.0</v>
      </c>
      <c r="D30" s="14" t="str">
        <f t="shared" ref="D30:K30" si="4">$D$21</f>
        <v>0.1</v>
      </c>
      <c r="E30" s="14" t="str">
        <f t="shared" si="4"/>
        <v>0.1</v>
      </c>
      <c r="F30" s="14" t="str">
        <f t="shared" si="4"/>
        <v>0.1</v>
      </c>
      <c r="G30" s="14" t="str">
        <f t="shared" si="4"/>
        <v>0.1</v>
      </c>
      <c r="H30" s="14" t="str">
        <f t="shared" si="4"/>
        <v>0.1</v>
      </c>
      <c r="I30" s="14" t="str">
        <f t="shared" si="4"/>
        <v>0.1</v>
      </c>
      <c r="J30" s="14" t="str">
        <f t="shared" si="4"/>
        <v>0.1</v>
      </c>
      <c r="K30" s="48" t="str">
        <f t="shared" si="4"/>
        <v>0.1</v>
      </c>
      <c r="L30" s="50">
        <v>0.1</v>
      </c>
      <c r="M30" s="8"/>
      <c r="N30" s="8"/>
      <c r="O30" s="8"/>
      <c r="P30" s="8"/>
      <c r="Q30" s="8"/>
      <c r="R30" s="8"/>
      <c r="S30" s="8"/>
      <c r="T30" s="8"/>
      <c r="U30" s="8"/>
      <c r="V30" s="8"/>
      <c r="W30" s="8"/>
      <c r="X30" s="8"/>
      <c r="Y30" s="8"/>
      <c r="Z30" s="8"/>
      <c r="AA30" s="8"/>
      <c r="AB30" s="8"/>
      <c r="AC30" s="8"/>
    </row>
    <row r="31" ht="16.5" customHeight="1">
      <c r="A31" s="8"/>
      <c r="B31" s="53" t="str">
        <f t="shared" si="5"/>
        <v>0.1</v>
      </c>
      <c r="C31" s="14" t="str">
        <f t="shared" ref="C31:C38" si="7">$D$21</f>
        <v>0.1</v>
      </c>
      <c r="D31" s="8">
        <v>1.0</v>
      </c>
      <c r="E31" s="14" t="str">
        <f t="shared" ref="E31:K31" si="6">$D$21</f>
        <v>0.1</v>
      </c>
      <c r="F31" s="14" t="str">
        <f t="shared" si="6"/>
        <v>0.1</v>
      </c>
      <c r="G31" s="14" t="str">
        <f t="shared" si="6"/>
        <v>0.1</v>
      </c>
      <c r="H31" s="14" t="str">
        <f t="shared" si="6"/>
        <v>0.1</v>
      </c>
      <c r="I31" s="14" t="str">
        <f t="shared" si="6"/>
        <v>0.1</v>
      </c>
      <c r="J31" s="14" t="str">
        <f t="shared" si="6"/>
        <v>0.1</v>
      </c>
      <c r="K31" s="48" t="str">
        <f t="shared" si="6"/>
        <v>0.1</v>
      </c>
      <c r="L31" s="50">
        <v>0.1</v>
      </c>
      <c r="M31" s="8"/>
      <c r="N31" s="8"/>
      <c r="O31" s="8"/>
      <c r="P31" s="8"/>
      <c r="Q31" s="8"/>
      <c r="R31" s="8"/>
      <c r="S31" s="8"/>
      <c r="T31" s="8"/>
      <c r="U31" s="8"/>
      <c r="V31" s="8"/>
      <c r="W31" s="8"/>
      <c r="X31" s="8"/>
      <c r="Y31" s="8"/>
      <c r="Z31" s="8"/>
      <c r="AA31" s="8"/>
      <c r="AB31" s="8"/>
      <c r="AC31" s="8"/>
    </row>
    <row r="32" ht="16.5" customHeight="1">
      <c r="A32" s="8"/>
      <c r="B32" s="53" t="str">
        <f t="shared" si="5"/>
        <v>0.1</v>
      </c>
      <c r="C32" s="14" t="str">
        <f t="shared" si="7"/>
        <v>0.1</v>
      </c>
      <c r="D32" s="14" t="str">
        <f t="shared" ref="D32:D38" si="9">$D$21</f>
        <v>0.1</v>
      </c>
      <c r="E32" s="8">
        <v>1.0</v>
      </c>
      <c r="F32" s="14" t="str">
        <f t="shared" ref="F32:K32" si="8">$D$21</f>
        <v>0.1</v>
      </c>
      <c r="G32" s="14" t="str">
        <f t="shared" si="8"/>
        <v>0.1</v>
      </c>
      <c r="H32" s="14" t="str">
        <f t="shared" si="8"/>
        <v>0.1</v>
      </c>
      <c r="I32" s="14" t="str">
        <f t="shared" si="8"/>
        <v>0.1</v>
      </c>
      <c r="J32" s="14" t="str">
        <f t="shared" si="8"/>
        <v>0.1</v>
      </c>
      <c r="K32" s="48" t="str">
        <f t="shared" si="8"/>
        <v>0.1</v>
      </c>
      <c r="L32" s="50">
        <v>0.1</v>
      </c>
      <c r="M32" s="8"/>
      <c r="N32" s="8"/>
      <c r="O32" s="8"/>
      <c r="P32" s="8"/>
      <c r="Q32" s="8"/>
      <c r="R32" s="8"/>
      <c r="S32" s="8"/>
      <c r="T32" s="8"/>
      <c r="U32" s="8"/>
      <c r="V32" s="8"/>
      <c r="W32" s="8"/>
      <c r="X32" s="8"/>
      <c r="Y32" s="8"/>
      <c r="Z32" s="8"/>
      <c r="AA32" s="8"/>
      <c r="AB32" s="8"/>
      <c r="AC32" s="8"/>
    </row>
    <row r="33" ht="16.5" customHeight="1">
      <c r="A33" s="8"/>
      <c r="B33" s="53" t="str">
        <f t="shared" si="5"/>
        <v>0.1</v>
      </c>
      <c r="C33" s="14" t="str">
        <f t="shared" si="7"/>
        <v>0.1</v>
      </c>
      <c r="D33" s="14" t="str">
        <f t="shared" si="9"/>
        <v>0.1</v>
      </c>
      <c r="E33" s="14" t="str">
        <f t="shared" ref="E33:E38" si="11">$D$21</f>
        <v>0.1</v>
      </c>
      <c r="F33" s="8">
        <v>1.0</v>
      </c>
      <c r="G33" s="14" t="str">
        <f t="shared" ref="G33:K33" si="10">$D$21</f>
        <v>0.1</v>
      </c>
      <c r="H33" s="14" t="str">
        <f t="shared" si="10"/>
        <v>0.1</v>
      </c>
      <c r="I33" s="14" t="str">
        <f t="shared" si="10"/>
        <v>0.1</v>
      </c>
      <c r="J33" s="14" t="str">
        <f t="shared" si="10"/>
        <v>0.1</v>
      </c>
      <c r="K33" s="48" t="str">
        <f t="shared" si="10"/>
        <v>0.1</v>
      </c>
      <c r="L33" s="50">
        <v>0.1</v>
      </c>
      <c r="M33" s="8"/>
      <c r="N33" s="8"/>
      <c r="O33" s="8"/>
      <c r="P33" s="8"/>
      <c r="Q33" s="8"/>
      <c r="R33" s="8"/>
      <c r="S33" s="8"/>
      <c r="T33" s="8"/>
      <c r="U33" s="8"/>
      <c r="V33" s="8"/>
      <c r="W33" s="8"/>
      <c r="X33" s="8"/>
      <c r="Y33" s="8"/>
      <c r="Z33" s="8"/>
      <c r="AA33" s="8"/>
      <c r="AB33" s="8"/>
      <c r="AC33" s="8"/>
    </row>
    <row r="34" ht="16.5" customHeight="1">
      <c r="A34" s="8"/>
      <c r="B34" s="53" t="str">
        <f t="shared" si="5"/>
        <v>0.1</v>
      </c>
      <c r="C34" s="14" t="str">
        <f t="shared" si="7"/>
        <v>0.1</v>
      </c>
      <c r="D34" s="14" t="str">
        <f t="shared" si="9"/>
        <v>0.1</v>
      </c>
      <c r="E34" s="14" t="str">
        <f t="shared" si="11"/>
        <v>0.1</v>
      </c>
      <c r="F34" s="14" t="str">
        <f t="shared" ref="F34:F38" si="13">$D$21</f>
        <v>0.1</v>
      </c>
      <c r="G34" s="8">
        <v>1.0</v>
      </c>
      <c r="H34" s="14" t="str">
        <f t="shared" ref="H34:K34" si="12">$D$21</f>
        <v>0.1</v>
      </c>
      <c r="I34" s="14" t="str">
        <f t="shared" si="12"/>
        <v>0.1</v>
      </c>
      <c r="J34" s="14" t="str">
        <f t="shared" si="12"/>
        <v>0.1</v>
      </c>
      <c r="K34" s="48" t="str">
        <f t="shared" si="12"/>
        <v>0.1</v>
      </c>
      <c r="L34" s="50">
        <v>0.1</v>
      </c>
      <c r="M34" s="8"/>
      <c r="N34" s="8"/>
      <c r="O34" s="8"/>
      <c r="P34" s="8"/>
      <c r="Q34" s="8"/>
      <c r="R34" s="8"/>
      <c r="S34" s="8"/>
      <c r="T34" s="8"/>
      <c r="U34" s="8"/>
      <c r="V34" s="8"/>
      <c r="W34" s="8"/>
      <c r="X34" s="8"/>
      <c r="Y34" s="8"/>
      <c r="Z34" s="8"/>
      <c r="AA34" s="8"/>
      <c r="AB34" s="8"/>
      <c r="AC34" s="8"/>
    </row>
    <row r="35" ht="16.5" customHeight="1">
      <c r="A35" s="8"/>
      <c r="B35" s="53" t="str">
        <f t="shared" si="5"/>
        <v>0.1</v>
      </c>
      <c r="C35" s="14" t="str">
        <f t="shared" si="7"/>
        <v>0.1</v>
      </c>
      <c r="D35" s="14" t="str">
        <f t="shared" si="9"/>
        <v>0.1</v>
      </c>
      <c r="E35" s="14" t="str">
        <f t="shared" si="11"/>
        <v>0.1</v>
      </c>
      <c r="F35" s="14" t="str">
        <f t="shared" si="13"/>
        <v>0.1</v>
      </c>
      <c r="G35" s="14" t="str">
        <f t="shared" ref="G35:G38" si="15">$D$21</f>
        <v>0.1</v>
      </c>
      <c r="H35" s="8">
        <v>1.0</v>
      </c>
      <c r="I35" s="14" t="str">
        <f t="shared" ref="I35:K35" si="14">$D$21</f>
        <v>0.1</v>
      </c>
      <c r="J35" s="14" t="str">
        <f t="shared" si="14"/>
        <v>0.1</v>
      </c>
      <c r="K35" s="48" t="str">
        <f t="shared" si="14"/>
        <v>0.1</v>
      </c>
      <c r="L35" s="50">
        <v>0.1</v>
      </c>
      <c r="M35" s="8"/>
      <c r="N35" s="8"/>
      <c r="O35" s="8"/>
      <c r="P35" s="8"/>
      <c r="Q35" s="8"/>
      <c r="R35" s="8"/>
      <c r="S35" s="8"/>
      <c r="T35" s="8"/>
      <c r="U35" s="8"/>
      <c r="V35" s="8"/>
      <c r="W35" s="8"/>
      <c r="X35" s="8"/>
      <c r="Y35" s="8"/>
      <c r="Z35" s="8"/>
      <c r="AA35" s="8"/>
      <c r="AB35" s="8"/>
      <c r="AC35" s="8"/>
    </row>
    <row r="36" ht="16.5" customHeight="1">
      <c r="A36" s="8"/>
      <c r="B36" s="53" t="str">
        <f t="shared" si="5"/>
        <v>0.1</v>
      </c>
      <c r="C36" s="14" t="str">
        <f t="shared" si="7"/>
        <v>0.1</v>
      </c>
      <c r="D36" s="14" t="str">
        <f t="shared" si="9"/>
        <v>0.1</v>
      </c>
      <c r="E36" s="14" t="str">
        <f t="shared" si="11"/>
        <v>0.1</v>
      </c>
      <c r="F36" s="14" t="str">
        <f t="shared" si="13"/>
        <v>0.1</v>
      </c>
      <c r="G36" s="14" t="str">
        <f t="shared" si="15"/>
        <v>0.1</v>
      </c>
      <c r="H36" s="14" t="str">
        <f t="shared" ref="H36:H38" si="17">$D$21</f>
        <v>0.1</v>
      </c>
      <c r="I36" s="8">
        <v>1.0</v>
      </c>
      <c r="J36" s="14" t="str">
        <f t="shared" ref="J36:K36" si="16">$D$21</f>
        <v>0.1</v>
      </c>
      <c r="K36" s="48" t="str">
        <f t="shared" si="16"/>
        <v>0.1</v>
      </c>
      <c r="L36" s="50">
        <v>0.1</v>
      </c>
      <c r="M36" s="8"/>
      <c r="N36" s="8"/>
      <c r="O36" s="8"/>
      <c r="P36" s="8"/>
      <c r="Q36" s="8"/>
      <c r="R36" s="8"/>
      <c r="S36" s="8"/>
      <c r="T36" s="8"/>
      <c r="U36" s="8"/>
      <c r="V36" s="8"/>
      <c r="W36" s="8"/>
      <c r="X36" s="8"/>
      <c r="Y36" s="8"/>
      <c r="Z36" s="8"/>
      <c r="AA36" s="8"/>
      <c r="AB36" s="8"/>
      <c r="AC36" s="8"/>
    </row>
    <row r="37" ht="16.5" customHeight="1">
      <c r="A37" s="8"/>
      <c r="B37" s="53" t="str">
        <f t="shared" si="5"/>
        <v>0.1</v>
      </c>
      <c r="C37" s="14" t="str">
        <f t="shared" si="7"/>
        <v>0.1</v>
      </c>
      <c r="D37" s="14" t="str">
        <f t="shared" si="9"/>
        <v>0.1</v>
      </c>
      <c r="E37" s="14" t="str">
        <f t="shared" si="11"/>
        <v>0.1</v>
      </c>
      <c r="F37" s="14" t="str">
        <f t="shared" si="13"/>
        <v>0.1</v>
      </c>
      <c r="G37" s="14" t="str">
        <f t="shared" si="15"/>
        <v>0.1</v>
      </c>
      <c r="H37" s="14" t="str">
        <f t="shared" si="17"/>
        <v>0.1</v>
      </c>
      <c r="I37" s="14" t="str">
        <f t="shared" ref="I37:I38" si="18">$D$21</f>
        <v>0.1</v>
      </c>
      <c r="J37" s="8">
        <v>1.0</v>
      </c>
      <c r="K37" s="48" t="str">
        <f>$D$21</f>
        <v>0.1</v>
      </c>
      <c r="L37" s="50">
        <v>0.1</v>
      </c>
      <c r="M37" s="8"/>
      <c r="N37" s="8"/>
      <c r="O37" s="8"/>
      <c r="P37" s="8"/>
      <c r="Q37" s="8"/>
      <c r="R37" s="8"/>
      <c r="S37" s="8"/>
      <c r="T37" s="8"/>
      <c r="U37" s="8"/>
      <c r="V37" s="8"/>
      <c r="W37" s="8"/>
      <c r="X37" s="8"/>
      <c r="Y37" s="8"/>
      <c r="Z37" s="8"/>
      <c r="AA37" s="8"/>
      <c r="AB37" s="8"/>
      <c r="AC37" s="8"/>
    </row>
    <row r="38" ht="16.5" customHeight="1">
      <c r="A38" s="8"/>
      <c r="B38" s="51" t="str">
        <f t="shared" si="5"/>
        <v>0.1</v>
      </c>
      <c r="C38" s="54" t="str">
        <f t="shared" si="7"/>
        <v>0.1</v>
      </c>
      <c r="D38" s="54" t="str">
        <f t="shared" si="9"/>
        <v>0.1</v>
      </c>
      <c r="E38" s="54" t="str">
        <f t="shared" si="11"/>
        <v>0.1</v>
      </c>
      <c r="F38" s="54" t="str">
        <f t="shared" si="13"/>
        <v>0.1</v>
      </c>
      <c r="G38" s="54" t="str">
        <f t="shared" si="15"/>
        <v>0.1</v>
      </c>
      <c r="H38" s="54" t="str">
        <f t="shared" si="17"/>
        <v>0.1</v>
      </c>
      <c r="I38" s="54" t="str">
        <f t="shared" si="18"/>
        <v>0.1</v>
      </c>
      <c r="J38" s="54" t="str">
        <f>$D$21</f>
        <v>0.1</v>
      </c>
      <c r="K38" s="45">
        <v>1.0</v>
      </c>
      <c r="L38" s="52">
        <v>0.1</v>
      </c>
      <c r="M38" s="8"/>
      <c r="N38" s="8"/>
      <c r="O38" s="8"/>
      <c r="P38" s="8"/>
      <c r="Q38" s="8"/>
      <c r="R38" s="8"/>
      <c r="S38" s="8"/>
      <c r="T38" s="8"/>
      <c r="U38" s="8"/>
      <c r="V38" s="8"/>
      <c r="W38" s="8"/>
      <c r="X38" s="8"/>
      <c r="Y38" s="8"/>
      <c r="Z38" s="8"/>
      <c r="AA38" s="8"/>
      <c r="AB38" s="8"/>
      <c r="AC38" s="8"/>
    </row>
    <row r="39" ht="16.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ht="16.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ht="16.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ht="16.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ht="16.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ht="16.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ht="16.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ht="16.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ht="16.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ht="16.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ht="16.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ht="16.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ht="16.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ht="16.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