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Cover" sheetId="1" r:id="rId3"/>
    <sheet state="visible" name="Design" sheetId="2" r:id="rId4"/>
    <sheet state="visible" name="Maximum position" sheetId="3" r:id="rId5"/>
    <sheet state="visible" name="15th October 2014" sheetId="4" r:id="rId6"/>
    <sheet state="visible" name="1st December 2014" sheetId="5" r:id="rId7"/>
  </sheets>
  <definedNames/>
  <calcPr/>
</workbook>
</file>

<file path=xl/sharedStrings.xml><?xml version="1.0" encoding="utf-8"?>
<sst xmlns="http://schemas.openxmlformats.org/spreadsheetml/2006/main" count="194" uniqueCount="74">
  <si>
    <t>This spreadsheet forms part of additional material for the following book:</t>
  </si>
  <si>
    <t>Systematic Trading: A unique new method for designing trading and investing systems</t>
  </si>
  <si>
    <t>Sheet name: Staunch systems trader (Chapter fifteen)</t>
  </si>
  <si>
    <t>Instructions: This sheet shows how the staunch systems traders system was designed. Subsequent sheets show the calculations for each day of the trading diary.</t>
  </si>
  <si>
    <t>INSTRUCTION: Alter values in yellow if desired</t>
  </si>
  <si>
    <t>Trading capital</t>
  </si>
  <si>
    <t>Annualised vol. Target</t>
  </si>
  <si>
    <t>Standard cost SR</t>
  </si>
  <si>
    <t>Max turnover</t>
  </si>
  <si>
    <t>Raw turnover</t>
  </si>
  <si>
    <t>Cost with V2TX</t>
  </si>
  <si>
    <t>Weights</t>
  </si>
  <si>
    <t>Weighted turnover</t>
  </si>
  <si>
    <t>Eurodollar</t>
  </si>
  <si>
    <t>EWMAC2</t>
  </si>
  <si>
    <t>US 5 year</t>
  </si>
  <si>
    <t>EWMAC4</t>
  </si>
  <si>
    <t>Eurostoxx</t>
  </si>
  <si>
    <t>EWMAC8</t>
  </si>
  <si>
    <t>V2TX</t>
  </si>
  <si>
    <t>EWMAC16</t>
  </si>
  <si>
    <t>MXP/USD</t>
  </si>
  <si>
    <t>EWMAC32</t>
  </si>
  <si>
    <t>CORN</t>
  </si>
  <si>
    <t>EWMAC64</t>
  </si>
  <si>
    <t>Carry</t>
  </si>
  <si>
    <t>Forecast div mult.</t>
  </si>
  <si>
    <t>Forecast weight calculation</t>
  </si>
  <si>
    <t>Trading rule t/over</t>
  </si>
  <si>
    <t>Level 1</t>
  </si>
  <si>
    <t>Level 2</t>
  </si>
  <si>
    <t>EWMAC 16,64</t>
  </si>
  <si>
    <t>EWMAC 32, 128</t>
  </si>
  <si>
    <t>EWMAC</t>
  </si>
  <si>
    <t>EWMAC 64, 256</t>
  </si>
  <si>
    <t>Weights calculation:</t>
  </si>
  <si>
    <t>Final</t>
  </si>
  <si>
    <t>Total</t>
  </si>
  <si>
    <t>Instrument weight calculation</t>
  </si>
  <si>
    <t>Interest rates</t>
  </si>
  <si>
    <t>US T note</t>
  </si>
  <si>
    <t>Equities</t>
  </si>
  <si>
    <t>MXPUSD</t>
  </si>
  <si>
    <t>Foreign exchange</t>
  </si>
  <si>
    <t>Corn</t>
  </si>
  <si>
    <t>Commodities</t>
  </si>
  <si>
    <t>Instrument diversification multiplier</t>
  </si>
  <si>
    <t>Euro$</t>
  </si>
  <si>
    <t>T-note</t>
  </si>
  <si>
    <t>Estxx</t>
  </si>
  <si>
    <t>MXP</t>
  </si>
  <si>
    <t>(used in other sheets)</t>
  </si>
  <si>
    <t>FX Rates</t>
  </si>
  <si>
    <t>USD</t>
  </si>
  <si>
    <t>Annual percentage volatility target</t>
  </si>
  <si>
    <t>EUR</t>
  </si>
  <si>
    <t>Annual cash volatility target</t>
  </si>
  <si>
    <t>Daily volatility target (A)</t>
  </si>
  <si>
    <t>Price (B)</t>
  </si>
  <si>
    <t>Each point is worth ©</t>
  </si>
  <si>
    <t>FX rate (D)</t>
  </si>
  <si>
    <t>Block value (E)</t>
  </si>
  <si>
    <t>Price volatility, % (G)</t>
  </si>
  <si>
    <t>Instrument currency volatility (H)</t>
  </si>
  <si>
    <t>Instrument value volatility (I)</t>
  </si>
  <si>
    <t>Volatility scalar (J)</t>
  </si>
  <si>
    <t>Maximum forecast (K)</t>
  </si>
  <si>
    <t>Subsystem position, blocks (L)</t>
  </si>
  <si>
    <t>Instrument weight (M)</t>
  </si>
  <si>
    <t>Instrument diversification multiplier (N)</t>
  </si>
  <si>
    <t>Portfolio instrument position, blocks (O)</t>
  </si>
  <si>
    <t>Maximum possible position</t>
  </si>
  <si>
    <t>Combined forecast (K)</t>
  </si>
  <si>
    <t>Rounded target position, blocks (P)</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</si>
</sst>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409]#,##0.00;[RED]\-[$$-409]#,##0.00"/>
    <numFmt numFmtId="165" formatCode="0.0"/>
    <numFmt numFmtId="166" formatCode="0.0%"/>
    <numFmt numFmtId="167" formatCode="[$€-413]\ #,##0.00;[RED][$€-413]\ #,##0.00\-"/>
    <numFmt numFmtId="168" formatCode="[$$-409]#,##0.0;[RED]\-[$$-409]#,##0.0"/>
    <numFmt numFmtId="169" formatCode="[$€]#,##0.00"/>
  </numFmts>
  <fonts count="14">
    <font>
      <sz val="10.0"/>
      <color rgb="FF000000"/>
      <name val="Arial"/>
    </font>
    <font>
      <sz val="14.0"/>
      <name val="Arial"/>
    </font>
    <font>
      <sz val="10.0"/>
      <name val="Arial"/>
    </font>
    <font>
      <sz val="24.0"/>
      <name val="Arial"/>
    </font>
    <font>
      <u/>
      <sz val="15.0"/>
      <color rgb="FF0000FF"/>
      <name val="Arial"/>
    </font>
    <font>
      <u/>
      <sz val="14.0"/>
      <color rgb="FF0000FF"/>
      <name val="Arial"/>
    </font>
    <font>
      <b/>
      <sz val="15.0"/>
      <name val="Arial"/>
    </font>
    <font>
      <b/>
      <sz val="14.0"/>
      <name val="Arial"/>
    </font>
    <font>
      <b/>
      <sz val="12.0"/>
      <color rgb="FFDC2300"/>
      <name val="Arial"/>
    </font>
    <font>
      <sz val="12.0"/>
      <name val="Arial"/>
    </font>
    <font>
      <b/>
      <sz val="12.0"/>
      <name val="Arial"/>
    </font>
    <font>
      <sz val="12.0"/>
      <color rgb="FF000000"/>
      <name val="Arial"/>
    </font>
    <font>
      <b/>
      <sz val="12.0"/>
      <color rgb="FF000000"/>
      <name val="Arial"/>
    </font>
    <font>
      <b/>
      <sz val="14.0"/>
      <color rgb="FFDC2300"/>
      <name val="Arial"/>
    </font>
  </fonts>
  <fills count="3">
    <fill>
      <patternFill patternType="none"/>
    </fill>
    <fill>
      <patternFill patternType="lightGray"/>
    </fill>
    <fill>
      <patternFill patternType="solid">
        <fgColor rgb="FFFFFF00"/>
        <bgColor rgb="FFFFFF00"/>
      </patternFill>
    </fill>
  </fills>
  <borders count="9">
    <border>
      <left/>
      <right/>
      <top/>
      <bottom/>
    </border>
    <border>
      <left style="dotted">
        <color rgb="FF000000"/>
      </left>
      <right/>
      <top style="dotted">
        <color rgb="FF000000"/>
      </top>
      <bottom/>
    </border>
    <border>
      <left/>
      <right style="dotted">
        <color rgb="FF000000"/>
      </right>
      <top style="dotted">
        <color rgb="FF000000"/>
      </top>
      <bottom/>
    </border>
    <border>
      <left style="dotted">
        <color rgb="FF000000"/>
      </left>
      <right/>
      <top/>
      <bottom/>
    </border>
    <border>
      <left/>
      <right style="dotted">
        <color rgb="FF000000"/>
      </right>
      <top/>
      <bottom/>
    </border>
    <border>
      <left style="dotted">
        <color rgb="FF000000"/>
      </left>
      <right/>
      <top/>
      <bottom style="dotted">
        <color rgb="FF000000"/>
      </bottom>
    </border>
    <border>
      <left/>
      <right style="dotted">
        <color rgb="FF000000"/>
      </right>
      <top/>
      <bottom style="dotted">
        <color rgb="FF000000"/>
      </bottom>
    </border>
    <border>
      <left/>
      <right/>
      <top style="dotted">
        <color rgb="FF000000"/>
      </top>
      <bottom/>
    </border>
    <border>
      <left/>
      <right/>
      <top/>
      <bottom style="dotted">
        <color rgb="FF000000"/>
      </bottom>
    </border>
  </borders>
  <cellStyleXfs count="1">
    <xf borderId="0" fillId="0" fontId="0" numFmtId="0" applyAlignment="1" applyFont="1"/>
  </cellStyleXfs>
  <cellXfs count="93">
    <xf borderId="0" fillId="0" fontId="0" numFmtId="0" xfId="0" applyAlignment="1" applyFont="1">
      <alignment/>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wrapText="1"/>
    </xf>
    <xf borderId="0" fillId="0" fontId="6" numFmtId="0" xfId="0" applyAlignment="1" applyFont="1">
      <alignment horizontal="center" vertical="center"/>
    </xf>
    <xf borderId="0" fillId="0" fontId="7" numFmtId="0" xfId="0" applyAlignment="1" applyFont="1">
      <alignment vertical="top" wrapText="1"/>
    </xf>
    <xf borderId="0" fillId="0" fontId="8" numFmtId="0" xfId="0" applyAlignment="1" applyFont="1">
      <alignment horizontal="left" vertical="center"/>
    </xf>
    <xf borderId="0" fillId="0" fontId="9" numFmtId="0" xfId="0" applyFont="1"/>
    <xf borderId="0" fillId="0" fontId="10" numFmtId="0" xfId="0" applyFont="1"/>
    <xf borderId="0" fillId="2" fontId="9" numFmtId="164" xfId="0" applyBorder="1" applyFill="1" applyFont="1" applyNumberFormat="1"/>
    <xf borderId="0" fillId="2" fontId="9" numFmtId="10" xfId="0" applyBorder="1" applyFont="1" applyNumberFormat="1"/>
    <xf borderId="0" fillId="0" fontId="9" numFmtId="165" xfId="0" applyFont="1" applyNumberFormat="1"/>
    <xf borderId="0" fillId="0" fontId="9" numFmtId="2" xfId="0" applyFont="1" applyNumberFormat="1"/>
    <xf borderId="0" fillId="0" fontId="9" numFmtId="10" xfId="0" applyFont="1" applyNumberFormat="1"/>
    <xf borderId="0" fillId="0" fontId="9" numFmtId="0" xfId="0" applyFont="1"/>
    <xf borderId="1" fillId="0" fontId="11" numFmtId="0" xfId="0" applyBorder="1" applyFont="1"/>
    <xf borderId="2" fillId="0" fontId="11" numFmtId="10" xfId="0" applyBorder="1" applyFont="1" applyNumberFormat="1"/>
    <xf borderId="0" fillId="0" fontId="11" numFmtId="0" xfId="0" applyFont="1"/>
    <xf borderId="2" fillId="0" fontId="11" numFmtId="0" xfId="0" applyBorder="1" applyFont="1"/>
    <xf borderId="3" fillId="0" fontId="11" numFmtId="0" xfId="0" applyBorder="1" applyFont="1"/>
    <xf borderId="4" fillId="0" fontId="11" numFmtId="10" xfId="0" applyBorder="1" applyFont="1" applyNumberFormat="1"/>
    <xf borderId="3" fillId="0" fontId="12" numFmtId="0" xfId="0" applyBorder="1" applyFont="1"/>
    <xf borderId="5" fillId="0" fontId="11" numFmtId="0" xfId="0" applyBorder="1" applyFont="1"/>
    <xf borderId="6" fillId="0" fontId="11" numFmtId="10" xfId="0" applyBorder="1" applyFont="1" applyNumberFormat="1"/>
    <xf borderId="4" fillId="0" fontId="11" numFmtId="0" xfId="0" applyBorder="1" applyFont="1"/>
    <xf borderId="6" fillId="0" fontId="11" numFmtId="0" xfId="0" applyBorder="1" applyFont="1"/>
    <xf borderId="0" fillId="0" fontId="12" numFmtId="0" xfId="0" applyFont="1"/>
    <xf borderId="0" fillId="0" fontId="0" numFmtId="0" xfId="0" applyFont="1"/>
    <xf borderId="0" fillId="0" fontId="11" numFmtId="10" xfId="0" applyFont="1" applyNumberFormat="1"/>
    <xf borderId="1" fillId="0" fontId="9" numFmtId="0" xfId="0" applyBorder="1" applyFont="1"/>
    <xf borderId="2" fillId="0" fontId="9" numFmtId="10" xfId="0" applyBorder="1" applyFont="1" applyNumberFormat="1"/>
    <xf borderId="7" fillId="0" fontId="9" numFmtId="0" xfId="0" applyBorder="1" applyFont="1"/>
    <xf borderId="2" fillId="0" fontId="9" numFmtId="0" xfId="0" applyBorder="1" applyFont="1"/>
    <xf borderId="3" fillId="0" fontId="9" numFmtId="0" xfId="0" applyBorder="1" applyFont="1"/>
    <xf borderId="4" fillId="0" fontId="9" numFmtId="0" xfId="0" applyBorder="1" applyFont="1"/>
    <xf borderId="4" fillId="0" fontId="9" numFmtId="10" xfId="0" applyBorder="1" applyFont="1" applyNumberFormat="1"/>
    <xf borderId="5" fillId="0" fontId="9" numFmtId="0" xfId="0" applyBorder="1" applyFont="1"/>
    <xf borderId="6" fillId="0" fontId="9" numFmtId="10" xfId="0" applyBorder="1" applyFont="1" applyNumberFormat="1"/>
    <xf borderId="2" fillId="0" fontId="10" numFmtId="10" xfId="0" applyBorder="1" applyFont="1" applyNumberFormat="1"/>
    <xf borderId="4" fillId="0" fontId="10" numFmtId="10" xfId="0" applyBorder="1" applyFont="1" applyNumberFormat="1"/>
    <xf borderId="6" fillId="0" fontId="9" numFmtId="0" xfId="0" applyBorder="1" applyFont="1"/>
    <xf borderId="8" fillId="0" fontId="9" numFmtId="0" xfId="0" applyBorder="1" applyFont="1"/>
    <xf borderId="0" fillId="0" fontId="2" numFmtId="2" xfId="0" applyFont="1" applyNumberFormat="1"/>
    <xf borderId="0" fillId="0" fontId="2" numFmtId="0" xfId="0" applyFont="1"/>
    <xf borderId="0" fillId="0" fontId="13" numFmtId="0" xfId="0" applyAlignment="1" applyFont="1">
      <alignment horizontal="left" vertical="center"/>
    </xf>
    <xf borderId="0" fillId="0" fontId="7" numFmtId="0" xfId="0" applyAlignment="1" applyFont="1">
      <alignment horizontal="center"/>
    </xf>
    <xf borderId="0" fillId="0" fontId="7" numFmtId="0" xfId="0" applyFont="1"/>
    <xf borderId="0" fillId="0" fontId="1" numFmtId="0" xfId="0" applyFont="1"/>
    <xf borderId="0" fillId="0" fontId="1" numFmtId="164" xfId="0" applyAlignment="1" applyFont="1" applyNumberFormat="1">
      <alignment horizontal="center"/>
    </xf>
    <xf borderId="0" fillId="2" fontId="1" numFmtId="0" xfId="0" applyBorder="1" applyFont="1"/>
    <xf borderId="0" fillId="0" fontId="1" numFmtId="166" xfId="0" applyAlignment="1" applyFont="1" applyNumberFormat="1">
      <alignment horizontal="center"/>
    </xf>
    <xf borderId="0" fillId="0" fontId="7" numFmtId="0" xfId="0" applyAlignment="1" applyFont="1">
      <alignment wrapText="1"/>
    </xf>
    <xf borderId="1" fillId="0" fontId="1" numFmtId="164" xfId="0" applyAlignment="1" applyBorder="1" applyFont="1" applyNumberFormat="1">
      <alignment horizontal="center"/>
    </xf>
    <xf borderId="7" fillId="0" fontId="1" numFmtId="164" xfId="0" applyAlignment="1" applyBorder="1" applyFont="1" applyNumberFormat="1">
      <alignment horizontal="center"/>
    </xf>
    <xf borderId="2" fillId="0" fontId="1" numFmtId="164" xfId="0" applyAlignment="1" applyBorder="1" applyFont="1" applyNumberFormat="1">
      <alignment horizontal="center"/>
    </xf>
    <xf borderId="3" fillId="2" fontId="1" numFmtId="0" xfId="0" applyAlignment="1" applyBorder="1" applyFont="1">
      <alignment horizontal="center"/>
    </xf>
    <xf borderId="0" fillId="2" fontId="1" numFmtId="0" xfId="0" applyAlignment="1" applyBorder="1" applyFont="1">
      <alignment horizontal="center"/>
    </xf>
    <xf borderId="4" fillId="2" fontId="1" numFmtId="0" xfId="0" applyAlignment="1" applyBorder="1" applyFont="1">
      <alignment horizontal="center"/>
    </xf>
    <xf borderId="3" fillId="2" fontId="1" numFmtId="164" xfId="0" applyAlignment="1" applyBorder="1" applyFont="1" applyNumberFormat="1">
      <alignment horizontal="center"/>
    </xf>
    <xf borderId="0" fillId="2" fontId="1" numFmtId="164" xfId="0" applyAlignment="1" applyBorder="1" applyFont="1" applyNumberFormat="1">
      <alignment horizontal="center"/>
    </xf>
    <xf borderId="0" fillId="2" fontId="1" numFmtId="167" xfId="0" applyAlignment="1" applyBorder="1" applyFont="1" applyNumberFormat="1">
      <alignment horizontal="center"/>
    </xf>
    <xf borderId="4" fillId="2" fontId="1" numFmtId="164" xfId="0" applyAlignment="1" applyBorder="1" applyFont="1" applyNumberFormat="1">
      <alignment horizontal="center"/>
    </xf>
    <xf borderId="3" fillId="0" fontId="1" numFmtId="165" xfId="0" applyAlignment="1" applyBorder="1" applyFont="1" applyNumberFormat="1">
      <alignment horizontal="center"/>
    </xf>
    <xf borderId="0" fillId="0" fontId="1" numFmtId="165" xfId="0" applyAlignment="1" applyFont="1" applyNumberFormat="1">
      <alignment horizontal="center"/>
    </xf>
    <xf borderId="4" fillId="0" fontId="1" numFmtId="165" xfId="0" applyAlignment="1" applyBorder="1" applyFont="1" applyNumberFormat="1">
      <alignment horizontal="center"/>
    </xf>
    <xf borderId="3" fillId="0" fontId="1" numFmtId="164" xfId="0" applyAlignment="1" applyBorder="1" applyFont="1" applyNumberFormat="1">
      <alignment horizontal="center"/>
    </xf>
    <xf borderId="4" fillId="0" fontId="1" numFmtId="164" xfId="0" applyAlignment="1" applyBorder="1" applyFont="1" applyNumberFormat="1">
      <alignment horizontal="center"/>
    </xf>
    <xf borderId="3" fillId="2" fontId="1" numFmtId="10" xfId="0" applyAlignment="1" applyBorder="1" applyFont="1" applyNumberFormat="1">
      <alignment horizontal="center"/>
    </xf>
    <xf borderId="0" fillId="2" fontId="1" numFmtId="10" xfId="0" applyAlignment="1" applyBorder="1" applyFont="1" applyNumberFormat="1">
      <alignment horizontal="center"/>
    </xf>
    <xf borderId="4" fillId="2" fontId="1" numFmtId="10" xfId="0" applyAlignment="1" applyBorder="1" applyFont="1" applyNumberFormat="1">
      <alignment horizontal="center"/>
    </xf>
    <xf borderId="0" fillId="0" fontId="1" numFmtId="167" xfId="0" applyAlignment="1" applyFont="1" applyNumberFormat="1">
      <alignment horizontal="center"/>
    </xf>
    <xf borderId="3" fillId="0" fontId="1" numFmtId="168" xfId="0" applyAlignment="1" applyBorder="1" applyFont="1" applyNumberFormat="1">
      <alignment horizontal="center"/>
    </xf>
    <xf borderId="0" fillId="0" fontId="1" numFmtId="168" xfId="0" applyAlignment="1" applyFont="1" applyNumberFormat="1">
      <alignment horizontal="center"/>
    </xf>
    <xf borderId="4" fillId="0" fontId="1" numFmtId="168" xfId="0" applyAlignment="1" applyBorder="1" applyFont="1" applyNumberFormat="1">
      <alignment horizontal="center"/>
    </xf>
    <xf borderId="3" fillId="0" fontId="1" numFmtId="0" xfId="0" applyAlignment="1" applyBorder="1" applyFont="1">
      <alignment horizontal="center"/>
    </xf>
    <xf borderId="0" fillId="0" fontId="1" numFmtId="0" xfId="0" applyAlignment="1" applyFont="1">
      <alignment horizontal="center"/>
    </xf>
    <xf borderId="4" fillId="0" fontId="1" numFmtId="0" xfId="0" applyAlignment="1" applyBorder="1" applyFont="1">
      <alignment horizontal="center"/>
    </xf>
    <xf borderId="3" fillId="0" fontId="1" numFmtId="10" xfId="0" applyAlignment="1" applyBorder="1" applyFont="1" applyNumberFormat="1">
      <alignment horizontal="center"/>
    </xf>
    <xf borderId="0" fillId="0" fontId="1" numFmtId="10" xfId="0" applyAlignment="1" applyFont="1" applyNumberFormat="1">
      <alignment horizontal="center"/>
    </xf>
    <xf borderId="4" fillId="0" fontId="1" numFmtId="10" xfId="0" applyAlignment="1" applyBorder="1" applyFont="1" applyNumberFormat="1">
      <alignment horizontal="center"/>
    </xf>
    <xf borderId="3" fillId="0" fontId="1" numFmtId="2" xfId="0" applyAlignment="1" applyBorder="1" applyFont="1" applyNumberFormat="1">
      <alignment horizontal="center"/>
    </xf>
    <xf borderId="0" fillId="0" fontId="1" numFmtId="2" xfId="0" applyAlignment="1" applyFont="1" applyNumberFormat="1">
      <alignment horizontal="center"/>
    </xf>
    <xf borderId="4" fillId="0" fontId="1" numFmtId="2" xfId="0" applyAlignment="1" applyBorder="1" applyFont="1" applyNumberFormat="1">
      <alignment horizontal="center"/>
    </xf>
    <xf borderId="5" fillId="0" fontId="1" numFmtId="2" xfId="0" applyAlignment="1" applyBorder="1" applyFont="1" applyNumberFormat="1">
      <alignment horizontal="center"/>
    </xf>
    <xf borderId="8" fillId="0" fontId="1" numFmtId="2" xfId="0" applyAlignment="1" applyBorder="1" applyFont="1" applyNumberFormat="1">
      <alignment horizontal="center"/>
    </xf>
    <xf borderId="6" fillId="0" fontId="1" numFmtId="2" xfId="0" applyAlignment="1" applyBorder="1" applyFont="1" applyNumberFormat="1">
      <alignment horizontal="center"/>
    </xf>
    <xf borderId="0" fillId="0" fontId="1" numFmtId="169" xfId="0" applyAlignment="1" applyFont="1" applyNumberFormat="1">
      <alignment horizontal="center"/>
    </xf>
    <xf borderId="0" fillId="0" fontId="1" numFmtId="169" xfId="0" applyAlignment="1" applyFont="1" applyNumberFormat="1">
      <alignment horizontal="center"/>
    </xf>
    <xf borderId="3" fillId="0" fontId="1" numFmtId="0" xfId="0" applyAlignment="1" applyBorder="1" applyFont="1">
      <alignment horizontal="center"/>
    </xf>
    <xf borderId="0" fillId="0" fontId="1" numFmtId="0" xfId="0" applyAlignment="1" applyFont="1">
      <alignment horizontal="center"/>
    </xf>
    <xf borderId="4"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ystematictrading.com/" TargetMode="External"/><Relationship Id="rId2" Type="http://schemas.openxmlformats.org/officeDocument/2006/relationships/hyperlink" Target="http://www.gnu.org/licenses/gpl.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4.43"/>
    <col customWidth="1" min="9" max="11" width="11.57"/>
    <col customWidth="1" min="12" max="26" width="10.0"/>
  </cols>
  <sheetData>
    <row r="1" ht="38.25" customHeight="1">
      <c r="A1" s="1" t="s">
        <v>0</v>
      </c>
      <c r="I1" s="2"/>
      <c r="J1" s="2"/>
      <c r="K1" s="2"/>
      <c r="L1" s="2"/>
      <c r="M1" s="2"/>
      <c r="N1" s="2"/>
      <c r="O1" s="2"/>
      <c r="P1" s="2"/>
      <c r="Q1" s="2"/>
      <c r="R1" s="2"/>
      <c r="S1" s="2"/>
      <c r="T1" s="2"/>
      <c r="U1" s="2"/>
      <c r="V1" s="2"/>
      <c r="W1" s="2"/>
      <c r="X1" s="2"/>
      <c r="Y1" s="2"/>
      <c r="Z1" s="2"/>
    </row>
    <row r="2" ht="67.5" customHeight="1">
      <c r="A2" s="3" t="s">
        <v>1</v>
      </c>
      <c r="I2" s="2"/>
      <c r="J2" s="2"/>
      <c r="K2" s="2"/>
      <c r="L2" s="2"/>
      <c r="M2" s="2"/>
      <c r="N2" s="2"/>
      <c r="O2" s="2"/>
      <c r="P2" s="2"/>
      <c r="Q2" s="2"/>
      <c r="R2" s="2"/>
      <c r="S2" s="2"/>
      <c r="T2" s="2"/>
      <c r="U2" s="2"/>
      <c r="V2" s="2"/>
      <c r="W2" s="2"/>
      <c r="X2" s="2"/>
      <c r="Y2" s="2"/>
      <c r="Z2" s="2"/>
    </row>
    <row r="3" ht="50.25" customHeight="1">
      <c r="A3" s="4" t="str">
        <f>HYPERLINK("http://www.systematictrading.com/","Written by Robert Carver 2015 (www.systematictrading.com). Published by Harriman House. ISBN 978-0-85719-445-9")</f>
        <v>Written by Robert Carver 2015 (www.systematictrading.com). Published by Harriman House. ISBN 978-0-85719-445-9</v>
      </c>
      <c r="I3" s="2"/>
      <c r="J3" s="2"/>
      <c r="K3" s="2"/>
      <c r="L3" s="2"/>
      <c r="M3" s="2"/>
      <c r="N3" s="2"/>
      <c r="O3" s="2"/>
      <c r="P3" s="2"/>
      <c r="Q3" s="2"/>
      <c r="R3" s="2"/>
      <c r="S3" s="2"/>
      <c r="T3" s="2"/>
      <c r="U3" s="2"/>
      <c r="V3" s="2"/>
      <c r="W3" s="2"/>
      <c r="X3" s="2"/>
      <c r="Y3" s="2"/>
      <c r="Z3" s="2"/>
    </row>
    <row r="4" ht="60.0" customHeight="1">
      <c r="A4" s="5" t="str">
        <f>HYPERLINK("http://www.gnu.org/licenses/gpl.html","This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f>
        <v>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v>
      </c>
      <c r="I4" s="2"/>
      <c r="J4" s="2"/>
      <c r="K4" s="2"/>
      <c r="L4" s="2"/>
      <c r="M4" s="2"/>
      <c r="N4" s="2"/>
      <c r="O4" s="2"/>
      <c r="P4" s="2"/>
      <c r="Q4" s="2"/>
      <c r="R4" s="2"/>
      <c r="S4" s="2"/>
      <c r="T4" s="2"/>
      <c r="U4" s="2"/>
      <c r="V4" s="2"/>
      <c r="W4" s="2"/>
      <c r="X4" s="2"/>
      <c r="Y4" s="2"/>
      <c r="Z4" s="2"/>
    </row>
    <row r="5" ht="54.0" customHeight="1">
      <c r="A5" s="6" t="s">
        <v>2</v>
      </c>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7" t="s">
        <v>3</v>
      </c>
      <c r="I8" s="2"/>
      <c r="J8" s="2"/>
      <c r="K8" s="2"/>
      <c r="L8" s="2"/>
      <c r="M8" s="2"/>
      <c r="N8" s="2"/>
      <c r="O8" s="2"/>
      <c r="P8" s="2"/>
      <c r="Q8" s="2"/>
      <c r="R8" s="2"/>
      <c r="S8" s="2"/>
      <c r="T8" s="2"/>
      <c r="U8" s="2"/>
      <c r="V8" s="2"/>
      <c r="W8" s="2"/>
      <c r="X8" s="2"/>
      <c r="Y8" s="2"/>
      <c r="Z8" s="2"/>
    </row>
    <row r="9" ht="12.75" customHeight="1">
      <c r="I9" s="2"/>
      <c r="J9" s="2"/>
      <c r="K9" s="2"/>
      <c r="L9" s="2"/>
      <c r="M9" s="2"/>
      <c r="N9" s="2"/>
      <c r="O9" s="2"/>
      <c r="P9" s="2"/>
      <c r="Q9" s="2"/>
      <c r="R9" s="2"/>
      <c r="S9" s="2"/>
      <c r="T9" s="2"/>
      <c r="U9" s="2"/>
      <c r="V9" s="2"/>
      <c r="W9" s="2"/>
      <c r="X9" s="2"/>
      <c r="Y9" s="2"/>
      <c r="Z9" s="2"/>
    </row>
    <row r="10" ht="12.75" customHeight="1">
      <c r="I10" s="2"/>
      <c r="J10" s="2"/>
      <c r="K10" s="2"/>
      <c r="L10" s="2"/>
      <c r="M10" s="2"/>
      <c r="N10" s="2"/>
      <c r="O10" s="2"/>
      <c r="P10" s="2"/>
      <c r="Q10" s="2"/>
      <c r="R10" s="2"/>
      <c r="S10" s="2"/>
      <c r="T10" s="2"/>
      <c r="U10" s="2"/>
      <c r="V10" s="2"/>
      <c r="W10" s="2"/>
      <c r="X10" s="2"/>
      <c r="Y10" s="2"/>
      <c r="Z10" s="2"/>
    </row>
    <row r="11" ht="12.75" customHeight="1">
      <c r="I11" s="2"/>
      <c r="J11" s="2"/>
      <c r="K11" s="2"/>
      <c r="L11" s="2"/>
      <c r="M11" s="2"/>
      <c r="N11" s="2"/>
      <c r="O11" s="2"/>
      <c r="P11" s="2"/>
      <c r="Q11" s="2"/>
      <c r="R11" s="2"/>
      <c r="S11" s="2"/>
      <c r="T11" s="2"/>
      <c r="U11" s="2"/>
      <c r="V11" s="2"/>
      <c r="W11" s="2"/>
      <c r="X11" s="2"/>
      <c r="Y11" s="2"/>
      <c r="Z11" s="2"/>
    </row>
    <row r="12" ht="12.75" customHeight="1">
      <c r="I12" s="2"/>
      <c r="J12" s="2"/>
      <c r="K12" s="2"/>
      <c r="L12" s="2"/>
      <c r="M12" s="2"/>
      <c r="N12" s="2"/>
      <c r="O12" s="2"/>
      <c r="P12" s="2"/>
      <c r="Q12" s="2"/>
      <c r="R12" s="2"/>
      <c r="S12" s="2"/>
      <c r="T12" s="2"/>
      <c r="U12" s="2"/>
      <c r="V12" s="2"/>
      <c r="W12" s="2"/>
      <c r="X12" s="2"/>
      <c r="Y12" s="2"/>
      <c r="Z12" s="2"/>
    </row>
    <row r="13" ht="12.75" customHeight="1">
      <c r="I13" s="2"/>
      <c r="J13" s="2"/>
      <c r="K13" s="2"/>
      <c r="L13" s="2"/>
      <c r="M13" s="2"/>
      <c r="N13" s="2"/>
      <c r="O13" s="2"/>
      <c r="P13" s="2"/>
      <c r="Q13" s="2"/>
      <c r="R13" s="2"/>
      <c r="S13" s="2"/>
      <c r="T13" s="2"/>
      <c r="U13" s="2"/>
      <c r="V13" s="2"/>
      <c r="W13" s="2"/>
      <c r="X13" s="2"/>
      <c r="Y13" s="2"/>
      <c r="Z13" s="2"/>
    </row>
    <row r="14" ht="12.75" customHeight="1">
      <c r="I14" s="2"/>
      <c r="J14" s="2"/>
      <c r="K14" s="2"/>
      <c r="L14" s="2"/>
      <c r="M14" s="2"/>
      <c r="N14" s="2"/>
      <c r="O14" s="2"/>
      <c r="P14" s="2"/>
      <c r="Q14" s="2"/>
      <c r="R14" s="2"/>
      <c r="S14" s="2"/>
      <c r="T14" s="2"/>
      <c r="U14" s="2"/>
      <c r="V14" s="2"/>
      <c r="W14" s="2"/>
      <c r="X14" s="2"/>
      <c r="Y14" s="2"/>
      <c r="Z14" s="2"/>
    </row>
    <row r="15" ht="12.75" customHeight="1">
      <c r="I15" s="2"/>
      <c r="J15" s="2"/>
      <c r="K15" s="2"/>
      <c r="L15" s="2"/>
      <c r="M15" s="2"/>
      <c r="N15" s="2"/>
      <c r="O15" s="2"/>
      <c r="P15" s="2"/>
      <c r="Q15" s="2"/>
      <c r="R15" s="2"/>
      <c r="S15" s="2"/>
      <c r="T15" s="2"/>
      <c r="U15" s="2"/>
      <c r="V15" s="2"/>
      <c r="W15" s="2"/>
      <c r="X15" s="2"/>
      <c r="Y15" s="2"/>
      <c r="Z15" s="2"/>
    </row>
    <row r="16" ht="12.75" customHeight="1">
      <c r="I16" s="2"/>
      <c r="J16" s="2"/>
      <c r="K16" s="2"/>
      <c r="L16" s="2"/>
      <c r="M16" s="2"/>
      <c r="N16" s="2"/>
      <c r="O16" s="2"/>
      <c r="P16" s="2"/>
      <c r="Q16" s="2"/>
      <c r="R16" s="2"/>
      <c r="S16" s="2"/>
      <c r="T16" s="2"/>
      <c r="U16" s="2"/>
      <c r="V16" s="2"/>
      <c r="W16" s="2"/>
      <c r="X16" s="2"/>
      <c r="Y16" s="2"/>
      <c r="Z16" s="2"/>
    </row>
    <row r="17" ht="12.75" customHeight="1">
      <c r="I17" s="2"/>
      <c r="J17" s="2"/>
      <c r="K17" s="2"/>
      <c r="L17" s="2"/>
      <c r="M17" s="2"/>
      <c r="N17" s="2"/>
      <c r="O17" s="2"/>
      <c r="P17" s="2"/>
      <c r="Q17" s="2"/>
      <c r="R17" s="2"/>
      <c r="S17" s="2"/>
      <c r="T17" s="2"/>
      <c r="U17" s="2"/>
      <c r="V17" s="2"/>
      <c r="W17" s="2"/>
      <c r="X17" s="2"/>
      <c r="Y17" s="2"/>
      <c r="Z17" s="2"/>
    </row>
    <row r="18" ht="12.75" customHeight="1">
      <c r="I18" s="2"/>
      <c r="J18" s="2"/>
      <c r="K18" s="2"/>
      <c r="L18" s="2"/>
      <c r="M18" s="2"/>
      <c r="N18" s="2"/>
      <c r="O18" s="2"/>
      <c r="P18" s="2"/>
      <c r="Q18" s="2"/>
      <c r="R18" s="2"/>
      <c r="S18" s="2"/>
      <c r="T18" s="2"/>
      <c r="U18" s="2"/>
      <c r="V18" s="2"/>
      <c r="W18" s="2"/>
      <c r="X18" s="2"/>
      <c r="Y18" s="2"/>
      <c r="Z18" s="2"/>
    </row>
    <row r="19" ht="12.75" customHeight="1">
      <c r="I19" s="2"/>
      <c r="J19" s="2"/>
      <c r="K19" s="2"/>
      <c r="L19" s="2"/>
      <c r="M19" s="2"/>
      <c r="N19" s="2"/>
      <c r="O19" s="2"/>
      <c r="P19" s="2"/>
      <c r="Q19" s="2"/>
      <c r="R19" s="2"/>
      <c r="S19" s="2"/>
      <c r="T19" s="2"/>
      <c r="U19" s="2"/>
      <c r="V19" s="2"/>
      <c r="W19" s="2"/>
      <c r="X19" s="2"/>
      <c r="Y19" s="2"/>
      <c r="Z19" s="2"/>
    </row>
    <row r="20" ht="12.75" customHeight="1">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H1"/>
    <mergeCell ref="A2:H2"/>
    <mergeCell ref="A3:H3"/>
    <mergeCell ref="A4:H4"/>
    <mergeCell ref="A5:H5"/>
    <mergeCell ref="A8:H20"/>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1.57"/>
    <col customWidth="1" min="3" max="3" width="18.43"/>
    <col customWidth="1" min="4" max="4" width="11.57"/>
    <col customWidth="1" min="5" max="5" width="18.14"/>
    <col customWidth="1" min="6" max="6" width="16.29"/>
    <col customWidth="1" min="7" max="7" width="11.57"/>
    <col customWidth="1" min="8" max="8" width="18.43"/>
    <col customWidth="1" min="9" max="26" width="11.57"/>
  </cols>
  <sheetData>
    <row r="1" ht="16.5" customHeight="1">
      <c r="A1" s="8" t="s">
        <v>4</v>
      </c>
      <c r="B1" s="9"/>
      <c r="C1" s="9"/>
      <c r="D1" s="9"/>
      <c r="E1" s="9"/>
      <c r="F1" s="9"/>
      <c r="G1" s="9"/>
      <c r="H1" s="9"/>
      <c r="I1" s="9"/>
      <c r="J1" s="9"/>
      <c r="K1" s="9"/>
      <c r="L1" s="9"/>
      <c r="M1" s="9"/>
      <c r="N1" s="9"/>
      <c r="O1" s="9"/>
      <c r="P1" s="9"/>
      <c r="Q1" s="9"/>
      <c r="R1" s="9"/>
      <c r="S1" s="9"/>
      <c r="T1" s="9"/>
      <c r="U1" s="9"/>
      <c r="V1" s="9"/>
      <c r="W1" s="9"/>
      <c r="X1" s="9"/>
      <c r="Y1" s="9"/>
      <c r="Z1" s="9"/>
    </row>
    <row r="2" ht="16.5" customHeight="1">
      <c r="A2" s="9"/>
      <c r="B2" s="9"/>
      <c r="C2" s="9"/>
      <c r="D2" s="9"/>
      <c r="E2" s="9"/>
      <c r="F2" s="10" t="s">
        <v>5</v>
      </c>
      <c r="G2" s="9"/>
      <c r="H2" s="11">
        <v>250000.0</v>
      </c>
      <c r="I2" s="9"/>
      <c r="J2" s="9" t="s">
        <v>6</v>
      </c>
      <c r="K2" s="9"/>
      <c r="L2" s="12">
        <v>0.2</v>
      </c>
      <c r="M2" s="9"/>
      <c r="N2" s="9"/>
      <c r="O2" s="9"/>
      <c r="P2" s="9"/>
      <c r="Q2" s="9"/>
      <c r="R2" s="9"/>
      <c r="S2" s="9"/>
      <c r="T2" s="9"/>
      <c r="U2" s="9"/>
      <c r="V2" s="9"/>
      <c r="W2" s="9"/>
      <c r="X2" s="9"/>
      <c r="Y2" s="9"/>
      <c r="Z2" s="9"/>
    </row>
    <row r="3" ht="16.5" customHeight="1">
      <c r="A3" s="9"/>
      <c r="B3" s="9"/>
      <c r="C3" s="9"/>
      <c r="D3" s="9"/>
      <c r="E3" s="9"/>
      <c r="F3" s="9"/>
      <c r="G3" s="9"/>
      <c r="H3" s="9"/>
      <c r="I3" s="9"/>
      <c r="J3" s="9"/>
      <c r="K3" s="9"/>
      <c r="L3" s="9"/>
      <c r="M3" s="9"/>
      <c r="N3" s="9"/>
      <c r="O3" s="9"/>
      <c r="P3" s="9"/>
      <c r="Q3" s="9"/>
      <c r="R3" s="9"/>
      <c r="S3" s="9"/>
      <c r="T3" s="9"/>
      <c r="U3" s="9"/>
      <c r="V3" s="9"/>
      <c r="W3" s="9"/>
      <c r="X3" s="9"/>
      <c r="Y3" s="9"/>
      <c r="Z3" s="9"/>
    </row>
    <row r="4" ht="16.5" customHeight="1">
      <c r="A4" s="9"/>
      <c r="B4" s="9"/>
      <c r="C4" s="9" t="s">
        <v>7</v>
      </c>
      <c r="D4" s="9" t="s">
        <v>8</v>
      </c>
      <c r="E4" s="9"/>
      <c r="F4" s="9"/>
      <c r="G4" s="9" t="s">
        <v>9</v>
      </c>
      <c r="H4" s="9"/>
      <c r="I4" s="9" t="s">
        <v>10</v>
      </c>
      <c r="J4" s="9"/>
      <c r="K4" s="9" t="s">
        <v>11</v>
      </c>
      <c r="L4" s="9" t="s">
        <v>12</v>
      </c>
      <c r="M4" s="9"/>
      <c r="N4" s="9"/>
      <c r="O4" s="9"/>
      <c r="P4" s="9"/>
      <c r="Q4" s="9"/>
      <c r="R4" s="9"/>
      <c r="S4" s="9"/>
      <c r="T4" s="9"/>
      <c r="U4" s="9"/>
      <c r="V4" s="9"/>
      <c r="W4" s="9"/>
      <c r="X4" s="9"/>
      <c r="Y4" s="9"/>
      <c r="Z4" s="9"/>
    </row>
    <row r="5" ht="16.5" customHeight="1">
      <c r="A5" s="9"/>
      <c r="B5" s="9" t="s">
        <v>13</v>
      </c>
      <c r="C5" s="9">
        <v>0.008</v>
      </c>
      <c r="D5" s="13" t="str">
        <f t="shared" ref="D5:D10" si="1">0.13/C5</f>
        <v>16.3</v>
      </c>
      <c r="E5" s="9"/>
      <c r="F5" s="9" t="s">
        <v>14</v>
      </c>
      <c r="G5" s="9">
        <v>54.0</v>
      </c>
      <c r="H5" s="9"/>
      <c r="I5" s="14" t="str">
        <f t="shared" ref="I5:I11" si="2">G5*$C$8</f>
        <v>0.49</v>
      </c>
      <c r="J5" s="9"/>
      <c r="K5" s="9"/>
      <c r="L5" s="9"/>
      <c r="M5" s="9"/>
      <c r="N5" s="9"/>
      <c r="O5" s="9"/>
      <c r="P5" s="9"/>
      <c r="Q5" s="9"/>
      <c r="R5" s="9"/>
      <c r="S5" s="9"/>
      <c r="T5" s="9"/>
      <c r="U5" s="9"/>
      <c r="V5" s="9"/>
      <c r="W5" s="9"/>
      <c r="X5" s="9"/>
      <c r="Y5" s="9"/>
      <c r="Z5" s="9"/>
    </row>
    <row r="6" ht="16.5" customHeight="1">
      <c r="A6" s="9"/>
      <c r="B6" s="9" t="s">
        <v>15</v>
      </c>
      <c r="C6" s="9">
        <v>0.004</v>
      </c>
      <c r="D6" s="13" t="str">
        <f t="shared" si="1"/>
        <v>32.5</v>
      </c>
      <c r="E6" s="9"/>
      <c r="F6" s="9" t="s">
        <v>16</v>
      </c>
      <c r="G6" s="9">
        <v>28.0</v>
      </c>
      <c r="H6" s="9"/>
      <c r="I6" s="14" t="str">
        <f t="shared" si="2"/>
        <v>0.25</v>
      </c>
      <c r="J6" s="9"/>
      <c r="K6" s="9"/>
      <c r="L6" s="9"/>
      <c r="M6" s="9"/>
      <c r="N6" s="9"/>
      <c r="O6" s="9"/>
      <c r="P6" s="9"/>
      <c r="Q6" s="9"/>
      <c r="R6" s="9"/>
      <c r="S6" s="9"/>
      <c r="T6" s="9"/>
      <c r="U6" s="9"/>
      <c r="V6" s="9"/>
      <c r="W6" s="9"/>
      <c r="X6" s="9"/>
      <c r="Y6" s="9"/>
      <c r="Z6" s="9"/>
    </row>
    <row r="7" ht="16.5" customHeight="1">
      <c r="A7" s="9"/>
      <c r="B7" s="9" t="s">
        <v>17</v>
      </c>
      <c r="C7" s="9">
        <v>0.002</v>
      </c>
      <c r="D7" s="13" t="str">
        <f t="shared" si="1"/>
        <v>65.0</v>
      </c>
      <c r="E7" s="9"/>
      <c r="F7" s="9" t="s">
        <v>18</v>
      </c>
      <c r="G7" s="9">
        <v>16.0</v>
      </c>
      <c r="H7" s="9"/>
      <c r="I7" s="14" t="str">
        <f t="shared" si="2"/>
        <v>0.14</v>
      </c>
      <c r="J7" s="9"/>
      <c r="K7" s="9"/>
      <c r="L7" s="9"/>
      <c r="M7" s="9"/>
      <c r="N7" s="9"/>
      <c r="O7" s="9"/>
      <c r="P7" s="9"/>
      <c r="Q7" s="9"/>
      <c r="R7" s="9"/>
      <c r="S7" s="9"/>
      <c r="T7" s="9"/>
      <c r="U7" s="9"/>
      <c r="V7" s="9"/>
      <c r="W7" s="9"/>
      <c r="X7" s="9"/>
      <c r="Y7" s="9"/>
      <c r="Z7" s="9"/>
    </row>
    <row r="8" ht="16.5" customHeight="1">
      <c r="A8" s="9"/>
      <c r="B8" s="9" t="s">
        <v>19</v>
      </c>
      <c r="C8" s="9">
        <v>0.009000000000000001</v>
      </c>
      <c r="D8" s="13" t="str">
        <f t="shared" si="1"/>
        <v>14.4</v>
      </c>
      <c r="E8" s="9"/>
      <c r="F8" s="9" t="s">
        <v>20</v>
      </c>
      <c r="G8" s="9">
        <v>11.0</v>
      </c>
      <c r="H8" s="9"/>
      <c r="I8" s="14" t="str">
        <f t="shared" si="2"/>
        <v>0.10</v>
      </c>
      <c r="J8" s="2"/>
      <c r="K8" s="15">
        <v>0.21</v>
      </c>
      <c r="L8" s="16" t="str">
        <f t="shared" ref="L8:L11" si="3">K8*G8</f>
        <v>2.31</v>
      </c>
      <c r="M8" s="9"/>
      <c r="N8" s="9"/>
      <c r="O8" s="9"/>
      <c r="P8" s="9"/>
      <c r="Q8" s="9"/>
      <c r="R8" s="9"/>
      <c r="S8" s="9"/>
      <c r="T8" s="9"/>
      <c r="U8" s="9"/>
      <c r="V8" s="9"/>
      <c r="W8" s="9"/>
      <c r="X8" s="9"/>
      <c r="Y8" s="9"/>
      <c r="Z8" s="9"/>
    </row>
    <row r="9" ht="16.5" customHeight="1">
      <c r="A9" s="9"/>
      <c r="B9" s="9" t="s">
        <v>21</v>
      </c>
      <c r="C9" s="9">
        <v>0.007</v>
      </c>
      <c r="D9" s="13" t="str">
        <f t="shared" si="1"/>
        <v>18.6</v>
      </c>
      <c r="E9" s="9"/>
      <c r="F9" s="9" t="s">
        <v>22</v>
      </c>
      <c r="G9" s="9">
        <v>8.5</v>
      </c>
      <c r="H9" s="9"/>
      <c r="I9" s="14" t="str">
        <f t="shared" si="2"/>
        <v>0.08</v>
      </c>
      <c r="J9" s="2"/>
      <c r="K9" s="15">
        <v>0.08</v>
      </c>
      <c r="L9" s="16" t="str">
        <f t="shared" si="3"/>
        <v>0.68</v>
      </c>
      <c r="M9" s="9"/>
      <c r="N9" s="9"/>
      <c r="O9" s="9"/>
      <c r="P9" s="9"/>
      <c r="Q9" s="9"/>
      <c r="R9" s="9"/>
      <c r="S9" s="9"/>
      <c r="T9" s="9"/>
      <c r="U9" s="9"/>
      <c r="V9" s="9"/>
      <c r="W9" s="9"/>
      <c r="X9" s="9"/>
      <c r="Y9" s="9"/>
      <c r="Z9" s="9"/>
    </row>
    <row r="10" ht="16.5" customHeight="1">
      <c r="A10" s="9"/>
      <c r="B10" s="9" t="s">
        <v>23</v>
      </c>
      <c r="C10" s="9">
        <v>0.005</v>
      </c>
      <c r="D10" s="13" t="str">
        <f t="shared" si="1"/>
        <v>26.0</v>
      </c>
      <c r="E10" s="9"/>
      <c r="F10" s="9" t="s">
        <v>24</v>
      </c>
      <c r="G10" s="9">
        <v>7.5</v>
      </c>
      <c r="H10" s="9"/>
      <c r="I10" s="14" t="str">
        <f t="shared" si="2"/>
        <v>0.07</v>
      </c>
      <c r="J10" s="2"/>
      <c r="K10" s="15">
        <v>0.21</v>
      </c>
      <c r="L10" s="16" t="str">
        <f t="shared" si="3"/>
        <v>1.575</v>
      </c>
      <c r="M10" s="9"/>
      <c r="N10" s="9"/>
      <c r="O10" s="9"/>
      <c r="P10" s="9"/>
      <c r="Q10" s="9"/>
      <c r="R10" s="9"/>
      <c r="S10" s="9"/>
      <c r="T10" s="9"/>
      <c r="U10" s="9"/>
      <c r="V10" s="9"/>
      <c r="W10" s="9"/>
      <c r="X10" s="9"/>
      <c r="Y10" s="9"/>
      <c r="Z10" s="9"/>
    </row>
    <row r="11" ht="16.5" customHeight="1">
      <c r="A11" s="9"/>
      <c r="B11" s="9"/>
      <c r="C11" s="9"/>
      <c r="D11" s="9"/>
      <c r="E11" s="9"/>
      <c r="F11" s="9" t="s">
        <v>25</v>
      </c>
      <c r="G11" s="9">
        <v>10.0</v>
      </c>
      <c r="H11" s="9"/>
      <c r="I11" s="14" t="str">
        <f t="shared" si="2"/>
        <v>0.09</v>
      </c>
      <c r="J11" s="2"/>
      <c r="K11" s="15">
        <v>0.5</v>
      </c>
      <c r="L11" s="16" t="str">
        <f t="shared" si="3"/>
        <v>5</v>
      </c>
      <c r="M11" s="9"/>
      <c r="N11" s="9"/>
      <c r="O11" s="9"/>
      <c r="P11" s="9"/>
      <c r="Q11" s="9"/>
      <c r="R11" s="9"/>
      <c r="S11" s="9"/>
      <c r="T11" s="9"/>
      <c r="U11" s="9"/>
      <c r="V11" s="9"/>
      <c r="W11" s="9"/>
      <c r="X11" s="9"/>
      <c r="Y11" s="9"/>
      <c r="Z11" s="9"/>
    </row>
    <row r="12" ht="16.5" customHeight="1">
      <c r="A12" s="9"/>
      <c r="B12" s="9"/>
      <c r="C12" s="9"/>
      <c r="D12" s="9"/>
      <c r="E12" s="9"/>
      <c r="F12" s="9"/>
      <c r="G12" s="9"/>
      <c r="H12" s="9"/>
      <c r="I12" s="9"/>
      <c r="J12" s="15"/>
      <c r="K12" s="9"/>
      <c r="L12" s="9"/>
      <c r="M12" s="9"/>
      <c r="N12" s="9"/>
      <c r="O12" s="9"/>
      <c r="P12" s="9"/>
      <c r="Q12" s="9"/>
      <c r="R12" s="9"/>
      <c r="S12" s="9"/>
      <c r="T12" s="9"/>
      <c r="U12" s="9"/>
      <c r="V12" s="9"/>
      <c r="W12" s="9"/>
      <c r="X12" s="9"/>
      <c r="Y12" s="9"/>
      <c r="Z12" s="9"/>
    </row>
    <row r="13" ht="16.5" customHeight="1">
      <c r="A13" s="9"/>
      <c r="B13" s="9"/>
      <c r="C13" s="9"/>
      <c r="D13" s="9"/>
      <c r="E13" s="9"/>
      <c r="F13" s="9"/>
      <c r="G13" s="9"/>
      <c r="H13" s="9"/>
      <c r="I13" s="9"/>
      <c r="J13" s="2" t="s">
        <v>12</v>
      </c>
      <c r="K13" s="9"/>
      <c r="L13" s="14" t="str">
        <f>SUM(L8:L11)</f>
        <v>9.57</v>
      </c>
      <c r="M13" s="9"/>
      <c r="N13" s="9" t="s">
        <v>26</v>
      </c>
      <c r="O13" s="9"/>
      <c r="P13" s="9">
        <v>1.31</v>
      </c>
      <c r="Q13" s="9"/>
      <c r="R13" s="9"/>
      <c r="S13" s="9"/>
      <c r="T13" s="9"/>
      <c r="U13" s="9"/>
      <c r="V13" s="9"/>
      <c r="W13" s="9"/>
      <c r="X13" s="9"/>
      <c r="Y13" s="9"/>
      <c r="Z13" s="9"/>
    </row>
    <row r="14" ht="16.5" customHeight="1">
      <c r="A14" s="9"/>
      <c r="B14" s="10" t="s">
        <v>27</v>
      </c>
      <c r="C14" s="9"/>
      <c r="D14" s="9"/>
      <c r="E14" s="9"/>
      <c r="F14" s="9"/>
      <c r="G14" s="9"/>
      <c r="H14" s="9"/>
      <c r="I14" s="9"/>
      <c r="J14" s="2"/>
      <c r="K14" s="2"/>
      <c r="L14" s="2"/>
      <c r="M14" s="9"/>
      <c r="N14" s="9" t="s">
        <v>28</v>
      </c>
      <c r="O14" s="9"/>
      <c r="P14" s="16" t="str">
        <f>P13*L13</f>
        <v>12.53015</v>
      </c>
      <c r="Q14" s="9"/>
      <c r="R14" s="9"/>
      <c r="S14" s="9"/>
      <c r="T14" s="9"/>
      <c r="U14" s="9"/>
      <c r="V14" s="9"/>
      <c r="W14" s="9"/>
      <c r="X14" s="9"/>
      <c r="Y14" s="9"/>
      <c r="Z14" s="9"/>
    </row>
    <row r="15" ht="16.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6.5" customHeight="1">
      <c r="A16" s="9"/>
      <c r="B16" s="9"/>
      <c r="C16" s="10" t="s">
        <v>29</v>
      </c>
      <c r="D16" s="10"/>
      <c r="E16" s="10"/>
      <c r="F16" s="10"/>
      <c r="G16" s="10" t="s">
        <v>30</v>
      </c>
      <c r="H16" s="10"/>
      <c r="I16" s="9"/>
      <c r="J16" s="2"/>
      <c r="K16" s="2"/>
      <c r="L16" s="2"/>
      <c r="M16" s="9"/>
      <c r="N16" s="9"/>
      <c r="O16" s="9"/>
      <c r="P16" s="9"/>
      <c r="Q16" s="9"/>
      <c r="R16" s="9"/>
      <c r="S16" s="9"/>
      <c r="T16" s="9"/>
      <c r="U16" s="9"/>
      <c r="V16" s="9"/>
      <c r="W16" s="9"/>
      <c r="X16" s="9"/>
      <c r="Y16" s="9"/>
      <c r="Z16" s="9"/>
    </row>
    <row r="17" ht="16.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6.5" customHeight="1">
      <c r="A18" s="9"/>
      <c r="B18" s="9"/>
      <c r="C18" s="17" t="s">
        <v>31</v>
      </c>
      <c r="D18" s="18">
        <v>0.42</v>
      </c>
      <c r="E18" s="19"/>
      <c r="F18" s="19"/>
      <c r="G18" s="17"/>
      <c r="H18" s="20"/>
      <c r="I18" s="19"/>
      <c r="J18" s="19"/>
      <c r="K18" s="19"/>
      <c r="L18" s="19"/>
      <c r="M18" s="9"/>
      <c r="N18" s="9"/>
      <c r="O18" s="9"/>
      <c r="P18" s="9"/>
      <c r="Q18" s="9"/>
      <c r="R18" s="9"/>
      <c r="S18" s="9"/>
      <c r="T18" s="9"/>
      <c r="U18" s="9"/>
      <c r="V18" s="9"/>
      <c r="W18" s="9"/>
      <c r="X18" s="9"/>
      <c r="Y18" s="9"/>
      <c r="Z18" s="9"/>
    </row>
    <row r="19" ht="16.5" customHeight="1">
      <c r="A19" s="9"/>
      <c r="B19" s="9"/>
      <c r="C19" s="21" t="s">
        <v>32</v>
      </c>
      <c r="D19" s="22">
        <v>0.16</v>
      </c>
      <c r="E19" s="19"/>
      <c r="F19" s="19"/>
      <c r="G19" s="23" t="s">
        <v>33</v>
      </c>
      <c r="H19" s="22">
        <v>0.5</v>
      </c>
      <c r="I19" s="19"/>
      <c r="J19" s="19"/>
      <c r="K19" s="19"/>
      <c r="L19" s="19"/>
      <c r="M19" s="9"/>
      <c r="N19" s="9"/>
      <c r="O19" s="9"/>
      <c r="P19" s="9"/>
      <c r="Q19" s="9"/>
      <c r="R19" s="9"/>
      <c r="S19" s="9"/>
      <c r="T19" s="9"/>
      <c r="U19" s="9"/>
      <c r="V19" s="9"/>
      <c r="W19" s="9"/>
      <c r="X19" s="9"/>
      <c r="Y19" s="9"/>
      <c r="Z19" s="9"/>
    </row>
    <row r="20" ht="16.5" customHeight="1">
      <c r="A20" s="9"/>
      <c r="B20" s="9"/>
      <c r="C20" s="24" t="s">
        <v>34</v>
      </c>
      <c r="D20" s="25">
        <v>0.42</v>
      </c>
      <c r="E20" s="19"/>
      <c r="F20" s="19"/>
      <c r="G20" s="21"/>
      <c r="H20" s="26"/>
      <c r="I20" s="19"/>
      <c r="J20" s="19"/>
      <c r="K20" s="19"/>
      <c r="L20" s="19"/>
      <c r="M20" s="9"/>
      <c r="N20" s="9"/>
      <c r="O20" s="9"/>
      <c r="P20" s="9"/>
      <c r="Q20" s="9"/>
      <c r="R20" s="9"/>
      <c r="S20" s="9"/>
      <c r="T20" s="9"/>
      <c r="U20" s="9"/>
      <c r="V20" s="9"/>
      <c r="W20" s="9"/>
      <c r="X20" s="9"/>
      <c r="Y20" s="9"/>
      <c r="Z20" s="9"/>
    </row>
    <row r="21" ht="16.5" customHeight="1">
      <c r="A21" s="9"/>
      <c r="B21" s="9"/>
      <c r="C21" s="19"/>
      <c r="D21" s="19"/>
      <c r="E21" s="19"/>
      <c r="F21" s="19"/>
      <c r="G21" s="23"/>
      <c r="H21" s="22"/>
      <c r="I21" s="19"/>
      <c r="J21" s="19"/>
      <c r="K21" s="19"/>
      <c r="L21" s="19"/>
      <c r="M21" s="9"/>
      <c r="N21" s="9"/>
      <c r="O21" s="9"/>
      <c r="P21" s="9"/>
      <c r="Q21" s="9"/>
      <c r="R21" s="9"/>
      <c r="S21" s="9"/>
      <c r="T21" s="9"/>
      <c r="U21" s="9"/>
      <c r="V21" s="9"/>
      <c r="W21" s="9"/>
      <c r="X21" s="9"/>
      <c r="Y21" s="9"/>
      <c r="Z21" s="9"/>
    </row>
    <row r="22" ht="16.5" customHeight="1">
      <c r="A22" s="9"/>
      <c r="B22" s="9"/>
      <c r="C22" s="17"/>
      <c r="D22" s="18"/>
      <c r="E22" s="19"/>
      <c r="F22" s="19"/>
      <c r="G22" s="21"/>
      <c r="H22" s="26"/>
      <c r="I22" s="19"/>
      <c r="J22" s="19"/>
      <c r="K22" s="19"/>
      <c r="L22" s="19"/>
      <c r="M22" s="9"/>
      <c r="N22" s="9"/>
      <c r="O22" s="9"/>
      <c r="P22" s="9"/>
      <c r="Q22" s="9"/>
      <c r="R22" s="9"/>
      <c r="S22" s="9"/>
      <c r="T22" s="9"/>
      <c r="U22" s="9"/>
      <c r="V22" s="9"/>
      <c r="W22" s="9"/>
      <c r="X22" s="9"/>
      <c r="Y22" s="9"/>
      <c r="Z22" s="9"/>
    </row>
    <row r="23" ht="16.5" customHeight="1">
      <c r="A23" s="9"/>
      <c r="B23" s="9"/>
      <c r="C23" s="21" t="s">
        <v>25</v>
      </c>
      <c r="D23" s="22">
        <v>1.0</v>
      </c>
      <c r="E23" s="19"/>
      <c r="F23" s="19"/>
      <c r="G23" s="23" t="s">
        <v>25</v>
      </c>
      <c r="H23" s="22">
        <v>0.5</v>
      </c>
      <c r="I23" s="19"/>
      <c r="J23" s="19"/>
      <c r="K23" s="19"/>
      <c r="L23" s="19"/>
      <c r="M23" s="9"/>
      <c r="N23" s="9"/>
      <c r="O23" s="9"/>
      <c r="P23" s="9"/>
      <c r="Q23" s="9"/>
      <c r="R23" s="9"/>
      <c r="S23" s="9"/>
      <c r="T23" s="9"/>
      <c r="U23" s="9"/>
      <c r="V23" s="9"/>
      <c r="W23" s="9"/>
      <c r="X23" s="9"/>
      <c r="Y23" s="9"/>
      <c r="Z23" s="9"/>
    </row>
    <row r="24" ht="16.5" customHeight="1">
      <c r="A24" s="9"/>
      <c r="B24" s="9"/>
      <c r="C24" s="24"/>
      <c r="D24" s="25"/>
      <c r="E24" s="19"/>
      <c r="F24" s="19"/>
      <c r="G24" s="24"/>
      <c r="H24" s="27"/>
      <c r="I24" s="19"/>
      <c r="J24" s="19"/>
      <c r="K24" s="19"/>
      <c r="L24" s="19"/>
      <c r="M24" s="9"/>
      <c r="N24" s="9"/>
      <c r="O24" s="9"/>
      <c r="P24" s="9"/>
      <c r="Q24" s="9"/>
      <c r="R24" s="9"/>
      <c r="S24" s="9"/>
      <c r="T24" s="9"/>
      <c r="U24" s="9"/>
      <c r="V24" s="9"/>
      <c r="W24" s="9"/>
      <c r="X24" s="9"/>
      <c r="Y24" s="9"/>
      <c r="Z24" s="9"/>
    </row>
    <row r="25" ht="16.5" customHeight="1">
      <c r="A25" s="9"/>
      <c r="B25" s="9"/>
      <c r="C25" s="19"/>
      <c r="D25" s="19"/>
      <c r="E25" s="19"/>
      <c r="F25" s="19"/>
      <c r="G25" s="19"/>
      <c r="H25" s="19"/>
      <c r="I25" s="19"/>
      <c r="J25" s="19"/>
      <c r="K25" s="19"/>
      <c r="L25" s="19"/>
      <c r="M25" s="9"/>
      <c r="N25" s="9"/>
      <c r="O25" s="9"/>
      <c r="P25" s="9"/>
      <c r="Q25" s="9"/>
      <c r="R25" s="9"/>
      <c r="S25" s="9"/>
      <c r="T25" s="9"/>
      <c r="U25" s="9"/>
      <c r="V25" s="9"/>
      <c r="W25" s="9"/>
      <c r="X25" s="9"/>
      <c r="Y25" s="9"/>
      <c r="Z25" s="9"/>
    </row>
    <row r="26" ht="16.5" customHeight="1">
      <c r="A26" s="9"/>
      <c r="B26" s="9"/>
      <c r="C26" s="19"/>
      <c r="D26" s="19"/>
      <c r="E26" s="19"/>
      <c r="F26" s="19"/>
      <c r="G26" s="19"/>
      <c r="H26" s="19"/>
      <c r="I26" s="19"/>
      <c r="J26" s="19"/>
      <c r="K26" s="19"/>
      <c r="L26" s="19"/>
      <c r="M26" s="9"/>
      <c r="N26" s="9"/>
      <c r="O26" s="9"/>
      <c r="P26" s="9"/>
      <c r="Q26" s="9"/>
      <c r="R26" s="9"/>
      <c r="S26" s="9"/>
      <c r="T26" s="9"/>
      <c r="U26" s="9"/>
      <c r="V26" s="9"/>
      <c r="W26" s="9"/>
      <c r="X26" s="9"/>
      <c r="Y26" s="9"/>
      <c r="Z26" s="9"/>
    </row>
    <row r="27" ht="16.5" customHeight="1">
      <c r="A27" s="9"/>
      <c r="B27" s="9"/>
      <c r="C27" s="28" t="s">
        <v>35</v>
      </c>
      <c r="D27" s="19"/>
      <c r="E27" s="19"/>
      <c r="F27" s="19"/>
      <c r="G27" s="19"/>
      <c r="H27" s="19"/>
      <c r="I27" s="19"/>
      <c r="J27" s="19"/>
      <c r="K27" s="19"/>
      <c r="L27" s="19"/>
      <c r="M27" s="9"/>
      <c r="N27" s="9"/>
      <c r="O27" s="9"/>
      <c r="P27" s="9"/>
      <c r="Q27" s="9"/>
      <c r="R27" s="9"/>
      <c r="S27" s="9"/>
      <c r="T27" s="9"/>
      <c r="U27" s="9"/>
      <c r="V27" s="9"/>
      <c r="W27" s="9"/>
      <c r="X27" s="9"/>
      <c r="Y27" s="9"/>
      <c r="Z27" s="9"/>
    </row>
    <row r="28" ht="16.5" customHeight="1">
      <c r="A28" s="9"/>
      <c r="B28" s="9"/>
      <c r="C28" s="19"/>
      <c r="D28" s="19"/>
      <c r="E28" s="19"/>
      <c r="F28" s="19"/>
      <c r="G28" s="19"/>
      <c r="H28" s="19"/>
      <c r="I28" s="19"/>
      <c r="J28" s="19"/>
      <c r="K28" s="19"/>
      <c r="L28" s="19"/>
      <c r="M28" s="9"/>
      <c r="N28" s="9"/>
      <c r="O28" s="9"/>
      <c r="P28" s="9"/>
      <c r="Q28" s="9"/>
      <c r="R28" s="9"/>
      <c r="S28" s="9"/>
      <c r="T28" s="9"/>
      <c r="U28" s="9"/>
      <c r="V28" s="9"/>
      <c r="W28" s="9"/>
      <c r="X28" s="9"/>
      <c r="Y28" s="9"/>
      <c r="Z28" s="9"/>
    </row>
    <row r="29" ht="16.5" customHeight="1">
      <c r="A29" s="9"/>
      <c r="B29" s="9"/>
      <c r="C29" s="28" t="s">
        <v>29</v>
      </c>
      <c r="D29" s="28"/>
      <c r="E29" s="28"/>
      <c r="F29" s="28"/>
      <c r="G29" s="28" t="s">
        <v>30</v>
      </c>
      <c r="H29" s="29"/>
      <c r="I29" s="28"/>
      <c r="J29" s="28" t="s">
        <v>36</v>
      </c>
      <c r="K29" s="28"/>
      <c r="L29" s="19"/>
      <c r="M29" s="9"/>
      <c r="N29" s="9"/>
      <c r="O29" s="9"/>
      <c r="P29" s="9"/>
      <c r="Q29" s="9"/>
      <c r="R29" s="9"/>
      <c r="S29" s="9"/>
      <c r="T29" s="9"/>
      <c r="U29" s="9"/>
      <c r="V29" s="9"/>
      <c r="W29" s="9"/>
      <c r="X29" s="9"/>
      <c r="Y29" s="9"/>
      <c r="Z29" s="9"/>
    </row>
    <row r="30" ht="16.5" customHeight="1">
      <c r="A30" s="9"/>
      <c r="B30" s="9"/>
      <c r="C30" s="19"/>
      <c r="D30" s="19"/>
      <c r="E30" s="19"/>
      <c r="F30" s="19"/>
      <c r="G30" s="19"/>
      <c r="H30" s="19"/>
      <c r="I30" s="19"/>
      <c r="J30" s="19"/>
      <c r="K30" s="19"/>
      <c r="L30" s="19"/>
      <c r="M30" s="9"/>
      <c r="N30" s="9"/>
      <c r="O30" s="9"/>
      <c r="P30" s="9"/>
      <c r="Q30" s="9"/>
      <c r="R30" s="9"/>
      <c r="S30" s="9"/>
      <c r="T30" s="9"/>
      <c r="U30" s="9"/>
      <c r="V30" s="9"/>
      <c r="W30" s="9"/>
      <c r="X30" s="9"/>
      <c r="Y30" s="9"/>
      <c r="Z30" s="9"/>
    </row>
    <row r="31" ht="16.5" customHeight="1">
      <c r="A31" s="9"/>
      <c r="B31" s="9"/>
      <c r="C31" s="17" t="s">
        <v>31</v>
      </c>
      <c r="D31" s="18">
        <v>0.42</v>
      </c>
      <c r="E31" s="19"/>
      <c r="F31" s="19"/>
      <c r="G31" s="17"/>
      <c r="H31" s="18">
        <v>0.5</v>
      </c>
      <c r="I31" s="19"/>
      <c r="J31" s="30" t="str">
        <f t="shared" ref="J31:J33" si="4">PRODUCT(D31:H31)</f>
        <v>21.00%</v>
      </c>
      <c r="K31" s="19"/>
      <c r="L31" s="19"/>
      <c r="M31" s="9"/>
      <c r="N31" s="9"/>
      <c r="O31" s="9"/>
      <c r="P31" s="9"/>
      <c r="Q31" s="9"/>
      <c r="R31" s="9"/>
      <c r="S31" s="9"/>
      <c r="T31" s="9"/>
      <c r="U31" s="9"/>
      <c r="V31" s="9"/>
      <c r="W31" s="9"/>
      <c r="X31" s="9"/>
      <c r="Y31" s="9"/>
      <c r="Z31" s="9"/>
    </row>
    <row r="32" ht="16.5" customHeight="1">
      <c r="A32" s="9"/>
      <c r="B32" s="9"/>
      <c r="C32" s="21" t="s">
        <v>32</v>
      </c>
      <c r="D32" s="22">
        <v>0.16</v>
      </c>
      <c r="E32" s="19"/>
      <c r="F32" s="19"/>
      <c r="G32" s="21"/>
      <c r="H32" s="22">
        <v>0.5</v>
      </c>
      <c r="I32" s="19"/>
      <c r="J32" s="30" t="str">
        <f t="shared" si="4"/>
        <v>8.00%</v>
      </c>
      <c r="K32" s="19"/>
      <c r="L32" s="19"/>
      <c r="M32" s="9"/>
      <c r="N32" s="9"/>
      <c r="O32" s="9"/>
      <c r="P32" s="9"/>
      <c r="Q32" s="9"/>
      <c r="R32" s="9"/>
      <c r="S32" s="9"/>
      <c r="T32" s="9"/>
      <c r="U32" s="9"/>
      <c r="V32" s="9"/>
      <c r="W32" s="9"/>
      <c r="X32" s="9"/>
      <c r="Y32" s="9"/>
      <c r="Z32" s="9"/>
    </row>
    <row r="33" ht="16.5" customHeight="1">
      <c r="A33" s="9"/>
      <c r="B33" s="9"/>
      <c r="C33" s="24" t="s">
        <v>34</v>
      </c>
      <c r="D33" s="25">
        <v>0.42</v>
      </c>
      <c r="E33" s="19"/>
      <c r="F33" s="19"/>
      <c r="G33" s="21"/>
      <c r="H33" s="22">
        <v>0.5</v>
      </c>
      <c r="I33" s="19"/>
      <c r="J33" s="30" t="str">
        <f t="shared" si="4"/>
        <v>21.00%</v>
      </c>
      <c r="K33" s="19"/>
      <c r="L33" s="19"/>
      <c r="M33" s="9"/>
      <c r="N33" s="9"/>
      <c r="O33" s="9"/>
      <c r="P33" s="9"/>
      <c r="Q33" s="9"/>
      <c r="R33" s="9"/>
      <c r="S33" s="9"/>
      <c r="T33" s="9"/>
      <c r="U33" s="9"/>
      <c r="V33" s="9"/>
      <c r="W33" s="9"/>
      <c r="X33" s="9"/>
      <c r="Y33" s="9"/>
      <c r="Z33" s="9"/>
    </row>
    <row r="34" ht="16.5" customHeight="1">
      <c r="A34" s="9"/>
      <c r="B34" s="9"/>
      <c r="C34" s="19"/>
      <c r="D34" s="19"/>
      <c r="E34" s="19"/>
      <c r="F34" s="19"/>
      <c r="G34" s="21"/>
      <c r="H34" s="26"/>
      <c r="I34" s="19"/>
      <c r="J34" s="19"/>
      <c r="K34" s="19"/>
      <c r="L34" s="19"/>
      <c r="M34" s="9"/>
      <c r="N34" s="9"/>
      <c r="O34" s="9"/>
      <c r="P34" s="9"/>
      <c r="Q34" s="9"/>
      <c r="R34" s="9"/>
      <c r="S34" s="9"/>
      <c r="T34" s="9"/>
      <c r="U34" s="9"/>
      <c r="V34" s="9"/>
      <c r="W34" s="9"/>
      <c r="X34" s="9"/>
      <c r="Y34" s="9"/>
      <c r="Z34" s="9"/>
    </row>
    <row r="35" ht="16.5" customHeight="1">
      <c r="A35" s="9"/>
      <c r="B35" s="9"/>
      <c r="C35" s="17"/>
      <c r="D35" s="18"/>
      <c r="E35" s="19"/>
      <c r="F35" s="19"/>
      <c r="G35" s="21"/>
      <c r="H35" s="22"/>
      <c r="I35" s="19"/>
      <c r="J35" s="30"/>
      <c r="K35" s="19"/>
      <c r="L35" s="19"/>
      <c r="M35" s="9"/>
      <c r="N35" s="9"/>
      <c r="O35" s="9"/>
      <c r="P35" s="9"/>
      <c r="Q35" s="9"/>
      <c r="R35" s="9"/>
      <c r="S35" s="9"/>
      <c r="T35" s="9"/>
      <c r="U35" s="9"/>
      <c r="V35" s="9"/>
      <c r="W35" s="9"/>
      <c r="X35" s="9"/>
      <c r="Y35" s="9"/>
      <c r="Z35" s="9"/>
    </row>
    <row r="36" ht="16.5" customHeight="1">
      <c r="A36" s="9"/>
      <c r="B36" s="9"/>
      <c r="C36" s="21" t="s">
        <v>25</v>
      </c>
      <c r="D36" s="22">
        <v>1.0</v>
      </c>
      <c r="E36" s="19"/>
      <c r="F36" s="19"/>
      <c r="G36" s="21"/>
      <c r="H36" s="22">
        <v>0.5</v>
      </c>
      <c r="I36" s="19"/>
      <c r="J36" s="30" t="str">
        <f>PRODUCT(D36:H36)</f>
        <v>50.00%</v>
      </c>
      <c r="K36" s="19"/>
      <c r="L36" s="19"/>
      <c r="M36" s="9"/>
      <c r="N36" s="9"/>
      <c r="O36" s="9"/>
      <c r="P36" s="9"/>
      <c r="Q36" s="9"/>
      <c r="R36" s="9"/>
      <c r="S36" s="9"/>
      <c r="T36" s="9"/>
      <c r="U36" s="9"/>
      <c r="V36" s="9"/>
      <c r="W36" s="9"/>
      <c r="X36" s="9"/>
      <c r="Y36" s="9"/>
      <c r="Z36" s="9"/>
    </row>
    <row r="37" ht="16.5" customHeight="1">
      <c r="A37" s="9"/>
      <c r="B37" s="9"/>
      <c r="C37" s="24"/>
      <c r="D37" s="25"/>
      <c r="E37" s="19"/>
      <c r="F37" s="19"/>
      <c r="G37" s="24"/>
      <c r="H37" s="25"/>
      <c r="I37" s="19"/>
      <c r="J37" s="30"/>
      <c r="K37" s="19"/>
      <c r="L37" s="19"/>
      <c r="M37" s="9"/>
      <c r="N37" s="9"/>
      <c r="O37" s="9"/>
      <c r="P37" s="9"/>
      <c r="Q37" s="9"/>
      <c r="R37" s="9"/>
      <c r="S37" s="9"/>
      <c r="T37" s="9"/>
      <c r="U37" s="9"/>
      <c r="V37" s="9"/>
      <c r="W37" s="9"/>
      <c r="X37" s="9"/>
      <c r="Y37" s="9"/>
      <c r="Z37" s="9"/>
    </row>
    <row r="38" ht="16.5" customHeight="1">
      <c r="A38" s="9"/>
      <c r="B38" s="9"/>
      <c r="C38" s="19"/>
      <c r="D38" s="19"/>
      <c r="E38" s="19"/>
      <c r="F38" s="19"/>
      <c r="G38" s="19"/>
      <c r="H38" s="19"/>
      <c r="I38" s="19"/>
      <c r="J38" s="19"/>
      <c r="K38" s="19"/>
      <c r="L38" s="19"/>
      <c r="M38" s="9"/>
      <c r="N38" s="9"/>
      <c r="O38" s="9"/>
      <c r="P38" s="9"/>
      <c r="Q38" s="9"/>
      <c r="R38" s="9"/>
      <c r="S38" s="9"/>
      <c r="T38" s="9"/>
      <c r="U38" s="9"/>
      <c r="V38" s="9"/>
      <c r="W38" s="9"/>
      <c r="X38" s="9"/>
      <c r="Y38" s="9"/>
      <c r="Z38" s="9"/>
    </row>
    <row r="39" ht="16.5" customHeight="1">
      <c r="A39" s="9"/>
      <c r="B39" s="9"/>
      <c r="C39" s="19"/>
      <c r="D39" s="19"/>
      <c r="E39" s="19"/>
      <c r="F39" s="19"/>
      <c r="G39" s="19"/>
      <c r="H39" s="19"/>
      <c r="I39" s="19" t="s">
        <v>37</v>
      </c>
      <c r="J39" s="30" t="str">
        <f>SUM(J31:J37)</f>
        <v>100.00%</v>
      </c>
      <c r="K39" s="19"/>
      <c r="L39" s="19"/>
      <c r="M39" s="9"/>
      <c r="N39" s="9"/>
      <c r="O39" s="9"/>
      <c r="P39" s="9"/>
      <c r="Q39" s="9"/>
      <c r="R39" s="9"/>
      <c r="S39" s="9"/>
      <c r="T39" s="9"/>
      <c r="U39" s="9"/>
      <c r="V39" s="9"/>
      <c r="W39" s="9"/>
      <c r="X39" s="9"/>
      <c r="Y39" s="9"/>
      <c r="Z39" s="9"/>
    </row>
    <row r="40" ht="16.5" customHeight="1">
      <c r="A40" s="9"/>
      <c r="B40" s="9"/>
      <c r="C40" s="19"/>
      <c r="D40" s="19"/>
      <c r="E40" s="19"/>
      <c r="F40" s="19"/>
      <c r="G40" s="19"/>
      <c r="H40" s="19"/>
      <c r="I40" s="19"/>
      <c r="J40" s="19"/>
      <c r="K40" s="19"/>
      <c r="L40" s="19"/>
      <c r="M40" s="9"/>
      <c r="N40" s="9"/>
      <c r="O40" s="9"/>
      <c r="P40" s="9"/>
      <c r="Q40" s="9"/>
      <c r="R40" s="9"/>
      <c r="S40" s="9"/>
      <c r="T40" s="9"/>
      <c r="U40" s="9"/>
      <c r="V40" s="9"/>
      <c r="W40" s="9"/>
      <c r="X40" s="9"/>
      <c r="Y40" s="9"/>
      <c r="Z40" s="9"/>
    </row>
    <row r="41" ht="16.5" customHeight="1">
      <c r="A41" s="9"/>
      <c r="B41" s="9"/>
      <c r="C41" s="19"/>
      <c r="D41" s="19"/>
      <c r="E41" s="19"/>
      <c r="F41" s="19"/>
      <c r="G41" s="19"/>
      <c r="H41" s="19"/>
      <c r="I41" s="19"/>
      <c r="J41" s="19"/>
      <c r="K41" s="19"/>
      <c r="L41" s="19"/>
      <c r="M41" s="9"/>
      <c r="N41" s="9"/>
      <c r="O41" s="9"/>
      <c r="P41" s="9"/>
      <c r="Q41" s="9"/>
      <c r="R41" s="9"/>
      <c r="S41" s="9"/>
      <c r="T41" s="9"/>
      <c r="U41" s="9"/>
      <c r="V41" s="9"/>
      <c r="W41" s="9"/>
      <c r="X41" s="9"/>
      <c r="Y41" s="9"/>
      <c r="Z41" s="9"/>
    </row>
    <row r="42" ht="16.5" customHeight="1">
      <c r="A42" s="9"/>
      <c r="B42" s="9"/>
      <c r="C42" s="19"/>
      <c r="D42" s="19"/>
      <c r="E42" s="19"/>
      <c r="F42" s="19"/>
      <c r="G42" s="19"/>
      <c r="H42" s="19"/>
      <c r="I42" s="19"/>
      <c r="J42" s="19"/>
      <c r="K42" s="19"/>
      <c r="L42" s="19"/>
      <c r="M42" s="9"/>
      <c r="N42" s="9"/>
      <c r="O42" s="9"/>
      <c r="P42" s="9"/>
      <c r="Q42" s="9"/>
      <c r="R42" s="9"/>
      <c r="S42" s="9"/>
      <c r="T42" s="9"/>
      <c r="U42" s="9"/>
      <c r="V42" s="9"/>
      <c r="W42" s="9"/>
      <c r="X42" s="9"/>
      <c r="Y42" s="9"/>
      <c r="Z42" s="9"/>
    </row>
    <row r="43" ht="16.5" customHeight="1">
      <c r="A43" s="9"/>
      <c r="B43" s="10" t="s">
        <v>38</v>
      </c>
      <c r="C43" s="19"/>
      <c r="D43" s="19"/>
      <c r="E43" s="19"/>
      <c r="F43" s="19"/>
      <c r="G43" s="19"/>
      <c r="H43" s="19"/>
      <c r="I43" s="19"/>
      <c r="J43" s="19"/>
      <c r="K43" s="19"/>
      <c r="L43" s="19"/>
      <c r="M43" s="9"/>
      <c r="N43" s="9"/>
      <c r="O43" s="9"/>
      <c r="P43" s="9"/>
      <c r="Q43" s="9"/>
      <c r="R43" s="9"/>
      <c r="S43" s="9"/>
      <c r="T43" s="9"/>
      <c r="U43" s="9"/>
      <c r="V43" s="9"/>
      <c r="W43" s="9"/>
      <c r="X43" s="9"/>
      <c r="Y43" s="9"/>
      <c r="Z43" s="9"/>
    </row>
    <row r="44" ht="16.5" customHeight="1">
      <c r="A44" s="9"/>
      <c r="B44" s="9"/>
      <c r="C44" s="19"/>
      <c r="D44" s="19"/>
      <c r="E44" s="19"/>
      <c r="F44" s="19"/>
      <c r="G44" s="19"/>
      <c r="H44" s="19"/>
      <c r="I44" s="19"/>
      <c r="J44" s="19"/>
      <c r="K44" s="19"/>
      <c r="L44" s="19"/>
      <c r="M44" s="9"/>
      <c r="N44" s="9"/>
      <c r="O44" s="9"/>
      <c r="P44" s="9"/>
      <c r="Q44" s="9"/>
      <c r="R44" s="9"/>
      <c r="S44" s="9"/>
      <c r="T44" s="9"/>
      <c r="U44" s="9"/>
      <c r="V44" s="9"/>
      <c r="W44" s="9"/>
      <c r="X44" s="9"/>
      <c r="Y44" s="9"/>
      <c r="Z44" s="9"/>
    </row>
    <row r="45" ht="16.5" customHeight="1">
      <c r="A45" s="9"/>
      <c r="B45" s="9"/>
      <c r="C45" s="10" t="s">
        <v>29</v>
      </c>
      <c r="D45" s="10"/>
      <c r="E45" s="10"/>
      <c r="F45" s="10"/>
      <c r="G45" s="10" t="s">
        <v>30</v>
      </c>
      <c r="H45" s="10"/>
      <c r="I45" s="9"/>
      <c r="J45" s="9"/>
      <c r="K45" s="9"/>
      <c r="L45" s="19"/>
      <c r="M45" s="9"/>
      <c r="N45" s="9"/>
      <c r="O45" s="9"/>
      <c r="P45" s="9"/>
      <c r="Q45" s="9"/>
      <c r="R45" s="9"/>
      <c r="S45" s="9"/>
      <c r="T45" s="9"/>
      <c r="U45" s="9"/>
      <c r="V45" s="9"/>
      <c r="W45" s="9"/>
      <c r="X45" s="9"/>
      <c r="Y45" s="9"/>
      <c r="Z45" s="9"/>
    </row>
    <row r="46" ht="16.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6.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6.5" customHeight="1">
      <c r="A48" s="9"/>
      <c r="B48" s="9"/>
      <c r="C48" s="31" t="s">
        <v>13</v>
      </c>
      <c r="D48" s="32">
        <v>0.5</v>
      </c>
      <c r="E48" s="9"/>
      <c r="F48" s="9"/>
      <c r="G48" s="31"/>
      <c r="H48" s="33"/>
      <c r="I48" s="34"/>
      <c r="J48" s="9"/>
      <c r="K48" s="9"/>
      <c r="L48" s="9"/>
      <c r="M48" s="9"/>
      <c r="N48" s="9"/>
      <c r="O48" s="9"/>
      <c r="P48" s="9"/>
      <c r="Q48" s="9"/>
      <c r="R48" s="9"/>
      <c r="S48" s="9"/>
      <c r="T48" s="9"/>
      <c r="U48" s="9"/>
      <c r="V48" s="9"/>
      <c r="W48" s="9"/>
      <c r="X48" s="9"/>
      <c r="Y48" s="9"/>
      <c r="Z48" s="9"/>
    </row>
    <row r="49" ht="16.5" customHeight="1">
      <c r="A49" s="9"/>
      <c r="B49" s="9"/>
      <c r="C49" s="35"/>
      <c r="D49" s="36"/>
      <c r="E49" s="9"/>
      <c r="F49" s="9"/>
      <c r="G49" s="35" t="s">
        <v>39</v>
      </c>
      <c r="H49" s="9"/>
      <c r="I49" s="37" t="str">
        <f>0.7/3</f>
        <v>23.33%</v>
      </c>
      <c r="J49" s="9"/>
      <c r="K49" s="9"/>
      <c r="L49" s="9"/>
      <c r="M49" s="9"/>
      <c r="N49" s="9"/>
      <c r="O49" s="9"/>
      <c r="P49" s="9"/>
      <c r="Q49" s="9"/>
      <c r="R49" s="9"/>
      <c r="S49" s="9"/>
      <c r="T49" s="9"/>
      <c r="U49" s="9"/>
      <c r="V49" s="9"/>
      <c r="W49" s="9"/>
      <c r="X49" s="9"/>
      <c r="Y49" s="9"/>
      <c r="Z49" s="9"/>
    </row>
    <row r="50" ht="16.5" customHeight="1">
      <c r="A50" s="9"/>
      <c r="B50" s="9"/>
      <c r="C50" s="38" t="s">
        <v>40</v>
      </c>
      <c r="D50" s="39">
        <v>0.5</v>
      </c>
      <c r="E50" s="9"/>
      <c r="F50" s="9"/>
      <c r="G50" s="35"/>
      <c r="H50" s="9"/>
      <c r="I50" s="36"/>
      <c r="J50" s="9"/>
      <c r="K50" s="9"/>
      <c r="L50" s="9"/>
      <c r="M50" s="9"/>
      <c r="N50" s="9"/>
      <c r="O50" s="9"/>
      <c r="P50" s="9"/>
      <c r="Q50" s="9"/>
      <c r="R50" s="9"/>
      <c r="S50" s="9"/>
      <c r="T50" s="9"/>
      <c r="U50" s="9"/>
      <c r="V50" s="9"/>
      <c r="W50" s="9"/>
      <c r="X50" s="9"/>
      <c r="Y50" s="9"/>
      <c r="Z50" s="9"/>
    </row>
    <row r="51" ht="16.5" customHeight="1">
      <c r="A51" s="9"/>
      <c r="B51" s="9"/>
      <c r="C51" s="9"/>
      <c r="D51" s="9"/>
      <c r="E51" s="9"/>
      <c r="F51" s="9"/>
      <c r="G51" s="35"/>
      <c r="H51" s="9"/>
      <c r="I51" s="36"/>
      <c r="J51" s="9"/>
      <c r="K51" s="9"/>
      <c r="L51" s="9"/>
      <c r="M51" s="9"/>
      <c r="N51" s="9"/>
      <c r="O51" s="9"/>
      <c r="P51" s="9"/>
      <c r="Q51" s="9"/>
      <c r="R51" s="9"/>
      <c r="S51" s="9"/>
      <c r="T51" s="9"/>
      <c r="U51" s="9"/>
      <c r="V51" s="9"/>
      <c r="W51" s="9"/>
      <c r="X51" s="9"/>
      <c r="Y51" s="9"/>
      <c r="Z51" s="9"/>
    </row>
    <row r="52" ht="16.5" customHeight="1">
      <c r="A52" s="9"/>
      <c r="B52" s="9"/>
      <c r="C52" s="31" t="s">
        <v>17</v>
      </c>
      <c r="D52" s="40">
        <v>0.6666666600000001</v>
      </c>
      <c r="E52" s="9"/>
      <c r="F52" s="9"/>
      <c r="G52" s="35"/>
      <c r="H52" s="9"/>
      <c r="I52" s="36"/>
      <c r="J52" s="9"/>
      <c r="K52" s="9"/>
      <c r="L52" s="9"/>
      <c r="M52" s="9"/>
      <c r="N52" s="9"/>
      <c r="O52" s="9"/>
      <c r="P52" s="9"/>
      <c r="Q52" s="9"/>
      <c r="R52" s="9"/>
      <c r="S52" s="9"/>
      <c r="T52" s="9"/>
      <c r="U52" s="9"/>
      <c r="V52" s="9"/>
      <c r="W52" s="9"/>
      <c r="X52" s="9"/>
      <c r="Y52" s="9"/>
      <c r="Z52" s="9"/>
    </row>
    <row r="53" ht="16.5" customHeight="1">
      <c r="A53" s="9"/>
      <c r="B53" s="9"/>
      <c r="C53" s="35"/>
      <c r="D53" s="36"/>
      <c r="E53" s="9"/>
      <c r="F53" s="9"/>
      <c r="G53" s="35" t="s">
        <v>41</v>
      </c>
      <c r="H53" s="9"/>
      <c r="I53" s="41">
        <v>0.3</v>
      </c>
      <c r="J53" s="9"/>
      <c r="K53" s="9"/>
      <c r="L53" s="9"/>
      <c r="M53" s="9"/>
      <c r="N53" s="9"/>
      <c r="O53" s="9"/>
      <c r="P53" s="9"/>
      <c r="Q53" s="9"/>
      <c r="R53" s="9"/>
      <c r="S53" s="9"/>
      <c r="T53" s="9"/>
      <c r="U53" s="9"/>
      <c r="V53" s="9"/>
      <c r="W53" s="9"/>
      <c r="X53" s="9"/>
      <c r="Y53" s="9"/>
      <c r="Z53" s="9"/>
    </row>
    <row r="54" ht="16.5" customHeight="1">
      <c r="A54" s="9"/>
      <c r="B54" s="9"/>
      <c r="C54" s="38" t="s">
        <v>19</v>
      </c>
      <c r="D54" s="39">
        <v>0.33333333333299997</v>
      </c>
      <c r="E54" s="9"/>
      <c r="F54" s="9"/>
      <c r="G54" s="35"/>
      <c r="H54" s="9"/>
      <c r="I54" s="36"/>
      <c r="J54" s="9"/>
      <c r="K54" s="9"/>
      <c r="L54" s="9"/>
      <c r="M54" s="9"/>
      <c r="N54" s="9"/>
      <c r="O54" s="9"/>
      <c r="P54" s="9"/>
      <c r="Q54" s="9"/>
      <c r="R54" s="9"/>
      <c r="S54" s="9"/>
      <c r="T54" s="9"/>
      <c r="U54" s="9"/>
      <c r="V54" s="9"/>
      <c r="W54" s="9"/>
      <c r="X54" s="9"/>
      <c r="Y54" s="9"/>
      <c r="Z54" s="9"/>
    </row>
    <row r="55" ht="16.5" customHeight="1">
      <c r="A55" s="9"/>
      <c r="B55" s="9"/>
      <c r="C55" s="9"/>
      <c r="D55" s="9"/>
      <c r="E55" s="9"/>
      <c r="F55" s="9"/>
      <c r="G55" s="35"/>
      <c r="H55" s="9"/>
      <c r="I55" s="36"/>
      <c r="J55" s="9"/>
      <c r="K55" s="9"/>
      <c r="L55" s="9"/>
      <c r="M55" s="9"/>
      <c r="N55" s="9"/>
      <c r="O55" s="9"/>
      <c r="P55" s="9"/>
      <c r="Q55" s="9"/>
      <c r="R55" s="9"/>
      <c r="S55" s="9"/>
      <c r="T55" s="9"/>
      <c r="U55" s="9"/>
      <c r="V55" s="9"/>
      <c r="W55" s="9"/>
      <c r="X55" s="9"/>
      <c r="Y55" s="9"/>
      <c r="Z55" s="9"/>
    </row>
    <row r="56" ht="16.5" customHeight="1">
      <c r="A56" s="9"/>
      <c r="B56" s="9"/>
      <c r="C56" s="31"/>
      <c r="D56" s="34"/>
      <c r="E56" s="9"/>
      <c r="F56" s="9"/>
      <c r="G56" s="35"/>
      <c r="H56" s="9"/>
      <c r="I56" s="36"/>
      <c r="J56" s="9"/>
      <c r="K56" s="9"/>
      <c r="L56" s="9"/>
      <c r="M56" s="9"/>
      <c r="N56" s="9"/>
      <c r="O56" s="9"/>
      <c r="P56" s="9"/>
      <c r="Q56" s="9"/>
      <c r="R56" s="9"/>
      <c r="S56" s="9"/>
      <c r="T56" s="9"/>
      <c r="U56" s="9"/>
      <c r="V56" s="9"/>
      <c r="W56" s="9"/>
      <c r="X56" s="9"/>
      <c r="Y56" s="9"/>
      <c r="Z56" s="9"/>
    </row>
    <row r="57" ht="16.5" customHeight="1">
      <c r="A57" s="9"/>
      <c r="B57" s="9"/>
      <c r="C57" s="35" t="s">
        <v>42</v>
      </c>
      <c r="D57" s="37">
        <v>1.0</v>
      </c>
      <c r="E57" s="9"/>
      <c r="F57" s="9"/>
      <c r="G57" s="35" t="s">
        <v>43</v>
      </c>
      <c r="H57" s="9"/>
      <c r="I57" s="37" t="str">
        <f>0.7/3</f>
        <v>23.33%</v>
      </c>
      <c r="J57" s="9"/>
      <c r="K57" s="9"/>
      <c r="L57" s="9"/>
      <c r="M57" s="9"/>
      <c r="N57" s="9"/>
      <c r="O57" s="9"/>
      <c r="P57" s="9"/>
      <c r="Q57" s="9"/>
      <c r="R57" s="9"/>
      <c r="S57" s="9"/>
      <c r="T57" s="9"/>
      <c r="U57" s="9"/>
      <c r="V57" s="9"/>
      <c r="W57" s="9"/>
      <c r="X57" s="9"/>
      <c r="Y57" s="9"/>
      <c r="Z57" s="9"/>
    </row>
    <row r="58" ht="16.5" customHeight="1">
      <c r="A58" s="9"/>
      <c r="B58" s="9"/>
      <c r="C58" s="38"/>
      <c r="D58" s="42"/>
      <c r="E58" s="9"/>
      <c r="F58" s="9"/>
      <c r="G58" s="35"/>
      <c r="H58" s="9"/>
      <c r="I58" s="36"/>
      <c r="J58" s="9"/>
      <c r="K58" s="9"/>
      <c r="L58" s="9"/>
      <c r="M58" s="9"/>
      <c r="N58" s="9"/>
      <c r="O58" s="9"/>
      <c r="P58" s="9"/>
      <c r="Q58" s="9"/>
      <c r="R58" s="9"/>
      <c r="S58" s="9"/>
      <c r="T58" s="9"/>
      <c r="U58" s="9"/>
      <c r="V58" s="9"/>
      <c r="W58" s="9"/>
      <c r="X58" s="9"/>
      <c r="Y58" s="9"/>
      <c r="Z58" s="9"/>
    </row>
    <row r="59" ht="16.5" customHeight="1">
      <c r="A59" s="9"/>
      <c r="B59" s="9"/>
      <c r="C59" s="9"/>
      <c r="D59" s="9"/>
      <c r="E59" s="9"/>
      <c r="F59" s="9"/>
      <c r="G59" s="35"/>
      <c r="H59" s="9"/>
      <c r="I59" s="36"/>
      <c r="J59" s="9"/>
      <c r="K59" s="9"/>
      <c r="L59" s="9"/>
      <c r="M59" s="9"/>
      <c r="N59" s="9"/>
      <c r="O59" s="9"/>
      <c r="P59" s="9"/>
      <c r="Q59" s="9"/>
      <c r="R59" s="9"/>
      <c r="S59" s="9"/>
      <c r="T59" s="9"/>
      <c r="U59" s="9"/>
      <c r="V59" s="9"/>
      <c r="W59" s="9"/>
      <c r="X59" s="9"/>
      <c r="Y59" s="9"/>
      <c r="Z59" s="9"/>
    </row>
    <row r="60" ht="16.5" customHeight="1">
      <c r="A60" s="9"/>
      <c r="B60" s="9"/>
      <c r="C60" s="31"/>
      <c r="D60" s="34"/>
      <c r="E60" s="9"/>
      <c r="F60" s="9"/>
      <c r="G60" s="35"/>
      <c r="H60" s="9"/>
      <c r="I60" s="36"/>
      <c r="J60" s="9"/>
      <c r="K60" s="9"/>
      <c r="L60" s="9"/>
      <c r="M60" s="9"/>
      <c r="N60" s="9"/>
      <c r="O60" s="9"/>
      <c r="P60" s="9"/>
      <c r="Q60" s="9"/>
      <c r="R60" s="9"/>
      <c r="S60" s="9"/>
      <c r="T60" s="9"/>
      <c r="U60" s="9"/>
      <c r="V60" s="9"/>
      <c r="W60" s="9"/>
      <c r="X60" s="9"/>
      <c r="Y60" s="9"/>
      <c r="Z60" s="9"/>
    </row>
    <row r="61" ht="16.5" customHeight="1">
      <c r="A61" s="9"/>
      <c r="B61" s="9"/>
      <c r="C61" s="35" t="s">
        <v>44</v>
      </c>
      <c r="D61" s="37">
        <v>1.0</v>
      </c>
      <c r="E61" s="9"/>
      <c r="F61" s="9"/>
      <c r="G61" s="35" t="s">
        <v>45</v>
      </c>
      <c r="H61" s="9"/>
      <c r="I61" s="37" t="str">
        <f>0.7/3</f>
        <v>23.33%</v>
      </c>
      <c r="J61" s="9"/>
      <c r="K61" s="9"/>
      <c r="L61" s="9"/>
      <c r="M61" s="9"/>
      <c r="N61" s="9"/>
      <c r="O61" s="9"/>
      <c r="P61" s="9"/>
      <c r="Q61" s="9"/>
      <c r="R61" s="9"/>
      <c r="S61" s="9"/>
      <c r="T61" s="9"/>
      <c r="U61" s="9"/>
      <c r="V61" s="9"/>
      <c r="W61" s="9"/>
      <c r="X61" s="9"/>
      <c r="Y61" s="9"/>
      <c r="Z61" s="9"/>
    </row>
    <row r="62" ht="16.5" customHeight="1">
      <c r="A62" s="9"/>
      <c r="B62" s="9"/>
      <c r="C62" s="38"/>
      <c r="D62" s="42"/>
      <c r="E62" s="9"/>
      <c r="F62" s="9"/>
      <c r="G62" s="38"/>
      <c r="H62" s="43"/>
      <c r="I62" s="42"/>
      <c r="J62" s="9"/>
      <c r="K62" s="9"/>
      <c r="L62" s="9"/>
      <c r="M62" s="9"/>
      <c r="N62" s="9"/>
      <c r="O62" s="9"/>
      <c r="P62" s="9"/>
      <c r="Q62" s="9"/>
      <c r="R62" s="9"/>
      <c r="S62" s="9"/>
      <c r="T62" s="9"/>
      <c r="U62" s="9"/>
      <c r="V62" s="9"/>
      <c r="W62" s="9"/>
      <c r="X62" s="9"/>
      <c r="Y62" s="9"/>
      <c r="Z62" s="9"/>
    </row>
    <row r="63" ht="16.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6.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6.5" customHeight="1">
      <c r="A65" s="9"/>
      <c r="B65" s="9"/>
      <c r="C65" s="10" t="s">
        <v>35</v>
      </c>
      <c r="D65" s="9"/>
      <c r="E65" s="9"/>
      <c r="F65" s="9"/>
      <c r="G65" s="9"/>
      <c r="H65" s="9"/>
      <c r="I65" s="9"/>
      <c r="J65" s="9"/>
      <c r="K65" s="9"/>
      <c r="L65" s="9"/>
      <c r="M65" s="9"/>
      <c r="N65" s="9"/>
      <c r="O65" s="9"/>
      <c r="P65" s="9"/>
      <c r="Q65" s="9"/>
      <c r="R65" s="9"/>
      <c r="S65" s="9"/>
      <c r="T65" s="9"/>
      <c r="U65" s="9"/>
      <c r="V65" s="9"/>
      <c r="W65" s="9"/>
      <c r="X65" s="9"/>
      <c r="Y65" s="9"/>
      <c r="Z65" s="9"/>
    </row>
    <row r="66" ht="16.5" customHeight="1">
      <c r="A66" s="9"/>
      <c r="B66" s="9"/>
      <c r="C66" s="10" t="s">
        <v>29</v>
      </c>
      <c r="D66" s="9"/>
      <c r="E66" s="9"/>
      <c r="F66" s="9"/>
      <c r="G66" s="10" t="s">
        <v>30</v>
      </c>
      <c r="H66" s="9"/>
      <c r="I66" s="9"/>
      <c r="J66" s="9"/>
      <c r="K66" s="9"/>
      <c r="L66" s="10" t="s">
        <v>36</v>
      </c>
      <c r="M66" s="9"/>
      <c r="N66" s="9"/>
      <c r="O66" s="9"/>
      <c r="P66" s="9"/>
      <c r="Q66" s="9"/>
      <c r="R66" s="9"/>
      <c r="S66" s="9"/>
      <c r="T66" s="9"/>
      <c r="U66" s="9"/>
      <c r="V66" s="9"/>
      <c r="W66" s="9"/>
      <c r="X66" s="9"/>
      <c r="Y66" s="9"/>
      <c r="Z66" s="9"/>
    </row>
    <row r="67" ht="16.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6.5" customHeight="1">
      <c r="A68" s="9"/>
      <c r="B68" s="9"/>
      <c r="C68" s="31" t="s">
        <v>13</v>
      </c>
      <c r="D68" s="32">
        <v>0.5</v>
      </c>
      <c r="E68" s="9"/>
      <c r="F68" s="9"/>
      <c r="G68" s="31"/>
      <c r="H68" s="33"/>
      <c r="I68" s="32">
        <v>0.23329999999999998</v>
      </c>
      <c r="J68" s="9"/>
      <c r="K68" s="9"/>
      <c r="L68" s="15" t="str">
        <f>PRODUCT(D68:I68)</f>
        <v>11.67%</v>
      </c>
      <c r="M68" s="9"/>
      <c r="N68" s="9"/>
      <c r="O68" s="9"/>
      <c r="P68" s="9"/>
      <c r="Q68" s="9"/>
      <c r="R68" s="9"/>
      <c r="S68" s="9"/>
      <c r="T68" s="9"/>
      <c r="U68" s="9"/>
      <c r="V68" s="9"/>
      <c r="W68" s="9"/>
      <c r="X68" s="9"/>
      <c r="Y68" s="9"/>
      <c r="Z68" s="9"/>
    </row>
    <row r="69" ht="16.5" customHeight="1">
      <c r="A69" s="9"/>
      <c r="B69" s="9"/>
      <c r="C69" s="35"/>
      <c r="D69" s="36"/>
      <c r="E69" s="9"/>
      <c r="F69" s="9"/>
      <c r="G69" s="35"/>
      <c r="H69" s="9"/>
      <c r="I69" s="37"/>
      <c r="J69" s="9"/>
      <c r="K69" s="9"/>
      <c r="L69" s="9"/>
      <c r="M69" s="9"/>
      <c r="N69" s="9"/>
      <c r="O69" s="9"/>
      <c r="P69" s="9"/>
      <c r="Q69" s="9"/>
      <c r="R69" s="9"/>
      <c r="S69" s="9"/>
      <c r="T69" s="9"/>
      <c r="U69" s="9"/>
      <c r="V69" s="9"/>
      <c r="W69" s="9"/>
      <c r="X69" s="9"/>
      <c r="Y69" s="9"/>
      <c r="Z69" s="9"/>
    </row>
    <row r="70" ht="16.5" customHeight="1">
      <c r="A70" s="9"/>
      <c r="B70" s="9"/>
      <c r="C70" s="38" t="s">
        <v>40</v>
      </c>
      <c r="D70" s="39">
        <v>0.5</v>
      </c>
      <c r="E70" s="9"/>
      <c r="F70" s="9"/>
      <c r="G70" s="35"/>
      <c r="H70" s="9"/>
      <c r="I70" s="37" t="str">
        <f>0.7/3</f>
        <v>23.33%</v>
      </c>
      <c r="J70" s="9"/>
      <c r="K70" s="9"/>
      <c r="L70" s="15" t="str">
        <f>PRODUCT(D70:I70)</f>
        <v>11.67%</v>
      </c>
      <c r="M70" s="9"/>
      <c r="N70" s="9"/>
      <c r="O70" s="9"/>
      <c r="P70" s="9"/>
      <c r="Q70" s="9"/>
      <c r="R70" s="9"/>
      <c r="S70" s="9"/>
      <c r="T70" s="9"/>
      <c r="U70" s="9"/>
      <c r="V70" s="9"/>
      <c r="W70" s="9"/>
      <c r="X70" s="9"/>
      <c r="Y70" s="9"/>
      <c r="Z70" s="9"/>
    </row>
    <row r="71" ht="16.5" customHeight="1">
      <c r="A71" s="9"/>
      <c r="B71" s="9"/>
      <c r="C71" s="9"/>
      <c r="D71" s="9"/>
      <c r="E71" s="9"/>
      <c r="F71" s="9"/>
      <c r="G71" s="35"/>
      <c r="H71" s="9"/>
      <c r="I71" s="36"/>
      <c r="J71" s="9"/>
      <c r="K71" s="9"/>
      <c r="L71" s="9"/>
      <c r="M71" s="9"/>
      <c r="N71" s="9"/>
      <c r="O71" s="9"/>
      <c r="P71" s="9"/>
      <c r="Q71" s="9"/>
      <c r="R71" s="9"/>
      <c r="S71" s="9"/>
      <c r="T71" s="9"/>
      <c r="U71" s="9"/>
      <c r="V71" s="9"/>
      <c r="W71" s="9"/>
      <c r="X71" s="9"/>
      <c r="Y71" s="9"/>
      <c r="Z71" s="9"/>
    </row>
    <row r="72" ht="16.5" customHeight="1">
      <c r="A72" s="9"/>
      <c r="B72" s="9"/>
      <c r="C72" s="31" t="s">
        <v>17</v>
      </c>
      <c r="D72" s="40">
        <v>0.6666666600000001</v>
      </c>
      <c r="E72" s="9"/>
      <c r="F72" s="9"/>
      <c r="G72" s="35"/>
      <c r="H72" s="9"/>
      <c r="I72" s="41">
        <v>0.3</v>
      </c>
      <c r="J72" s="9"/>
      <c r="K72" s="9"/>
      <c r="L72" s="15" t="str">
        <f>PRODUCT(D72:I72)</f>
        <v>20.00%</v>
      </c>
      <c r="M72" s="9"/>
      <c r="N72" s="9"/>
      <c r="O72" s="9"/>
      <c r="P72" s="9"/>
      <c r="Q72" s="9"/>
      <c r="R72" s="9"/>
      <c r="S72" s="9"/>
      <c r="T72" s="9"/>
      <c r="U72" s="9"/>
      <c r="V72" s="9"/>
      <c r="W72" s="9"/>
      <c r="X72" s="9"/>
      <c r="Y72" s="9"/>
      <c r="Z72" s="9"/>
    </row>
    <row r="73" ht="16.5" customHeight="1">
      <c r="A73" s="9"/>
      <c r="B73" s="9"/>
      <c r="C73" s="35"/>
      <c r="D73" s="36"/>
      <c r="E73" s="9"/>
      <c r="F73" s="9"/>
      <c r="G73" s="35"/>
      <c r="H73" s="9"/>
      <c r="I73" s="41"/>
      <c r="J73" s="9"/>
      <c r="K73" s="9"/>
      <c r="L73" s="9"/>
      <c r="M73" s="9"/>
      <c r="N73" s="9"/>
      <c r="O73" s="9"/>
      <c r="P73" s="9"/>
      <c r="Q73" s="9"/>
      <c r="R73" s="9"/>
      <c r="S73" s="9"/>
      <c r="T73" s="9"/>
      <c r="U73" s="9"/>
      <c r="V73" s="9"/>
      <c r="W73" s="9"/>
      <c r="X73" s="9"/>
      <c r="Y73" s="9"/>
      <c r="Z73" s="9"/>
    </row>
    <row r="74" ht="16.5" customHeight="1">
      <c r="A74" s="9"/>
      <c r="B74" s="9"/>
      <c r="C74" s="38" t="s">
        <v>19</v>
      </c>
      <c r="D74" s="39">
        <v>0.33333333333299997</v>
      </c>
      <c r="E74" s="9"/>
      <c r="F74" s="9"/>
      <c r="G74" s="35"/>
      <c r="H74" s="9"/>
      <c r="I74" s="41">
        <v>0.3</v>
      </c>
      <c r="J74" s="9"/>
      <c r="K74" s="9"/>
      <c r="L74" s="15" t="str">
        <f>PRODUCT(D74:I74)</f>
        <v>10.00%</v>
      </c>
      <c r="M74" s="9"/>
      <c r="N74" s="9"/>
      <c r="O74" s="9"/>
      <c r="P74" s="9"/>
      <c r="Q74" s="9"/>
      <c r="R74" s="9"/>
      <c r="S74" s="9"/>
      <c r="T74" s="9"/>
      <c r="U74" s="9"/>
      <c r="V74" s="9"/>
      <c r="W74" s="9"/>
      <c r="X74" s="9"/>
      <c r="Y74" s="9"/>
      <c r="Z74" s="9"/>
    </row>
    <row r="75" ht="16.5" customHeight="1">
      <c r="A75" s="9"/>
      <c r="B75" s="9"/>
      <c r="C75" s="9"/>
      <c r="D75" s="9"/>
      <c r="E75" s="9"/>
      <c r="F75" s="9"/>
      <c r="G75" s="35"/>
      <c r="H75" s="9"/>
      <c r="I75" s="36"/>
      <c r="J75" s="9"/>
      <c r="K75" s="9"/>
      <c r="L75" s="9"/>
      <c r="M75" s="9"/>
      <c r="N75" s="9"/>
      <c r="O75" s="9"/>
      <c r="P75" s="9"/>
      <c r="Q75" s="9"/>
      <c r="R75" s="9"/>
      <c r="S75" s="9"/>
      <c r="T75" s="9"/>
      <c r="U75" s="9"/>
      <c r="V75" s="9"/>
      <c r="W75" s="9"/>
      <c r="X75" s="9"/>
      <c r="Y75" s="9"/>
      <c r="Z75" s="9"/>
    </row>
    <row r="76" ht="16.5" customHeight="1">
      <c r="A76" s="9"/>
      <c r="B76" s="9"/>
      <c r="C76" s="31"/>
      <c r="D76" s="34"/>
      <c r="E76" s="9"/>
      <c r="F76" s="9"/>
      <c r="G76" s="35"/>
      <c r="H76" s="9"/>
      <c r="I76" s="36"/>
      <c r="J76" s="9"/>
      <c r="K76" s="9"/>
      <c r="L76" s="9"/>
      <c r="M76" s="9"/>
      <c r="N76" s="9"/>
      <c r="O76" s="9"/>
      <c r="P76" s="9"/>
      <c r="Q76" s="9"/>
      <c r="R76" s="9"/>
      <c r="S76" s="9"/>
      <c r="T76" s="9"/>
      <c r="U76" s="9"/>
      <c r="V76" s="9"/>
      <c r="W76" s="9"/>
      <c r="X76" s="9"/>
      <c r="Y76" s="9"/>
      <c r="Z76" s="9"/>
    </row>
    <row r="77" ht="16.5" customHeight="1">
      <c r="A77" s="9"/>
      <c r="B77" s="9"/>
      <c r="C77" s="35" t="s">
        <v>42</v>
      </c>
      <c r="D77" s="37">
        <v>1.0</v>
      </c>
      <c r="E77" s="9"/>
      <c r="F77" s="9"/>
      <c r="G77" s="35"/>
      <c r="H77" s="9"/>
      <c r="I77" s="37" t="str">
        <f>0.7/3</f>
        <v>23.33%</v>
      </c>
      <c r="J77" s="9"/>
      <c r="K77" s="9"/>
      <c r="L77" s="15" t="str">
        <f>PRODUCT(D77:I77)</f>
        <v>23.33%</v>
      </c>
      <c r="M77" s="9"/>
      <c r="N77" s="9"/>
      <c r="O77" s="9"/>
      <c r="P77" s="9"/>
      <c r="Q77" s="9"/>
      <c r="R77" s="9"/>
      <c r="S77" s="9"/>
      <c r="T77" s="9"/>
      <c r="U77" s="9"/>
      <c r="V77" s="9"/>
      <c r="W77" s="9"/>
      <c r="X77" s="9"/>
      <c r="Y77" s="9"/>
      <c r="Z77" s="9"/>
    </row>
    <row r="78" ht="16.5" customHeight="1">
      <c r="A78" s="9"/>
      <c r="B78" s="9"/>
      <c r="C78" s="38"/>
      <c r="D78" s="42"/>
      <c r="E78" s="9"/>
      <c r="F78" s="9"/>
      <c r="G78" s="35"/>
      <c r="H78" s="9"/>
      <c r="I78" s="36"/>
      <c r="J78" s="9"/>
      <c r="K78" s="9"/>
      <c r="L78" s="9"/>
      <c r="M78" s="9"/>
      <c r="N78" s="9"/>
      <c r="O78" s="9"/>
      <c r="P78" s="9"/>
      <c r="Q78" s="9"/>
      <c r="R78" s="9"/>
      <c r="S78" s="9"/>
      <c r="T78" s="9"/>
      <c r="U78" s="9"/>
      <c r="V78" s="9"/>
      <c r="W78" s="9"/>
      <c r="X78" s="9"/>
      <c r="Y78" s="9"/>
      <c r="Z78" s="9"/>
    </row>
    <row r="79" ht="16.5" customHeight="1">
      <c r="A79" s="9"/>
      <c r="B79" s="9"/>
      <c r="C79" s="9"/>
      <c r="D79" s="9"/>
      <c r="E79" s="9"/>
      <c r="F79" s="9"/>
      <c r="G79" s="35"/>
      <c r="H79" s="9"/>
      <c r="I79" s="36"/>
      <c r="J79" s="9"/>
      <c r="K79" s="9"/>
      <c r="L79" s="9"/>
      <c r="M79" s="9"/>
      <c r="N79" s="9"/>
      <c r="O79" s="9"/>
      <c r="P79" s="9"/>
      <c r="Q79" s="9"/>
      <c r="R79" s="9"/>
      <c r="S79" s="9"/>
      <c r="T79" s="9"/>
      <c r="U79" s="9"/>
      <c r="V79" s="9"/>
      <c r="W79" s="9"/>
      <c r="X79" s="9"/>
      <c r="Y79" s="9"/>
      <c r="Z79" s="9"/>
    </row>
    <row r="80" ht="16.5" customHeight="1">
      <c r="A80" s="9"/>
      <c r="B80" s="9"/>
      <c r="C80" s="31"/>
      <c r="D80" s="34"/>
      <c r="E80" s="9"/>
      <c r="F80" s="9"/>
      <c r="G80" s="35"/>
      <c r="H80" s="9"/>
      <c r="I80" s="36"/>
      <c r="J80" s="9"/>
      <c r="K80" s="9"/>
      <c r="L80" s="9"/>
      <c r="M80" s="9"/>
      <c r="N80" s="9"/>
      <c r="O80" s="9"/>
      <c r="P80" s="9"/>
      <c r="Q80" s="9"/>
      <c r="R80" s="9"/>
      <c r="S80" s="9"/>
      <c r="T80" s="9"/>
      <c r="U80" s="9"/>
      <c r="V80" s="9"/>
      <c r="W80" s="9"/>
      <c r="X80" s="9"/>
      <c r="Y80" s="9"/>
      <c r="Z80" s="9"/>
    </row>
    <row r="81" ht="16.5" customHeight="1">
      <c r="A81" s="9"/>
      <c r="B81" s="9"/>
      <c r="C81" s="35" t="s">
        <v>44</v>
      </c>
      <c r="D81" s="37">
        <v>1.0</v>
      </c>
      <c r="E81" s="9"/>
      <c r="F81" s="9"/>
      <c r="G81" s="35"/>
      <c r="H81" s="9"/>
      <c r="I81" s="37" t="str">
        <f>0.7/3</f>
        <v>23.33%</v>
      </c>
      <c r="J81" s="9"/>
      <c r="K81" s="9"/>
      <c r="L81" s="15" t="str">
        <f>PRODUCT(D81:I81)</f>
        <v>23.33%</v>
      </c>
      <c r="M81" s="9"/>
      <c r="N81" s="9"/>
      <c r="O81" s="9"/>
      <c r="P81" s="9"/>
      <c r="Q81" s="9"/>
      <c r="R81" s="9"/>
      <c r="S81" s="9"/>
      <c r="T81" s="9"/>
      <c r="U81" s="9"/>
      <c r="V81" s="9"/>
      <c r="W81" s="9"/>
      <c r="X81" s="9"/>
      <c r="Y81" s="9"/>
      <c r="Z81" s="9"/>
    </row>
    <row r="82" ht="16.5" customHeight="1">
      <c r="A82" s="9"/>
      <c r="B82" s="9"/>
      <c r="C82" s="38"/>
      <c r="D82" s="42"/>
      <c r="E82" s="9"/>
      <c r="F82" s="9"/>
      <c r="G82" s="38"/>
      <c r="H82" s="43"/>
      <c r="I82" s="42"/>
      <c r="J82" s="9"/>
      <c r="K82" s="9"/>
      <c r="L82" s="9"/>
      <c r="M82" s="9"/>
      <c r="N82" s="9"/>
      <c r="O82" s="9"/>
      <c r="P82" s="9"/>
      <c r="Q82" s="9"/>
      <c r="R82" s="9"/>
      <c r="S82" s="9"/>
      <c r="T82" s="9"/>
      <c r="U82" s="9"/>
      <c r="V82" s="9"/>
      <c r="W82" s="9"/>
      <c r="X82" s="9"/>
      <c r="Y82" s="9"/>
      <c r="Z82" s="9"/>
    </row>
    <row r="83" ht="16.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6.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6.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6.5" customHeight="1">
      <c r="A86" s="9"/>
      <c r="B86" s="9"/>
      <c r="C86" s="10" t="s">
        <v>46</v>
      </c>
      <c r="D86" s="9"/>
      <c r="E86" s="9"/>
      <c r="F86" s="44" t="str">
        <f t="array" ref="F86">1/SQRT(MMULT(TRANSPOSE(K89:K94),MMULT(D89:I94,K89:K94)))</f>
        <v>1.89</v>
      </c>
      <c r="G86" s="9"/>
      <c r="H86" s="9"/>
      <c r="I86" s="9"/>
      <c r="J86" s="9"/>
      <c r="K86" s="9"/>
      <c r="L86" s="9"/>
      <c r="M86" s="9"/>
      <c r="N86" s="9"/>
      <c r="O86" s="9"/>
      <c r="P86" s="9"/>
      <c r="Q86" s="9"/>
      <c r="R86" s="9"/>
      <c r="S86" s="9"/>
      <c r="T86" s="9"/>
      <c r="U86" s="9"/>
      <c r="V86" s="9"/>
      <c r="W86" s="9"/>
      <c r="X86" s="9"/>
      <c r="Y86" s="9"/>
      <c r="Z86" s="9"/>
    </row>
    <row r="87" ht="16.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6.5" customHeight="1">
      <c r="A88" s="9"/>
      <c r="B88" s="9"/>
      <c r="C88" s="9"/>
      <c r="D88" s="45" t="s">
        <v>47</v>
      </c>
      <c r="E88" s="45" t="s">
        <v>48</v>
      </c>
      <c r="F88" s="45" t="s">
        <v>49</v>
      </c>
      <c r="G88" s="45" t="s">
        <v>19</v>
      </c>
      <c r="H88" s="45" t="s">
        <v>50</v>
      </c>
      <c r="I88" s="45" t="s">
        <v>44</v>
      </c>
      <c r="J88" s="9"/>
      <c r="K88" s="10" t="s">
        <v>11</v>
      </c>
      <c r="L88" s="9"/>
      <c r="M88" s="9"/>
      <c r="N88" s="9"/>
      <c r="O88" s="9"/>
      <c r="P88" s="9"/>
      <c r="Q88" s="9"/>
      <c r="R88" s="9"/>
      <c r="S88" s="9"/>
      <c r="T88" s="9"/>
      <c r="U88" s="9"/>
      <c r="V88" s="9"/>
      <c r="W88" s="9"/>
      <c r="X88" s="9"/>
      <c r="Y88" s="9"/>
      <c r="Z88" s="9"/>
    </row>
    <row r="89" ht="16.5" customHeight="1">
      <c r="A89" s="9"/>
      <c r="B89" s="9"/>
      <c r="C89" s="45" t="s">
        <v>47</v>
      </c>
      <c r="D89" s="2">
        <v>1.0</v>
      </c>
      <c r="E89" s="2">
        <v>0.35</v>
      </c>
      <c r="F89" s="2">
        <v>0.07</v>
      </c>
      <c r="G89" s="2">
        <v>0.07</v>
      </c>
      <c r="H89" s="2">
        <v>0.07</v>
      </c>
      <c r="I89" s="2">
        <v>0.07</v>
      </c>
      <c r="J89" s="9"/>
      <c r="K89" s="15">
        <v>0.11664999999999999</v>
      </c>
      <c r="L89" s="9"/>
      <c r="M89" s="9"/>
      <c r="N89" s="9"/>
      <c r="O89" s="9"/>
      <c r="P89" s="9"/>
      <c r="Q89" s="9"/>
      <c r="R89" s="9"/>
      <c r="S89" s="9"/>
      <c r="T89" s="9"/>
      <c r="U89" s="9"/>
      <c r="V89" s="9"/>
      <c r="W89" s="9"/>
      <c r="X89" s="9"/>
      <c r="Y89" s="9"/>
      <c r="Z89" s="9"/>
    </row>
    <row r="90" ht="16.5" customHeight="1">
      <c r="A90" s="9"/>
      <c r="B90" s="9"/>
      <c r="C90" s="45" t="s">
        <v>48</v>
      </c>
      <c r="D90" s="2">
        <v>0.35</v>
      </c>
      <c r="E90" s="2">
        <v>1.0</v>
      </c>
      <c r="F90" s="2">
        <v>0.07</v>
      </c>
      <c r="G90" s="2">
        <v>0.07</v>
      </c>
      <c r="H90" s="2">
        <v>0.07</v>
      </c>
      <c r="I90" s="2">
        <v>0.07</v>
      </c>
      <c r="J90" s="9"/>
      <c r="K90" s="15">
        <v>0.11666666666666665</v>
      </c>
      <c r="L90" s="9"/>
      <c r="M90" s="9"/>
      <c r="N90" s="9"/>
      <c r="O90" s="9"/>
      <c r="P90" s="9"/>
      <c r="Q90" s="9"/>
      <c r="R90" s="9"/>
      <c r="S90" s="9"/>
      <c r="T90" s="9"/>
      <c r="U90" s="9"/>
      <c r="V90" s="9"/>
      <c r="W90" s="9"/>
      <c r="X90" s="9"/>
      <c r="Y90" s="9"/>
      <c r="Z90" s="9"/>
    </row>
    <row r="91" ht="16.5" customHeight="1">
      <c r="A91" s="9"/>
      <c r="B91" s="9"/>
      <c r="C91" s="45" t="s">
        <v>49</v>
      </c>
      <c r="D91" s="2">
        <v>0.07</v>
      </c>
      <c r="E91" s="2">
        <v>0.07</v>
      </c>
      <c r="F91" s="2">
        <v>1.0</v>
      </c>
      <c r="G91" s="2">
        <v>0.42</v>
      </c>
      <c r="H91" s="2">
        <v>0.07</v>
      </c>
      <c r="I91" s="2">
        <v>0.07</v>
      </c>
      <c r="J91" s="9"/>
      <c r="K91" s="15">
        <v>0.199999998</v>
      </c>
      <c r="L91" s="9"/>
      <c r="M91" s="9"/>
      <c r="N91" s="9"/>
      <c r="O91" s="9"/>
      <c r="P91" s="9"/>
      <c r="Q91" s="9"/>
      <c r="R91" s="9"/>
      <c r="S91" s="9"/>
      <c r="T91" s="9"/>
      <c r="U91" s="9"/>
      <c r="V91" s="9"/>
      <c r="W91" s="9"/>
      <c r="X91" s="9"/>
      <c r="Y91" s="9"/>
      <c r="Z91" s="9"/>
    </row>
    <row r="92" ht="16.5" customHeight="1">
      <c r="A92" s="9"/>
      <c r="B92" s="9"/>
      <c r="C92" s="45" t="s">
        <v>19</v>
      </c>
      <c r="D92" s="2">
        <v>0.07</v>
      </c>
      <c r="E92" s="2">
        <v>0.07</v>
      </c>
      <c r="F92" s="2">
        <v>0.42</v>
      </c>
      <c r="G92" s="2">
        <v>1.0</v>
      </c>
      <c r="H92" s="2">
        <v>0.14</v>
      </c>
      <c r="I92" s="2">
        <v>0.07</v>
      </c>
      <c r="J92" s="9"/>
      <c r="K92" s="15">
        <v>0.09999999999989999</v>
      </c>
      <c r="L92" s="9"/>
      <c r="M92" s="9"/>
      <c r="N92" s="9"/>
      <c r="O92" s="9"/>
      <c r="P92" s="9"/>
      <c r="Q92" s="9"/>
      <c r="R92" s="9"/>
      <c r="S92" s="9"/>
      <c r="T92" s="9"/>
      <c r="U92" s="9"/>
      <c r="V92" s="9"/>
      <c r="W92" s="9"/>
      <c r="X92" s="9"/>
      <c r="Y92" s="9"/>
      <c r="Z92" s="9"/>
    </row>
    <row r="93" ht="16.5" customHeight="1">
      <c r="A93" s="9"/>
      <c r="B93" s="9"/>
      <c r="C93" s="45" t="s">
        <v>50</v>
      </c>
      <c r="D93" s="2">
        <v>0.07</v>
      </c>
      <c r="E93" s="2">
        <v>0.07</v>
      </c>
      <c r="F93" s="2">
        <v>0.07</v>
      </c>
      <c r="G93" s="2">
        <v>0.14</v>
      </c>
      <c r="H93" s="2">
        <v>1.0</v>
      </c>
      <c r="I93" s="2">
        <v>0.17500000000000002</v>
      </c>
      <c r="J93" s="9"/>
      <c r="K93" s="15">
        <v>0.2333333333333333</v>
      </c>
      <c r="L93" s="9"/>
      <c r="M93" s="9"/>
      <c r="N93" s="9"/>
      <c r="O93" s="9"/>
      <c r="P93" s="9"/>
      <c r="Q93" s="9"/>
      <c r="R93" s="9"/>
      <c r="S93" s="9"/>
      <c r="T93" s="9"/>
      <c r="U93" s="9"/>
      <c r="V93" s="9"/>
      <c r="W93" s="9"/>
      <c r="X93" s="9"/>
      <c r="Y93" s="9"/>
      <c r="Z93" s="9"/>
    </row>
    <row r="94" ht="16.5" customHeight="1">
      <c r="A94" s="9"/>
      <c r="B94" s="9"/>
      <c r="C94" s="45" t="s">
        <v>44</v>
      </c>
      <c r="D94" s="2">
        <v>0.07</v>
      </c>
      <c r="E94" s="2">
        <v>0.07</v>
      </c>
      <c r="F94" s="2">
        <v>0.07</v>
      </c>
      <c r="G94" s="2">
        <v>0.07</v>
      </c>
      <c r="H94" s="2">
        <v>0.17500000000000002</v>
      </c>
      <c r="I94" s="2">
        <v>1.0</v>
      </c>
      <c r="J94" s="9"/>
      <c r="K94" s="15">
        <v>0.2333333333333333</v>
      </c>
      <c r="L94" s="9"/>
      <c r="M94" s="9"/>
      <c r="N94" s="9"/>
      <c r="O94" s="9"/>
      <c r="P94" s="9"/>
      <c r="Q94" s="9"/>
      <c r="R94" s="9"/>
      <c r="S94" s="9"/>
      <c r="T94" s="9"/>
      <c r="U94" s="9"/>
      <c r="V94" s="9"/>
      <c r="W94" s="9"/>
      <c r="X94" s="9"/>
      <c r="Y94" s="9"/>
      <c r="Z94" s="9"/>
    </row>
    <row r="95" ht="16.5" customHeight="1">
      <c r="A95" s="9"/>
      <c r="B95" s="9"/>
      <c r="C95" s="2"/>
      <c r="D95" s="2"/>
      <c r="E95" s="2"/>
      <c r="F95" s="2"/>
      <c r="G95" s="2"/>
      <c r="H95" s="2"/>
      <c r="I95" s="2"/>
      <c r="J95" s="9"/>
      <c r="K95" s="2"/>
      <c r="L95" s="9"/>
      <c r="M95" s="9"/>
      <c r="N95" s="9"/>
      <c r="O95" s="9"/>
      <c r="P95" s="9"/>
      <c r="Q95" s="9"/>
      <c r="R95" s="9"/>
      <c r="S95" s="9"/>
      <c r="T95" s="9"/>
      <c r="U95" s="9"/>
      <c r="V95" s="9"/>
      <c r="W95" s="9"/>
      <c r="X95" s="9"/>
      <c r="Y95" s="9"/>
      <c r="Z95" s="9"/>
    </row>
    <row r="96" ht="16.5" customHeight="1">
      <c r="A96" s="9"/>
      <c r="B96" s="9"/>
      <c r="C96" s="9"/>
      <c r="D96" s="45" t="s">
        <v>47</v>
      </c>
      <c r="E96" s="45" t="s">
        <v>48</v>
      </c>
      <c r="F96" s="45" t="s">
        <v>49</v>
      </c>
      <c r="G96" s="45" t="s">
        <v>19</v>
      </c>
      <c r="H96" s="45" t="s">
        <v>50</v>
      </c>
      <c r="I96" s="45" t="s">
        <v>44</v>
      </c>
      <c r="J96" s="9"/>
      <c r="K96" s="9"/>
      <c r="L96" s="9"/>
      <c r="M96" s="9"/>
      <c r="N96" s="9"/>
      <c r="O96" s="9"/>
      <c r="P96" s="9"/>
      <c r="Q96" s="9"/>
      <c r="R96" s="9"/>
      <c r="S96" s="9"/>
      <c r="T96" s="9"/>
      <c r="U96" s="9"/>
      <c r="V96" s="9"/>
      <c r="W96" s="9"/>
      <c r="X96" s="9"/>
      <c r="Y96" s="9"/>
      <c r="Z96" s="9"/>
    </row>
    <row r="97" ht="16.5" customHeight="1">
      <c r="A97" s="9"/>
      <c r="B97" s="9"/>
      <c r="C97" s="10" t="s">
        <v>11</v>
      </c>
      <c r="D97" s="12">
        <v>0.11664999999999999</v>
      </c>
      <c r="E97" s="12">
        <v>0.11666666666666665</v>
      </c>
      <c r="F97" s="12">
        <v>0.199999998</v>
      </c>
      <c r="G97" s="12">
        <v>0.09999999999989999</v>
      </c>
      <c r="H97" s="12">
        <v>0.2333333333333333</v>
      </c>
      <c r="I97" s="12">
        <v>0.2333333333333333</v>
      </c>
      <c r="J97" s="9"/>
      <c r="K97" s="9"/>
      <c r="L97" s="9"/>
      <c r="M97" s="9"/>
      <c r="N97" s="9"/>
      <c r="O97" s="9"/>
      <c r="P97" s="9"/>
      <c r="Q97" s="9"/>
      <c r="R97" s="9"/>
      <c r="S97" s="9"/>
      <c r="T97" s="9"/>
      <c r="U97" s="9"/>
      <c r="V97" s="9"/>
      <c r="W97" s="9"/>
      <c r="X97" s="9"/>
      <c r="Y97" s="9"/>
      <c r="Z97" s="9"/>
    </row>
    <row r="98" ht="16.5" customHeight="1">
      <c r="A98" s="9"/>
      <c r="B98" s="9"/>
      <c r="C98" s="10" t="s">
        <v>51</v>
      </c>
      <c r="D98" s="9"/>
      <c r="E98" s="9"/>
      <c r="F98" s="9"/>
      <c r="G98" s="9"/>
      <c r="H98" s="9"/>
      <c r="I98" s="9"/>
      <c r="J98" s="9"/>
      <c r="K98" s="2"/>
      <c r="L98" s="9"/>
      <c r="M98" s="9"/>
      <c r="N98" s="9"/>
      <c r="O98" s="9"/>
      <c r="P98" s="9"/>
      <c r="Q98" s="9"/>
      <c r="R98" s="9"/>
      <c r="S98" s="9"/>
      <c r="T98" s="9"/>
      <c r="U98" s="9"/>
      <c r="V98" s="9"/>
      <c r="W98" s="9"/>
      <c r="X98" s="9"/>
      <c r="Y98" s="9"/>
      <c r="Z98" s="9"/>
    </row>
    <row r="99" ht="16.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6.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6.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6.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6.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6.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6.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6.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6.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6.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6.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6.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6.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6.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6.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6.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6.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6.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6.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6.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6.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6.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6.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6.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6.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6.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6.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6.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6.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6.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6.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6.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6.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6.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6.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6.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6.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6.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6.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6.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6.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6.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6.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6.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6.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6.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6.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6.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6.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6.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6.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6.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6.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6.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6.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6.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6.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6.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6.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6.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6.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6.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6.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6.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6.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6.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6.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6.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6.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6.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6.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6.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6.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6.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6.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6.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6.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6.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6.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6.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6.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6.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6.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6.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6.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6.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6.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6.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6.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6.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6.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6.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6.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6.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6.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6.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6.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6.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6.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6.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6.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6.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6.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6.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6.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6.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6.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6.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6.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6.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6.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6.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6.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6.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6.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6.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6.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6.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6.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6.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6.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6.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6.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6.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6.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6.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6.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6.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6.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6.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6.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6.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6.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6.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6.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6.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6.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6.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6.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6.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6.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6.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6.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6.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6.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6.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6.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6.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6.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6.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6.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6.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6.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6.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6.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6.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6.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6.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6.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6.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6.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6.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6.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6.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6.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6.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6.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6.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6.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6.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6.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6.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6.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6.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6.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6.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6.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6.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6.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6.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6.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6.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6.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6.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6.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6.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6.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6.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6.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6.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6.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6.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6.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6.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6.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6.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6.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6.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6.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6.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6.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6.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6.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6.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6.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6.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6.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6.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6.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6.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6.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6.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6.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6.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6.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6.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6.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6.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6.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6.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6.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6.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6.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6.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6.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6.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6.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6.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6.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6.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6.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6.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6.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6.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6.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6.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6.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6.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6.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6.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6.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6.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6.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6.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6.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6.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6.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6.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6.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6.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6.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6.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6.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6.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6.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6.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6.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6.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6.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6.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6.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6.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6.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6.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6.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6.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6.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6.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6.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6.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6.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6.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6.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6.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6.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6.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6.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6.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6.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6.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6.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6.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6.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6.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6.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6.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6.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6.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6.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6.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6.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6.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6.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6.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6.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6.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6.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6.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6.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6.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6.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6.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6.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6.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6.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6.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6.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6.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6.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6.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6.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6.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6.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6.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6.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6.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6.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6.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6.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6.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6.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6.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6.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6.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6.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6.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6.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6.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6.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6.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6.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6.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6.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6.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6.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6.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6.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6.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6.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6.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6.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6.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6.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6.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6.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6.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6.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6.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6.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6.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6.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6.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6.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6.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6.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6.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6.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6.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6.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6.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6.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6.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6.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6.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6.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6.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6.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6.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6.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6.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6.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6.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6.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6.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6.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6.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6.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6.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6.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6.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6.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6.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6.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6.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6.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6.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6.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6.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6.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6.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6.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6.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6.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6.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6.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6.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6.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6.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6.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6.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6.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6.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6.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6.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6.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6.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6.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6.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6.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6.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6.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6.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6.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6.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6.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6.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6.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6.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6.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6.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6.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6.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6.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6.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6.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6.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6.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6.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6.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6.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6.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6.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6.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6.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6.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6.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6.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6.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6.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6.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6.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6.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6.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6.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6.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6.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6.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6.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6.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6.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6.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6.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6.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6.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6.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6.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6.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6.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6.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6.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6.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6.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6.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6.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6.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6.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6.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6.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6.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6.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6.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6.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6.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6.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6.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6.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6.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6.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6.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6.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6.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6.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6.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6.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6.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6.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6.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6.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6.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6.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6.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6.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6.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6.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6.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6.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6.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6.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6.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6.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6.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6.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6.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6.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6.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6.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6.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6.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6.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6.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6.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6.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6.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6.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6.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6.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6.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6.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6.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6.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6.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6.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6.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6.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6.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6.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6.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6.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6.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6.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6.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6.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6.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6.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6.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6.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6.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6.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6.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6.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6.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6.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6.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6.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6.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6.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6.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6.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6.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6.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6.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6.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6.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6.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6.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6.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6.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6.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6.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6.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6.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6.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6.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6.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6.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6.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6.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6.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6.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6.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6.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6.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6.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6.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6.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6.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6.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6.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6.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6.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6.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6.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6.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6.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6.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6.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6.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6.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6.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6.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6.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6.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6.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6.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6.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6.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6.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6.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6.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6.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6.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6.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6.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6.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6.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6.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6.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6.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6.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6.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6.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6.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6.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6.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6.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6.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6.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6.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6.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6.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6.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6.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6.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6.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6.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6.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6.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6.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6.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6.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6.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6.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6.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6.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6.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6.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6.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6.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6.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6.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6.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6.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6.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6.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6.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6.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6.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6.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6.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6.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6.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6.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6.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6.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6.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6.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6.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6.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6.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6.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6.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6.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6.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6.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6.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6.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6.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6.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6.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6.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6.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6.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6.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6.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6.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6.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6.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6.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6.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6.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6.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6.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6.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6.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6.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6.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6.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6.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6.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6.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6.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6.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6.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6.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6.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6.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6.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6.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6.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6.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6.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6.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6.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6.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6.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6.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6.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6.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6.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6.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6.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6.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6.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6.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6.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6.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6.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6.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6.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6.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6.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6.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6.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6.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6.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6.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6.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6.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6.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6.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6.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6.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6.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6.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6.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6.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6.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6.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6.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6.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6.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6.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6.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6.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6.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6.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6.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6.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6.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6.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6.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6.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6.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6.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6.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6.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6.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6.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6.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6.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6.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6.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6.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6.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6.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6.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6.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6.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6.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6.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6.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6.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6.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6.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6.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6.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6.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6.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6.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6.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6.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6.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6.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6.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6.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6.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6.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6.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6.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6.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6.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6.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6.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6.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6.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6.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6.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6.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6.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6.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6.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6.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6.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6.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6.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6.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6.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6.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6.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6.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6.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6.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6.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6.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6.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6.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6.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6.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6.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6.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6.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6.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6.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6.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6.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6.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6.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6.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6.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6.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6.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6.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6.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6.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6.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6.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6.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6.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6.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6.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6.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6.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6.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6.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6.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6.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6.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6.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6.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6.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6.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6.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6.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6.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6.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6.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6.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6.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6.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6.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6.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6.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6.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6.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6.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6.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6.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6.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6.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6.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6.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6.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6.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6.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6.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6.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6.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6.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6.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6.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6.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6.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6.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6.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6.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6.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6.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6.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6.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6.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6.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6.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6.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6.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6.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6.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6.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6.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6.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6.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6.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6.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8" width="19.14"/>
    <col customWidth="1" min="9" max="17" width="11.57"/>
    <col customWidth="1" min="18" max="26" width="10.0"/>
  </cols>
  <sheetData>
    <row r="1" ht="18.75" customHeight="1">
      <c r="A1" s="46" t="s">
        <v>4</v>
      </c>
      <c r="B1" s="47"/>
      <c r="C1" s="47"/>
      <c r="D1" s="47"/>
      <c r="E1" s="48" t="s">
        <v>52</v>
      </c>
      <c r="F1" s="49"/>
      <c r="G1" s="49"/>
      <c r="H1" s="49"/>
      <c r="I1" s="49"/>
      <c r="J1" s="49"/>
      <c r="K1" s="49"/>
      <c r="L1" s="49"/>
      <c r="M1" s="49"/>
      <c r="N1" s="49"/>
      <c r="O1" s="49"/>
      <c r="P1" s="49"/>
      <c r="Q1" s="49"/>
      <c r="R1" s="49"/>
      <c r="S1" s="49"/>
      <c r="T1" s="49"/>
      <c r="U1" s="49"/>
      <c r="V1" s="49"/>
      <c r="W1" s="49"/>
      <c r="X1" s="49"/>
      <c r="Y1" s="49"/>
      <c r="Z1" s="49"/>
    </row>
    <row r="2" ht="18.75" customHeight="1">
      <c r="A2" s="48" t="s">
        <v>5</v>
      </c>
      <c r="B2" s="50" t="str">
        <f>Design!$H$2</f>
        <v>$250,000.00</v>
      </c>
      <c r="C2" s="47"/>
      <c r="D2" s="47"/>
      <c r="E2" s="49" t="s">
        <v>53</v>
      </c>
      <c r="F2" s="51">
        <v>1.0</v>
      </c>
      <c r="G2" s="49"/>
      <c r="H2" s="49"/>
      <c r="I2" s="49"/>
      <c r="J2" s="49"/>
      <c r="K2" s="49"/>
      <c r="L2" s="49"/>
      <c r="M2" s="49"/>
      <c r="N2" s="49"/>
      <c r="O2" s="49"/>
      <c r="P2" s="49"/>
      <c r="Q2" s="49"/>
      <c r="R2" s="49"/>
      <c r="S2" s="49"/>
      <c r="T2" s="49"/>
      <c r="U2" s="49"/>
      <c r="V2" s="49"/>
      <c r="W2" s="49"/>
      <c r="X2" s="49"/>
      <c r="Y2" s="49"/>
      <c r="Z2" s="49"/>
    </row>
    <row r="3" ht="18.75" customHeight="1">
      <c r="A3" s="48" t="s">
        <v>54</v>
      </c>
      <c r="B3" s="52" t="str">
        <f>Design!$L$2</f>
        <v>20.0%</v>
      </c>
      <c r="C3" s="47"/>
      <c r="D3" s="47"/>
      <c r="E3" s="49" t="s">
        <v>55</v>
      </c>
      <c r="F3" s="51">
        <v>1.1</v>
      </c>
      <c r="G3" s="49"/>
      <c r="H3" s="49"/>
      <c r="I3" s="49"/>
      <c r="J3" s="49"/>
      <c r="K3" s="49"/>
      <c r="L3" s="49"/>
      <c r="M3" s="49"/>
      <c r="N3" s="49"/>
      <c r="O3" s="49"/>
      <c r="P3" s="49"/>
      <c r="Q3" s="49"/>
      <c r="R3" s="49"/>
      <c r="S3" s="49"/>
      <c r="T3" s="49"/>
      <c r="U3" s="49"/>
      <c r="V3" s="49"/>
      <c r="W3" s="49"/>
      <c r="X3" s="49"/>
      <c r="Y3" s="49"/>
      <c r="Z3" s="49"/>
    </row>
    <row r="4" ht="18.75" customHeight="1">
      <c r="A4" s="48" t="s">
        <v>56</v>
      </c>
      <c r="B4" s="50" t="str">
        <f>B2*B3</f>
        <v>$50,000.00</v>
      </c>
      <c r="C4" s="47"/>
      <c r="D4" s="47"/>
      <c r="E4" s="49"/>
      <c r="F4" s="49"/>
      <c r="G4" s="49"/>
      <c r="H4" s="49"/>
      <c r="I4" s="49"/>
      <c r="J4" s="49"/>
      <c r="K4" s="49"/>
      <c r="L4" s="49"/>
      <c r="M4" s="49"/>
      <c r="N4" s="49"/>
      <c r="O4" s="49"/>
      <c r="P4" s="49"/>
      <c r="Q4" s="49"/>
      <c r="R4" s="49"/>
      <c r="S4" s="49"/>
      <c r="T4" s="49"/>
      <c r="U4" s="49"/>
      <c r="V4" s="49"/>
      <c r="W4" s="49"/>
      <c r="X4" s="49"/>
      <c r="Y4" s="49"/>
      <c r="Z4" s="49"/>
    </row>
    <row r="5" ht="18.75" customHeight="1">
      <c r="A5" s="48"/>
      <c r="B5" s="47"/>
      <c r="C5" s="47"/>
      <c r="D5" s="47"/>
      <c r="E5" s="49"/>
      <c r="F5" s="49"/>
      <c r="G5" s="49"/>
      <c r="H5" s="49"/>
      <c r="I5" s="49"/>
      <c r="J5" s="49"/>
      <c r="K5" s="49"/>
      <c r="L5" s="49"/>
      <c r="M5" s="49"/>
      <c r="N5" s="49"/>
      <c r="O5" s="49"/>
      <c r="P5" s="49"/>
      <c r="Q5" s="49"/>
      <c r="R5" s="49"/>
      <c r="S5" s="49"/>
      <c r="T5" s="49"/>
      <c r="U5" s="49"/>
      <c r="V5" s="49"/>
      <c r="W5" s="49"/>
      <c r="X5" s="49"/>
      <c r="Y5" s="49"/>
      <c r="Z5" s="49"/>
    </row>
    <row r="6" ht="18.75" customHeight="1">
      <c r="A6" s="48"/>
      <c r="B6" s="47" t="s">
        <v>47</v>
      </c>
      <c r="C6" s="47" t="s">
        <v>48</v>
      </c>
      <c r="D6" s="47" t="s">
        <v>49</v>
      </c>
      <c r="E6" s="48" t="s">
        <v>19</v>
      </c>
      <c r="F6" s="48" t="s">
        <v>50</v>
      </c>
      <c r="G6" s="48" t="s">
        <v>44</v>
      </c>
      <c r="H6" s="49"/>
      <c r="I6" s="49"/>
      <c r="J6" s="49"/>
      <c r="K6" s="49"/>
      <c r="L6" s="49"/>
      <c r="M6" s="49"/>
      <c r="N6" s="49"/>
      <c r="O6" s="49"/>
      <c r="P6" s="49"/>
      <c r="Q6" s="49"/>
      <c r="R6" s="49"/>
      <c r="S6" s="49"/>
      <c r="T6" s="49"/>
      <c r="U6" s="49"/>
      <c r="V6" s="49"/>
      <c r="W6" s="49"/>
      <c r="X6" s="49"/>
      <c r="Y6" s="49"/>
      <c r="Z6" s="49"/>
    </row>
    <row r="7" ht="18.75" customHeight="1">
      <c r="A7" s="48"/>
      <c r="B7" s="48" t="s">
        <v>53</v>
      </c>
      <c r="C7" s="48" t="s">
        <v>53</v>
      </c>
      <c r="D7" s="48" t="s">
        <v>55</v>
      </c>
      <c r="E7" s="48" t="s">
        <v>55</v>
      </c>
      <c r="F7" s="48" t="s">
        <v>53</v>
      </c>
      <c r="G7" s="48" t="s">
        <v>53</v>
      </c>
      <c r="H7" s="49"/>
      <c r="I7" s="49"/>
      <c r="J7" s="49"/>
      <c r="K7" s="49"/>
      <c r="L7" s="49"/>
      <c r="M7" s="49"/>
      <c r="N7" s="49"/>
      <c r="O7" s="49"/>
      <c r="P7" s="49"/>
      <c r="Q7" s="49"/>
      <c r="R7" s="49"/>
      <c r="S7" s="49"/>
      <c r="T7" s="49"/>
      <c r="U7" s="49"/>
      <c r="V7" s="49"/>
      <c r="W7" s="49"/>
      <c r="X7" s="49"/>
      <c r="Y7" s="49"/>
      <c r="Z7" s="49"/>
    </row>
    <row r="8" ht="25.5" customHeight="1">
      <c r="A8" s="53" t="s">
        <v>57</v>
      </c>
      <c r="B8" s="54" t="str">
        <f t="shared" ref="B8:G8" si="1">$B$4/16</f>
        <v>$3,125.00</v>
      </c>
      <c r="C8" s="55" t="str">
        <f t="shared" si="1"/>
        <v>$3,125.00</v>
      </c>
      <c r="D8" s="55" t="str">
        <f t="shared" si="1"/>
        <v>$3,125.00</v>
      </c>
      <c r="E8" s="55" t="str">
        <f t="shared" si="1"/>
        <v>$3,125.00</v>
      </c>
      <c r="F8" s="55" t="str">
        <f t="shared" si="1"/>
        <v>$3,125.00</v>
      </c>
      <c r="G8" s="56" t="str">
        <f t="shared" si="1"/>
        <v>$3,125.00</v>
      </c>
      <c r="H8" s="49"/>
      <c r="I8" s="49"/>
      <c r="J8" s="49"/>
      <c r="K8" s="49"/>
      <c r="L8" s="49"/>
      <c r="M8" s="49"/>
      <c r="N8" s="49"/>
      <c r="O8" s="49"/>
      <c r="P8" s="49"/>
      <c r="Q8" s="49"/>
      <c r="R8" s="49"/>
      <c r="S8" s="49"/>
      <c r="T8" s="49"/>
      <c r="U8" s="49"/>
      <c r="V8" s="49"/>
      <c r="W8" s="49"/>
      <c r="X8" s="49"/>
      <c r="Y8" s="49"/>
      <c r="Z8" s="49"/>
    </row>
    <row r="9" ht="25.5" customHeight="1">
      <c r="A9" s="53" t="s">
        <v>58</v>
      </c>
      <c r="B9" s="57">
        <v>97.35</v>
      </c>
      <c r="C9" s="58">
        <v>118.9</v>
      </c>
      <c r="D9" s="58">
        <v>2760.0</v>
      </c>
      <c r="E9" s="58">
        <v>18.9</v>
      </c>
      <c r="F9" s="58">
        <v>0.0726</v>
      </c>
      <c r="G9" s="59">
        <v>399.0</v>
      </c>
      <c r="H9" s="49"/>
      <c r="I9" s="49"/>
      <c r="J9" s="49"/>
      <c r="K9" s="49"/>
      <c r="L9" s="49"/>
      <c r="M9" s="49"/>
      <c r="N9" s="49"/>
      <c r="O9" s="49"/>
      <c r="P9" s="49"/>
      <c r="Q9" s="49"/>
      <c r="R9" s="49"/>
      <c r="S9" s="49"/>
      <c r="T9" s="49"/>
      <c r="U9" s="49"/>
      <c r="V9" s="49"/>
      <c r="W9" s="49"/>
      <c r="X9" s="49"/>
      <c r="Y9" s="49"/>
      <c r="Z9" s="49"/>
    </row>
    <row r="10" ht="25.5" customHeight="1">
      <c r="A10" s="53" t="s">
        <v>59</v>
      </c>
      <c r="B10" s="60">
        <v>2500.0</v>
      </c>
      <c r="C10" s="61">
        <v>1000.0</v>
      </c>
      <c r="D10" s="62">
        <v>10.0</v>
      </c>
      <c r="E10" s="62">
        <v>100.0</v>
      </c>
      <c r="F10" s="61">
        <v>500000.0</v>
      </c>
      <c r="G10" s="63">
        <v>50.0</v>
      </c>
      <c r="H10" s="49"/>
      <c r="I10" s="49"/>
      <c r="J10" s="49"/>
      <c r="K10" s="49"/>
      <c r="L10" s="49"/>
      <c r="M10" s="49"/>
      <c r="N10" s="49"/>
      <c r="O10" s="49"/>
      <c r="P10" s="49"/>
      <c r="Q10" s="49"/>
      <c r="R10" s="49"/>
      <c r="S10" s="49"/>
      <c r="T10" s="49"/>
      <c r="U10" s="49"/>
      <c r="V10" s="49"/>
      <c r="W10" s="49"/>
      <c r="X10" s="49"/>
      <c r="Y10" s="49"/>
      <c r="Z10" s="49"/>
    </row>
    <row r="11" ht="25.5" customHeight="1">
      <c r="A11" s="53" t="s">
        <v>60</v>
      </c>
      <c r="B11" s="64" t="str">
        <f t="shared" ref="B11:G11" si="2">VLOOKUP(B7,$E$2:$F$3,2,false)</f>
        <v>1.0</v>
      </c>
      <c r="C11" s="65" t="str">
        <f t="shared" si="2"/>
        <v>1.0</v>
      </c>
      <c r="D11" s="65" t="str">
        <f t="shared" si="2"/>
        <v>1.1</v>
      </c>
      <c r="E11" s="65" t="str">
        <f t="shared" si="2"/>
        <v>1.1</v>
      </c>
      <c r="F11" s="65" t="str">
        <f t="shared" si="2"/>
        <v>1.0</v>
      </c>
      <c r="G11" s="66" t="str">
        <f t="shared" si="2"/>
        <v>1.0</v>
      </c>
      <c r="H11" s="49"/>
      <c r="I11" s="49"/>
      <c r="J11" s="49"/>
      <c r="K11" s="49"/>
      <c r="L11" s="49"/>
      <c r="M11" s="49"/>
      <c r="N11" s="49"/>
      <c r="O11" s="49"/>
      <c r="P11" s="49"/>
      <c r="Q11" s="49"/>
      <c r="R11" s="49"/>
      <c r="S11" s="49"/>
      <c r="T11" s="49"/>
      <c r="U11" s="49"/>
      <c r="V11" s="49"/>
      <c r="W11" s="49"/>
      <c r="X11" s="49"/>
      <c r="Y11" s="49"/>
      <c r="Z11" s="49"/>
    </row>
    <row r="12" ht="25.5" customHeight="1">
      <c r="A12" s="53" t="s">
        <v>61</v>
      </c>
      <c r="B12" s="67" t="str">
        <f t="shared" ref="B12:G12" si="3">B10*B9/100</f>
        <v>$2,433.75</v>
      </c>
      <c r="C12" s="50" t="str">
        <f t="shared" si="3"/>
        <v>$1,189.00</v>
      </c>
      <c r="D12" s="50" t="str">
        <f t="shared" si="3"/>
        <v>$276.00</v>
      </c>
      <c r="E12" s="50" t="str">
        <f t="shared" si="3"/>
        <v>$18.90</v>
      </c>
      <c r="F12" s="50" t="str">
        <f t="shared" si="3"/>
        <v>$363.00</v>
      </c>
      <c r="G12" s="68" t="str">
        <f t="shared" si="3"/>
        <v>$199.50</v>
      </c>
      <c r="H12" s="49"/>
      <c r="I12" s="49"/>
      <c r="J12" s="49"/>
      <c r="K12" s="49"/>
      <c r="L12" s="49"/>
      <c r="M12" s="49"/>
      <c r="N12" s="49"/>
      <c r="O12" s="49"/>
      <c r="P12" s="49"/>
      <c r="Q12" s="49"/>
      <c r="R12" s="49"/>
      <c r="S12" s="49"/>
      <c r="T12" s="49"/>
      <c r="U12" s="49"/>
      <c r="V12" s="49"/>
      <c r="W12" s="49"/>
      <c r="X12" s="49"/>
      <c r="Y12" s="49"/>
      <c r="Z12" s="49"/>
    </row>
    <row r="13" ht="25.5" customHeight="1">
      <c r="A13" s="53" t="s">
        <v>62</v>
      </c>
      <c r="B13" s="69">
        <v>7.000000000000001E-4</v>
      </c>
      <c r="C13" s="70">
        <v>0.0024</v>
      </c>
      <c r="D13" s="70">
        <v>0.018000000000000002</v>
      </c>
      <c r="E13" s="70">
        <v>0.0513</v>
      </c>
      <c r="F13" s="70">
        <v>0.0051</v>
      </c>
      <c r="G13" s="71">
        <v>0.0148</v>
      </c>
      <c r="H13" s="49"/>
      <c r="I13" s="49"/>
      <c r="J13" s="49"/>
      <c r="K13" s="49"/>
      <c r="L13" s="49"/>
      <c r="M13" s="49"/>
      <c r="N13" s="49"/>
      <c r="O13" s="49"/>
      <c r="P13" s="49"/>
      <c r="Q13" s="49"/>
      <c r="R13" s="49"/>
      <c r="S13" s="49"/>
      <c r="T13" s="49"/>
      <c r="U13" s="49"/>
      <c r="V13" s="49"/>
      <c r="W13" s="49"/>
      <c r="X13" s="49"/>
      <c r="Y13" s="49"/>
      <c r="Z13" s="49"/>
    </row>
    <row r="14" ht="25.5" customHeight="1">
      <c r="A14" s="53" t="s">
        <v>63</v>
      </c>
      <c r="B14" s="67" t="str">
        <f t="shared" ref="B14:G14" si="4">B13*B12*100</f>
        <v>$170.36</v>
      </c>
      <c r="C14" s="50" t="str">
        <f t="shared" si="4"/>
        <v>$285.36</v>
      </c>
      <c r="D14" s="72" t="str">
        <f t="shared" si="4"/>
        <v>€ 496.80</v>
      </c>
      <c r="E14" s="72" t="str">
        <f t="shared" si="4"/>
        <v>€ 96.96</v>
      </c>
      <c r="F14" s="50" t="str">
        <f t="shared" si="4"/>
        <v>$185.13</v>
      </c>
      <c r="G14" s="68" t="str">
        <f t="shared" si="4"/>
        <v>$295.26</v>
      </c>
      <c r="H14" s="49"/>
      <c r="I14" s="49"/>
      <c r="J14" s="49"/>
      <c r="K14" s="49"/>
      <c r="L14" s="49"/>
      <c r="M14" s="49"/>
      <c r="N14" s="49"/>
      <c r="O14" s="49"/>
      <c r="P14" s="49"/>
      <c r="Q14" s="49"/>
      <c r="R14" s="49"/>
      <c r="S14" s="49"/>
      <c r="T14" s="49"/>
      <c r="U14" s="49"/>
      <c r="V14" s="49"/>
      <c r="W14" s="49"/>
      <c r="X14" s="49"/>
      <c r="Y14" s="49"/>
      <c r="Z14" s="49"/>
    </row>
    <row r="15" ht="25.5" customHeight="1">
      <c r="A15" s="53" t="s">
        <v>64</v>
      </c>
      <c r="B15" s="73" t="str">
        <f t="shared" ref="B15:G15" si="5">B14*B11</f>
        <v>$170.4</v>
      </c>
      <c r="C15" s="74" t="str">
        <f t="shared" si="5"/>
        <v>$285.4</v>
      </c>
      <c r="D15" s="74" t="str">
        <f t="shared" si="5"/>
        <v>$546.5</v>
      </c>
      <c r="E15" s="74" t="str">
        <f t="shared" si="5"/>
        <v>$106.7</v>
      </c>
      <c r="F15" s="74" t="str">
        <f t="shared" si="5"/>
        <v>$185.1</v>
      </c>
      <c r="G15" s="75" t="str">
        <f t="shared" si="5"/>
        <v>$295.3</v>
      </c>
      <c r="H15" s="49"/>
      <c r="I15" s="49"/>
      <c r="J15" s="49"/>
      <c r="K15" s="49"/>
      <c r="L15" s="49"/>
      <c r="M15" s="49"/>
      <c r="N15" s="49"/>
      <c r="O15" s="49"/>
      <c r="P15" s="49"/>
      <c r="Q15" s="49"/>
      <c r="R15" s="49"/>
      <c r="S15" s="49"/>
      <c r="T15" s="49"/>
      <c r="U15" s="49"/>
      <c r="V15" s="49"/>
      <c r="W15" s="49"/>
      <c r="X15" s="49"/>
      <c r="Y15" s="49"/>
      <c r="Z15" s="49"/>
    </row>
    <row r="16" ht="25.5" customHeight="1">
      <c r="A16" s="53" t="s">
        <v>65</v>
      </c>
      <c r="B16" s="64" t="str">
        <f t="shared" ref="B16:G16" si="6">B8/B15</f>
        <v>18.3</v>
      </c>
      <c r="C16" s="65" t="str">
        <f t="shared" si="6"/>
        <v>11.0</v>
      </c>
      <c r="D16" s="65" t="str">
        <f t="shared" si="6"/>
        <v>5.7</v>
      </c>
      <c r="E16" s="65" t="str">
        <f t="shared" si="6"/>
        <v>29.3</v>
      </c>
      <c r="F16" s="65" t="str">
        <f t="shared" si="6"/>
        <v>16.9</v>
      </c>
      <c r="G16" s="66" t="str">
        <f t="shared" si="6"/>
        <v>10.6</v>
      </c>
      <c r="H16" s="49"/>
      <c r="I16" s="49"/>
      <c r="J16" s="49"/>
      <c r="K16" s="49"/>
      <c r="L16" s="49"/>
      <c r="M16" s="49"/>
      <c r="N16" s="49"/>
      <c r="O16" s="49"/>
      <c r="P16" s="49"/>
      <c r="Q16" s="49"/>
      <c r="R16" s="49"/>
      <c r="S16" s="49"/>
      <c r="T16" s="49"/>
      <c r="U16" s="49"/>
      <c r="V16" s="49"/>
      <c r="W16" s="49"/>
      <c r="X16" s="49"/>
      <c r="Y16" s="49"/>
      <c r="Z16" s="49"/>
    </row>
    <row r="17" ht="25.5" customHeight="1">
      <c r="A17" s="53" t="s">
        <v>66</v>
      </c>
      <c r="B17" s="76">
        <v>20.0</v>
      </c>
      <c r="C17" s="77">
        <v>20.0</v>
      </c>
      <c r="D17" s="77">
        <v>20.0</v>
      </c>
      <c r="E17" s="77">
        <v>20.0</v>
      </c>
      <c r="F17" s="77">
        <v>20.0</v>
      </c>
      <c r="G17" s="78">
        <v>20.0</v>
      </c>
      <c r="H17" s="49"/>
      <c r="I17" s="49"/>
      <c r="J17" s="49"/>
      <c r="K17" s="49"/>
      <c r="L17" s="49"/>
      <c r="M17" s="49"/>
      <c r="N17" s="49"/>
      <c r="O17" s="49"/>
      <c r="P17" s="49"/>
      <c r="Q17" s="49"/>
      <c r="R17" s="49"/>
      <c r="S17" s="49"/>
      <c r="T17" s="49"/>
      <c r="U17" s="49"/>
      <c r="V17" s="49"/>
      <c r="W17" s="49"/>
      <c r="X17" s="49"/>
      <c r="Y17" s="49"/>
      <c r="Z17" s="49"/>
    </row>
    <row r="18" ht="25.5" customHeight="1">
      <c r="A18" s="53" t="s">
        <v>67</v>
      </c>
      <c r="B18" s="64" t="str">
        <f t="shared" ref="B18:G18" si="7">B17*B16/10</f>
        <v>36.7</v>
      </c>
      <c r="C18" s="65" t="str">
        <f t="shared" si="7"/>
        <v>21.9</v>
      </c>
      <c r="D18" s="65" t="str">
        <f t="shared" si="7"/>
        <v>11.4</v>
      </c>
      <c r="E18" s="65" t="str">
        <f t="shared" si="7"/>
        <v>58.6</v>
      </c>
      <c r="F18" s="65" t="str">
        <f t="shared" si="7"/>
        <v>33.8</v>
      </c>
      <c r="G18" s="66" t="str">
        <f t="shared" si="7"/>
        <v>21.2</v>
      </c>
      <c r="H18" s="49"/>
      <c r="I18" s="49"/>
      <c r="J18" s="49"/>
      <c r="K18" s="49"/>
      <c r="L18" s="49"/>
      <c r="M18" s="49"/>
      <c r="N18" s="49"/>
      <c r="O18" s="49"/>
      <c r="P18" s="49"/>
      <c r="Q18" s="49"/>
      <c r="R18" s="49"/>
      <c r="S18" s="49"/>
      <c r="T18" s="49"/>
      <c r="U18" s="49"/>
      <c r="V18" s="49"/>
      <c r="W18" s="49"/>
      <c r="X18" s="49"/>
      <c r="Y18" s="49"/>
      <c r="Z18" s="49"/>
    </row>
    <row r="19" ht="25.5" customHeight="1">
      <c r="A19" s="53" t="s">
        <v>68</v>
      </c>
      <c r="B19" s="79" t="str">
        <f>Design!D$97</f>
        <v>11.67%</v>
      </c>
      <c r="C19" s="80" t="str">
        <f>Design!E97</f>
        <v>11.67%</v>
      </c>
      <c r="D19" s="80" t="str">
        <f>Design!F97</f>
        <v>20.00%</v>
      </c>
      <c r="E19" s="80" t="str">
        <f>Design!G97</f>
        <v>10.00%</v>
      </c>
      <c r="F19" s="80" t="str">
        <f>Design!H97</f>
        <v>23.33%</v>
      </c>
      <c r="G19" s="81" t="str">
        <f>Design!I97</f>
        <v>23.33%</v>
      </c>
      <c r="H19" s="49"/>
      <c r="I19" s="49"/>
      <c r="J19" s="49"/>
      <c r="K19" s="49"/>
      <c r="L19" s="49"/>
      <c r="M19" s="49"/>
      <c r="N19" s="49"/>
      <c r="O19" s="49"/>
      <c r="P19" s="49"/>
      <c r="Q19" s="49"/>
      <c r="R19" s="49"/>
      <c r="S19" s="49"/>
      <c r="T19" s="49"/>
      <c r="U19" s="49"/>
      <c r="V19" s="49"/>
      <c r="W19" s="49"/>
      <c r="X19" s="49"/>
      <c r="Y19" s="49"/>
      <c r="Z19" s="49"/>
    </row>
    <row r="20" ht="25.5" customHeight="1">
      <c r="A20" s="53" t="s">
        <v>69</v>
      </c>
      <c r="B20" s="82" t="str">
        <f>Design!$F$86</f>
        <v>1.89</v>
      </c>
      <c r="C20" s="83" t="str">
        <f>Design!$F$86</f>
        <v>1.89</v>
      </c>
      <c r="D20" s="83" t="str">
        <f>Design!$F$86</f>
        <v>1.89</v>
      </c>
      <c r="E20" s="83" t="str">
        <f>Design!$F$86</f>
        <v>1.89</v>
      </c>
      <c r="F20" s="83" t="str">
        <f>Design!$F$86</f>
        <v>1.89</v>
      </c>
      <c r="G20" s="84" t="str">
        <f>Design!$F$86</f>
        <v>1.89</v>
      </c>
      <c r="H20" s="49"/>
      <c r="I20" s="49"/>
      <c r="J20" s="49"/>
      <c r="K20" s="49"/>
      <c r="L20" s="49"/>
      <c r="M20" s="49"/>
      <c r="N20" s="49"/>
      <c r="O20" s="49"/>
      <c r="P20" s="49"/>
      <c r="Q20" s="49"/>
      <c r="R20" s="49"/>
      <c r="S20" s="49"/>
      <c r="T20" s="49"/>
      <c r="U20" s="49"/>
      <c r="V20" s="49"/>
      <c r="W20" s="49"/>
      <c r="X20" s="49"/>
      <c r="Y20" s="49"/>
      <c r="Z20" s="49"/>
    </row>
    <row r="21" ht="25.5" customHeight="1">
      <c r="A21" s="53" t="s">
        <v>70</v>
      </c>
      <c r="B21" s="82" t="str">
        <f t="shared" ref="B21:G21" si="8">B18*B19*B20</f>
        <v>8.10</v>
      </c>
      <c r="C21" s="83" t="str">
        <f t="shared" si="8"/>
        <v>4.83</v>
      </c>
      <c r="D21" s="83" t="str">
        <f t="shared" si="8"/>
        <v>4.33</v>
      </c>
      <c r="E21" s="83" t="str">
        <f t="shared" si="8"/>
        <v>11.09</v>
      </c>
      <c r="F21" s="83" t="str">
        <f t="shared" si="8"/>
        <v>14.90</v>
      </c>
      <c r="G21" s="84" t="str">
        <f t="shared" si="8"/>
        <v>9.34</v>
      </c>
      <c r="H21" s="49"/>
      <c r="I21" s="49"/>
      <c r="J21" s="49"/>
      <c r="K21" s="49"/>
      <c r="L21" s="49"/>
      <c r="M21" s="49"/>
      <c r="N21" s="49"/>
      <c r="O21" s="49"/>
      <c r="P21" s="49"/>
      <c r="Q21" s="49"/>
      <c r="R21" s="49"/>
      <c r="S21" s="49"/>
      <c r="T21" s="49"/>
      <c r="U21" s="49"/>
      <c r="V21" s="49"/>
      <c r="W21" s="49"/>
      <c r="X21" s="49"/>
      <c r="Y21" s="49"/>
      <c r="Z21" s="49"/>
    </row>
    <row r="22" ht="25.5" customHeight="1">
      <c r="A22" s="53" t="s">
        <v>71</v>
      </c>
      <c r="B22" s="85" t="str">
        <f t="shared" ref="B22:G22" si="9">ROUND(B21,0)</f>
        <v>8.00</v>
      </c>
      <c r="C22" s="86" t="str">
        <f t="shared" si="9"/>
        <v>5.00</v>
      </c>
      <c r="D22" s="86" t="str">
        <f t="shared" si="9"/>
        <v>4.00</v>
      </c>
      <c r="E22" s="86" t="str">
        <f t="shared" si="9"/>
        <v>11.00</v>
      </c>
      <c r="F22" s="86" t="str">
        <f t="shared" si="9"/>
        <v>15.00</v>
      </c>
      <c r="G22" s="87" t="str">
        <f t="shared" si="9"/>
        <v>9.00</v>
      </c>
      <c r="H22" s="49"/>
      <c r="I22" s="49"/>
      <c r="J22" s="49"/>
      <c r="K22" s="49"/>
      <c r="L22" s="49"/>
      <c r="M22" s="49"/>
      <c r="N22" s="49"/>
      <c r="O22" s="49"/>
      <c r="P22" s="49"/>
      <c r="Q22" s="49"/>
      <c r="R22" s="49"/>
      <c r="S22" s="49"/>
      <c r="T22" s="49"/>
      <c r="U22" s="49"/>
      <c r="V22" s="49"/>
      <c r="W22" s="49"/>
      <c r="X22" s="49"/>
      <c r="Y22" s="49"/>
      <c r="Z22" s="49"/>
    </row>
    <row r="23" ht="18.75" customHeight="1">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ht="18.75" customHeight="1">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ht="14.25" customHeight="1">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ht="18.75"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8.75"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8.75"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8.75"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8.75"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8.75"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8.75"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8.75"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8.75"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8.75"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8.75"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8.75"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8.75"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8.75"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8.75"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8.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8.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8.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8.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8.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8.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8.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8.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8.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8.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8.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8.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8.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8.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8.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8.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8.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8.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8.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8.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8.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8.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8.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8.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8.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8.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8.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8.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8.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8.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8.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8.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8.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8.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8.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8.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8.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8.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8.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8.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8.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8.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8.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8.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8.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8.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8.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8.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8.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8.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8.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8.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8.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8.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8.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8.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8.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8.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8.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8.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8.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8.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8.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8.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8.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8.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8.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8.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8.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8.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8.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8.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8.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8.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8.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8.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8.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8.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8.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8.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8.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8.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8.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8.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8.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8.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8.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8.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8.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8.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8.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8.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8.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8.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8.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8.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8.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8.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8.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8.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8.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8.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8.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8.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8.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8.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8.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8.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8.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8.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8.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8.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8.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8.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8.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8.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8.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8.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8.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8.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8.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8.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8.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8.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8.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8.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8.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8.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8.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8.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8.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8.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8.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8.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8.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8.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8.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8.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8.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8.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8.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8.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8.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8.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8.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8.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8.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8.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8.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8.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8.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8.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8.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8.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8.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8.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8.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8.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8.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8.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8.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8.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8.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8.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8.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8.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8.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8.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8.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8.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8.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8.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8.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8.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8.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8.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8.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8.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8.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8.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8.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8.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8.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8.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8.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8.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8.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8.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8.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8.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8.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8.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8.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8.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8.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8.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8.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8.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8.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8.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8.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8.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8.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8.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8.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8.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8.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8.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8.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8.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8.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8.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8.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8.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8.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8.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8.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8.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8.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8.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8.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8.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8.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8.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8.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8.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8.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8.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8.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8.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8.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8.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8.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8.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8.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8.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8.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8.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8.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8.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8.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8.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8.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8.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8.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8.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8.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8.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8.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8.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8.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8.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8.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8.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8.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8.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8.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8.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8.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8.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8.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8.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8.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8.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8.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8.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8.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8.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8.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8.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8.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8.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8.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8.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8.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8.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8.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8.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8.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8.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8.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8.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8.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8.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8.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8.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8.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8.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8.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8.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8.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8.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8.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8.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8.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8.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8.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8.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8.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8.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8.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8.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8.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8.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8.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8.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8.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8.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8.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8.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8.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8.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8.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8.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8.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8.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8.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8.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8.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8.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8.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8.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8.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8.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8.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8.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8.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8.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8.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8.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8.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8.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8.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8.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8.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8.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8.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8.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8.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8.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8.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8.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8.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8.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8.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8.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8.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8.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8.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8.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8.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8.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8.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8.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8.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8.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8.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8.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8.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8.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8.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8.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8.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8.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8.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8.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8.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8.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8.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8.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8.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8.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8.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8.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8.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8.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8.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8.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8.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8.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8.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8.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8.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8.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8.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8.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8.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8.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8.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8.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8.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8.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8.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8.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8.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8.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8.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8.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8.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8.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8.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8.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8.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8.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8.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8.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8.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8.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8.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8.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8.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8.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8.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8.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8.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8.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8.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8.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8.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8.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8.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8.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8.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8.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8.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8.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8.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8.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8.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8.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8.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8.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8.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8.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8.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8.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8.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8.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8.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8.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8.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8.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8.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8.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8.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8.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8.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8.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8.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8.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8.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8.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8.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8.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8.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8.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8.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8.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8.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8.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8.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8.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8.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8.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8.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8.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8.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8.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8.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8.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8.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8.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8.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8.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8.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8.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8.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8.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8.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8.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8.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8.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8.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8.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8.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8.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8.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8.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8.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8.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8.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8.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8.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8.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8.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8.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8.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8.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8.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8.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8.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8.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8.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8.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8.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8.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8.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8.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8.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8.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8.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8.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8.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8.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8.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8.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8.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8.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8.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8.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8.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8.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8.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8.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8.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8.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8.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8.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8.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8.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8.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8.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8.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8.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8.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8.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8.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8.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8.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8.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8.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8.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8.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8.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8.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8.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8.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8.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8.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8.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8.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8.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8.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8.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8.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8.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8.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8.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8.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8.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8.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8.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8.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8.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8.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8.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8.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8.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8.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8.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8.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8.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8.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8.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8.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8.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8.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8.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8.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8.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8.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8.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8.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8.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8.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8.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8.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8.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8.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8.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8.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8.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8.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8.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8.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8.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8.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8.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8.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8.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8.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8.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8.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8.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8.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8.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8.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8.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8.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8.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8.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8.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8.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8.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8.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8.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8.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8.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8.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8.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8.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8.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8.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8.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8.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8.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8.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8.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8.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8.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8.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8.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8.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8.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8.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8.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8.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8.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8.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8.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8.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8.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8.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8.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8.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8.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8.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8.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8.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8.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8.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8.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8.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8.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8.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8.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8.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8.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8.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8.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8.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8.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8.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8.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8.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8.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8.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8.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8.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8.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8.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8.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8.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8.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8.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8.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8.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8.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8.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8.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8.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8.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8.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8.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8.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8.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8.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8.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8.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8.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8.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8.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8.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8.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8.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8.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8.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8.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8.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8.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8.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8.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8.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8.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8.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8.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8.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8.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8.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8.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8.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8.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8.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8.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8.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8.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8.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8.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8.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8.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8.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8.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8.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8.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8.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8.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8.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8.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8.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8.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8.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8.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8.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8.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8.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8.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8.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8.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8.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8.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8.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8.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8.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8.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8.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8.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8.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8.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8.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8.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8.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8.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8.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8.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8.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8.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8.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8.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8.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8.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8.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8.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8.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8.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8.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8.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8.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8.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8.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8.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8.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8.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8.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8.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8.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8.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8.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8.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8.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8.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8.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8.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8.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8.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8.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8.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8.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8.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8.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8.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8.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8.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8.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8.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8.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8.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8.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8.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8.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8.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8.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8.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8.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8.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8.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8.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8.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8.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8.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8.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8.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8.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8.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8.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8.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8.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8.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8.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8.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8.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8.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8.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8.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8.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8.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8.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8.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8.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8.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8.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8.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8.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8.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8.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8.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8.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8.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8.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8.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8.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8.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8.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8.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8.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8.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8.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8.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8.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8.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8.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8.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8.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8.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8.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8.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8.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8.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8.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8.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8.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8.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8.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8.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8.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8.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8.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8.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8.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8.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8.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8.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8.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8.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8.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8.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8.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8.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8.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8.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8.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8.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8.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8.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8.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8.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8.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8.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8.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8.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8.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8.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8.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8.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8.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8.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8.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8.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8.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8.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8.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8.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8.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8.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8.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8.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8.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8.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8.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8.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8.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8.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8.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8.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8.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8.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8.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8.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8.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8.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8.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8.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8.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8.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8.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8.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8.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8.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8.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8.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8.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8.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8.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8.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8.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8.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8.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8.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8.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8.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8.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8.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8.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8.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8.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8.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8.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8.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8.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8.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8.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8.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8.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8.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8.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8.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8.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8.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8.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8.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8.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7" width="19.14"/>
    <col customWidth="1" min="8" max="17" width="11.57"/>
    <col customWidth="1" min="18" max="26" width="10.0"/>
  </cols>
  <sheetData>
    <row r="1" ht="18.75" customHeight="1">
      <c r="A1" s="46" t="s">
        <v>4</v>
      </c>
      <c r="B1" s="47"/>
      <c r="C1" s="47"/>
      <c r="D1" s="47"/>
      <c r="E1" s="48" t="s">
        <v>52</v>
      </c>
      <c r="F1" s="49"/>
      <c r="G1" s="49"/>
      <c r="H1" s="49"/>
      <c r="I1" s="49"/>
      <c r="J1" s="49"/>
      <c r="K1" s="49"/>
      <c r="L1" s="49"/>
      <c r="M1" s="49"/>
      <c r="N1" s="49"/>
      <c r="O1" s="49"/>
      <c r="P1" s="49"/>
      <c r="Q1" s="49"/>
      <c r="R1" s="49"/>
      <c r="S1" s="49"/>
      <c r="T1" s="49"/>
      <c r="U1" s="49"/>
      <c r="V1" s="49"/>
      <c r="W1" s="49"/>
      <c r="X1" s="49"/>
      <c r="Y1" s="49"/>
      <c r="Z1" s="49"/>
    </row>
    <row r="2" ht="18.75" customHeight="1">
      <c r="A2" s="48" t="s">
        <v>5</v>
      </c>
      <c r="B2" s="50" t="str">
        <f>Design!$H$2</f>
        <v>$250,000.00</v>
      </c>
      <c r="C2" s="47"/>
      <c r="D2" s="47"/>
      <c r="E2" s="49" t="s">
        <v>53</v>
      </c>
      <c r="F2" s="51">
        <v>1.0</v>
      </c>
      <c r="G2" s="49"/>
      <c r="H2" s="49"/>
      <c r="I2" s="49"/>
      <c r="J2" s="49"/>
      <c r="K2" s="49"/>
      <c r="L2" s="49"/>
      <c r="M2" s="49"/>
      <c r="N2" s="49"/>
      <c r="O2" s="49"/>
      <c r="P2" s="49"/>
      <c r="Q2" s="49"/>
      <c r="R2" s="49"/>
      <c r="S2" s="49"/>
      <c r="T2" s="49"/>
      <c r="U2" s="49"/>
      <c r="V2" s="49"/>
      <c r="W2" s="49"/>
      <c r="X2" s="49"/>
      <c r="Y2" s="49"/>
      <c r="Z2" s="49"/>
    </row>
    <row r="3" ht="18.75" customHeight="1">
      <c r="A3" s="48" t="s">
        <v>54</v>
      </c>
      <c r="B3" s="52" t="str">
        <f>Design!$L$2</f>
        <v>20.0%</v>
      </c>
      <c r="C3" s="47"/>
      <c r="D3" s="47"/>
      <c r="E3" s="49" t="s">
        <v>55</v>
      </c>
      <c r="F3" s="51">
        <v>1.1</v>
      </c>
      <c r="G3" s="49"/>
      <c r="H3" s="49"/>
      <c r="I3" s="49"/>
      <c r="J3" s="49"/>
      <c r="K3" s="49"/>
      <c r="L3" s="49"/>
      <c r="M3" s="49"/>
      <c r="N3" s="49"/>
      <c r="O3" s="49"/>
      <c r="P3" s="49"/>
      <c r="Q3" s="49"/>
      <c r="R3" s="49"/>
      <c r="S3" s="49"/>
      <c r="T3" s="49"/>
      <c r="U3" s="49"/>
      <c r="V3" s="49"/>
      <c r="W3" s="49"/>
      <c r="X3" s="49"/>
      <c r="Y3" s="49"/>
      <c r="Z3" s="49"/>
    </row>
    <row r="4" ht="18.75" customHeight="1">
      <c r="A4" s="48" t="s">
        <v>56</v>
      </c>
      <c r="B4" s="50" t="str">
        <f>B2*B3</f>
        <v>$50,000.00</v>
      </c>
      <c r="C4" s="47"/>
      <c r="D4" s="47"/>
      <c r="E4" s="49"/>
      <c r="F4" s="49"/>
      <c r="G4" s="49"/>
      <c r="H4" s="49"/>
      <c r="I4" s="49"/>
      <c r="J4" s="49"/>
      <c r="K4" s="49"/>
      <c r="L4" s="49"/>
      <c r="M4" s="49"/>
      <c r="N4" s="49"/>
      <c r="O4" s="49"/>
      <c r="P4" s="49"/>
      <c r="Q4" s="49"/>
      <c r="R4" s="49"/>
      <c r="S4" s="49"/>
      <c r="T4" s="49"/>
      <c r="U4" s="49"/>
      <c r="V4" s="49"/>
      <c r="W4" s="49"/>
      <c r="X4" s="49"/>
      <c r="Y4" s="49"/>
      <c r="Z4" s="49"/>
    </row>
    <row r="5" ht="18.75" customHeight="1">
      <c r="A5" s="48"/>
      <c r="B5" s="47"/>
      <c r="C5" s="47"/>
      <c r="D5" s="47"/>
      <c r="E5" s="49"/>
      <c r="F5" s="49"/>
      <c r="G5" s="49"/>
      <c r="H5" s="49"/>
      <c r="I5" s="49"/>
      <c r="J5" s="49"/>
      <c r="K5" s="49"/>
      <c r="L5" s="49"/>
      <c r="M5" s="49"/>
      <c r="N5" s="49"/>
      <c r="O5" s="49"/>
      <c r="P5" s="49"/>
      <c r="Q5" s="49"/>
      <c r="R5" s="49"/>
      <c r="S5" s="49"/>
      <c r="T5" s="49"/>
      <c r="U5" s="49"/>
      <c r="V5" s="49"/>
      <c r="W5" s="49"/>
      <c r="X5" s="49"/>
      <c r="Y5" s="49"/>
      <c r="Z5" s="49"/>
    </row>
    <row r="6" ht="18.75" customHeight="1">
      <c r="A6" s="48"/>
      <c r="B6" s="47" t="s">
        <v>47</v>
      </c>
      <c r="C6" s="47" t="s">
        <v>48</v>
      </c>
      <c r="D6" s="47" t="s">
        <v>49</v>
      </c>
      <c r="E6" s="48" t="s">
        <v>19</v>
      </c>
      <c r="F6" s="48" t="s">
        <v>50</v>
      </c>
      <c r="G6" s="48" t="s">
        <v>44</v>
      </c>
      <c r="H6" s="49"/>
      <c r="I6" s="49"/>
      <c r="J6" s="49"/>
      <c r="K6" s="49"/>
      <c r="L6" s="49"/>
      <c r="M6" s="49"/>
      <c r="N6" s="49"/>
      <c r="O6" s="49"/>
      <c r="P6" s="49"/>
      <c r="Q6" s="49"/>
      <c r="R6" s="49"/>
      <c r="S6" s="49"/>
      <c r="T6" s="49"/>
      <c r="U6" s="49"/>
      <c r="V6" s="49"/>
      <c r="W6" s="49"/>
      <c r="X6" s="49"/>
      <c r="Y6" s="49"/>
      <c r="Z6" s="49"/>
    </row>
    <row r="7" ht="18.75" customHeight="1">
      <c r="A7" s="48"/>
      <c r="B7" s="48" t="s">
        <v>53</v>
      </c>
      <c r="C7" s="48" t="s">
        <v>53</v>
      </c>
      <c r="D7" s="48" t="s">
        <v>55</v>
      </c>
      <c r="E7" s="48" t="s">
        <v>55</v>
      </c>
      <c r="F7" s="48" t="s">
        <v>53</v>
      </c>
      <c r="G7" s="48" t="s">
        <v>53</v>
      </c>
      <c r="H7" s="49"/>
      <c r="I7" s="49"/>
      <c r="J7" s="49"/>
      <c r="K7" s="49"/>
      <c r="L7" s="49"/>
      <c r="M7" s="49"/>
      <c r="N7" s="49"/>
      <c r="O7" s="49"/>
      <c r="P7" s="49"/>
      <c r="Q7" s="49"/>
      <c r="R7" s="49"/>
      <c r="S7" s="49"/>
      <c r="T7" s="49"/>
      <c r="U7" s="49"/>
      <c r="V7" s="49"/>
      <c r="W7" s="49"/>
      <c r="X7" s="49"/>
      <c r="Y7" s="49"/>
      <c r="Z7" s="49"/>
    </row>
    <row r="8" ht="25.5" customHeight="1">
      <c r="A8" s="53" t="s">
        <v>57</v>
      </c>
      <c r="B8" s="54" t="str">
        <f t="shared" ref="B8:G8" si="1">$B$4/16</f>
        <v>$3,125.00</v>
      </c>
      <c r="C8" s="55" t="str">
        <f t="shared" si="1"/>
        <v>$3,125.00</v>
      </c>
      <c r="D8" s="55" t="str">
        <f t="shared" si="1"/>
        <v>$3,125.00</v>
      </c>
      <c r="E8" s="55" t="str">
        <f t="shared" si="1"/>
        <v>$3,125.00</v>
      </c>
      <c r="F8" s="55" t="str">
        <f t="shared" si="1"/>
        <v>$3,125.00</v>
      </c>
      <c r="G8" s="56" t="str">
        <f t="shared" si="1"/>
        <v>$3,125.00</v>
      </c>
      <c r="H8" s="49"/>
      <c r="I8" s="49"/>
      <c r="J8" s="49"/>
      <c r="K8" s="49"/>
      <c r="L8" s="49"/>
      <c r="M8" s="49"/>
      <c r="N8" s="49"/>
      <c r="O8" s="49"/>
      <c r="P8" s="49"/>
      <c r="Q8" s="49"/>
      <c r="R8" s="49"/>
      <c r="S8" s="49"/>
      <c r="T8" s="49"/>
      <c r="U8" s="49"/>
      <c r="V8" s="49"/>
      <c r="W8" s="49"/>
      <c r="X8" s="49"/>
      <c r="Y8" s="49"/>
      <c r="Z8" s="49"/>
    </row>
    <row r="9" ht="25.5" customHeight="1">
      <c r="A9" s="53" t="s">
        <v>58</v>
      </c>
      <c r="B9" s="57">
        <v>97.35</v>
      </c>
      <c r="C9" s="58">
        <v>118.9</v>
      </c>
      <c r="D9" s="58">
        <v>2760.0</v>
      </c>
      <c r="E9" s="58">
        <v>18.9</v>
      </c>
      <c r="F9" s="58">
        <v>0.0726</v>
      </c>
      <c r="G9" s="59">
        <v>399.0</v>
      </c>
      <c r="H9" s="49"/>
      <c r="I9" s="49"/>
      <c r="J9" s="49"/>
      <c r="K9" s="49"/>
      <c r="L9" s="49"/>
      <c r="M9" s="49"/>
      <c r="N9" s="49"/>
      <c r="O9" s="49"/>
      <c r="P9" s="49"/>
      <c r="Q9" s="49"/>
      <c r="R9" s="49"/>
      <c r="S9" s="49"/>
      <c r="T9" s="49"/>
      <c r="U9" s="49"/>
      <c r="V9" s="49"/>
      <c r="W9" s="49"/>
      <c r="X9" s="49"/>
      <c r="Y9" s="49"/>
      <c r="Z9" s="49"/>
    </row>
    <row r="10" ht="25.5" customHeight="1">
      <c r="A10" s="53" t="s">
        <v>59</v>
      </c>
      <c r="B10" s="60">
        <v>2500.0</v>
      </c>
      <c r="C10" s="61">
        <v>1000.0</v>
      </c>
      <c r="D10" s="62">
        <v>10.0</v>
      </c>
      <c r="E10" s="62">
        <v>100.0</v>
      </c>
      <c r="F10" s="61">
        <v>500000.0</v>
      </c>
      <c r="G10" s="63">
        <v>50.0</v>
      </c>
      <c r="H10" s="49"/>
      <c r="I10" s="49"/>
      <c r="J10" s="49"/>
      <c r="K10" s="49"/>
      <c r="L10" s="49"/>
      <c r="M10" s="49"/>
      <c r="N10" s="49"/>
      <c r="O10" s="49"/>
      <c r="P10" s="49"/>
      <c r="Q10" s="49"/>
      <c r="R10" s="49"/>
      <c r="S10" s="49"/>
      <c r="T10" s="49"/>
      <c r="U10" s="49"/>
      <c r="V10" s="49"/>
      <c r="W10" s="49"/>
      <c r="X10" s="49"/>
      <c r="Y10" s="49"/>
      <c r="Z10" s="49"/>
    </row>
    <row r="11" ht="25.5" customHeight="1">
      <c r="A11" s="53" t="s">
        <v>60</v>
      </c>
      <c r="B11" s="64" t="str">
        <f t="shared" ref="B11:D11" si="2">VLOOKUP(B7,$E$2:$F$3,2,false)</f>
        <v>1.0</v>
      </c>
      <c r="C11" s="65" t="str">
        <f t="shared" si="2"/>
        <v>1.0</v>
      </c>
      <c r="D11" s="65" t="str">
        <f t="shared" si="2"/>
        <v>1.1</v>
      </c>
      <c r="E11" s="65" t="str">
        <f>VLOOKUP(E7,$E$2:$F$3,2)</f>
        <v>1.1</v>
      </c>
      <c r="F11" s="65" t="str">
        <f t="shared" ref="F11:G11" si="3">VLOOKUP(F7,$E$2:$F$3,2,false)</f>
        <v>1.0</v>
      </c>
      <c r="G11" s="66" t="str">
        <f t="shared" si="3"/>
        <v>1.0</v>
      </c>
      <c r="H11" s="49"/>
      <c r="I11" s="49"/>
      <c r="J11" s="49"/>
      <c r="K11" s="49"/>
      <c r="L11" s="49"/>
      <c r="M11" s="49"/>
      <c r="N11" s="49"/>
      <c r="O11" s="49"/>
      <c r="P11" s="49"/>
      <c r="Q11" s="49"/>
      <c r="R11" s="49"/>
      <c r="S11" s="49"/>
      <c r="T11" s="49"/>
      <c r="U11" s="49"/>
      <c r="V11" s="49"/>
      <c r="W11" s="49"/>
      <c r="X11" s="49"/>
      <c r="Y11" s="49"/>
      <c r="Z11" s="49"/>
    </row>
    <row r="12" ht="25.5" customHeight="1">
      <c r="A12" s="53" t="s">
        <v>61</v>
      </c>
      <c r="B12" s="67" t="str">
        <f t="shared" ref="B12:G12" si="4">B10*B9/100</f>
        <v>$2,433.75</v>
      </c>
      <c r="C12" s="50" t="str">
        <f t="shared" si="4"/>
        <v>$1,189.00</v>
      </c>
      <c r="D12" s="88" t="str">
        <f t="shared" si="4"/>
        <v>€276.00</v>
      </c>
      <c r="E12" s="88" t="str">
        <f t="shared" si="4"/>
        <v>€18.90</v>
      </c>
      <c r="F12" s="50" t="str">
        <f t="shared" si="4"/>
        <v>$363.00</v>
      </c>
      <c r="G12" s="68" t="str">
        <f t="shared" si="4"/>
        <v>$199.50</v>
      </c>
      <c r="H12" s="49"/>
      <c r="I12" s="49"/>
      <c r="J12" s="49"/>
      <c r="K12" s="49"/>
      <c r="L12" s="49"/>
      <c r="M12" s="49"/>
      <c r="N12" s="49"/>
      <c r="O12" s="49"/>
      <c r="P12" s="49"/>
      <c r="Q12" s="49"/>
      <c r="R12" s="49"/>
      <c r="S12" s="49"/>
      <c r="T12" s="49"/>
      <c r="U12" s="49"/>
      <c r="V12" s="49"/>
      <c r="W12" s="49"/>
      <c r="X12" s="49"/>
      <c r="Y12" s="49"/>
      <c r="Z12" s="49"/>
    </row>
    <row r="13" ht="25.5" customHeight="1">
      <c r="A13" s="53" t="s">
        <v>62</v>
      </c>
      <c r="B13" s="69">
        <v>7.000000000000001E-4</v>
      </c>
      <c r="C13" s="70">
        <v>0.0024</v>
      </c>
      <c r="D13" s="70">
        <v>0.018000000000000002</v>
      </c>
      <c r="E13" s="70">
        <v>0.0513</v>
      </c>
      <c r="F13" s="70">
        <v>0.0051</v>
      </c>
      <c r="G13" s="71">
        <v>0.0148</v>
      </c>
      <c r="H13" s="49"/>
      <c r="I13" s="49"/>
      <c r="J13" s="49"/>
      <c r="K13" s="49"/>
      <c r="L13" s="49"/>
      <c r="M13" s="49"/>
      <c r="N13" s="49"/>
      <c r="O13" s="49"/>
      <c r="P13" s="49"/>
      <c r="Q13" s="49"/>
      <c r="R13" s="49"/>
      <c r="S13" s="49"/>
      <c r="T13" s="49"/>
      <c r="U13" s="49"/>
      <c r="V13" s="49"/>
      <c r="W13" s="49"/>
      <c r="X13" s="49"/>
      <c r="Y13" s="49"/>
      <c r="Z13" s="49"/>
    </row>
    <row r="14" ht="25.5" customHeight="1">
      <c r="A14" s="53" t="s">
        <v>63</v>
      </c>
      <c r="B14" s="73" t="str">
        <f t="shared" ref="B14:G14" si="5">B13*B12*100</f>
        <v>$170.4</v>
      </c>
      <c r="C14" s="74" t="str">
        <f t="shared" si="5"/>
        <v>$285.4</v>
      </c>
      <c r="D14" s="89" t="str">
        <f t="shared" si="5"/>
        <v>€496.80</v>
      </c>
      <c r="E14" s="88" t="str">
        <f t="shared" si="5"/>
        <v>€96.96</v>
      </c>
      <c r="F14" s="74" t="str">
        <f t="shared" si="5"/>
        <v>$185.1</v>
      </c>
      <c r="G14" s="75" t="str">
        <f t="shared" si="5"/>
        <v>$295.3</v>
      </c>
      <c r="H14" s="49"/>
      <c r="I14" s="49"/>
      <c r="J14" s="49"/>
      <c r="K14" s="49"/>
      <c r="L14" s="49"/>
      <c r="M14" s="49"/>
      <c r="N14" s="49"/>
      <c r="O14" s="49"/>
      <c r="P14" s="49"/>
      <c r="Q14" s="49"/>
      <c r="R14" s="49"/>
      <c r="S14" s="49"/>
      <c r="T14" s="49"/>
      <c r="U14" s="49"/>
      <c r="V14" s="49"/>
      <c r="W14" s="49"/>
      <c r="X14" s="49"/>
      <c r="Y14" s="49"/>
      <c r="Z14" s="49"/>
    </row>
    <row r="15" ht="25.5" customHeight="1">
      <c r="A15" s="53" t="s">
        <v>64</v>
      </c>
      <c r="B15" s="73" t="str">
        <f t="shared" ref="B15:G15" si="6">B14*B11</f>
        <v>$170.4</v>
      </c>
      <c r="C15" s="74" t="str">
        <f t="shared" si="6"/>
        <v>$285.4</v>
      </c>
      <c r="D15" s="74" t="str">
        <f t="shared" si="6"/>
        <v>$546.5</v>
      </c>
      <c r="E15" s="74" t="str">
        <f t="shared" si="6"/>
        <v>$106.7</v>
      </c>
      <c r="F15" s="74" t="str">
        <f t="shared" si="6"/>
        <v>$185.1</v>
      </c>
      <c r="G15" s="75" t="str">
        <f t="shared" si="6"/>
        <v>$295.3</v>
      </c>
      <c r="H15" s="49"/>
      <c r="I15" s="49"/>
      <c r="J15" s="49"/>
      <c r="K15" s="49"/>
      <c r="L15" s="49"/>
      <c r="M15" s="49"/>
      <c r="N15" s="49"/>
      <c r="O15" s="49"/>
      <c r="P15" s="49"/>
      <c r="Q15" s="49"/>
      <c r="R15" s="49"/>
      <c r="S15" s="49"/>
      <c r="T15" s="49"/>
      <c r="U15" s="49"/>
      <c r="V15" s="49"/>
      <c r="W15" s="49"/>
      <c r="X15" s="49"/>
      <c r="Y15" s="49"/>
      <c r="Z15" s="49"/>
    </row>
    <row r="16" ht="25.5" customHeight="1">
      <c r="A16" s="53" t="s">
        <v>65</v>
      </c>
      <c r="B16" s="64" t="str">
        <f t="shared" ref="B16:G16" si="7">B8/B15</f>
        <v>18.3</v>
      </c>
      <c r="C16" s="65" t="str">
        <f t="shared" si="7"/>
        <v>11.0</v>
      </c>
      <c r="D16" s="65" t="str">
        <f t="shared" si="7"/>
        <v>5.7</v>
      </c>
      <c r="E16" s="65" t="str">
        <f t="shared" si="7"/>
        <v>29.3</v>
      </c>
      <c r="F16" s="65" t="str">
        <f t="shared" si="7"/>
        <v>16.9</v>
      </c>
      <c r="G16" s="66" t="str">
        <f t="shared" si="7"/>
        <v>10.6</v>
      </c>
      <c r="H16" s="49"/>
      <c r="I16" s="49"/>
      <c r="J16" s="49"/>
      <c r="K16" s="49"/>
      <c r="L16" s="49"/>
      <c r="M16" s="49"/>
      <c r="N16" s="49"/>
      <c r="O16" s="49"/>
      <c r="P16" s="49"/>
      <c r="Q16" s="49"/>
      <c r="R16" s="49"/>
      <c r="S16" s="49"/>
      <c r="T16" s="49"/>
      <c r="U16" s="49"/>
      <c r="V16" s="49"/>
      <c r="W16" s="49"/>
      <c r="X16" s="49"/>
      <c r="Y16" s="49"/>
      <c r="Z16" s="49"/>
    </row>
    <row r="17" ht="25.5" customHeight="1">
      <c r="A17" s="53" t="s">
        <v>72</v>
      </c>
      <c r="B17" s="57">
        <v>15.8</v>
      </c>
      <c r="C17" s="58">
        <v>20.0</v>
      </c>
      <c r="D17" s="58">
        <v>-2.1</v>
      </c>
      <c r="E17" s="58">
        <v>-11.7</v>
      </c>
      <c r="F17" s="58">
        <v>2.0</v>
      </c>
      <c r="G17" s="59">
        <v>-11.6</v>
      </c>
      <c r="H17" s="49"/>
      <c r="I17" s="49"/>
      <c r="J17" s="49"/>
      <c r="K17" s="49"/>
      <c r="L17" s="49"/>
      <c r="M17" s="49"/>
      <c r="N17" s="49"/>
      <c r="O17" s="49"/>
      <c r="P17" s="49"/>
      <c r="Q17" s="49"/>
      <c r="R17" s="49"/>
      <c r="S17" s="49"/>
      <c r="T17" s="49"/>
      <c r="U17" s="49"/>
      <c r="V17" s="49"/>
      <c r="W17" s="49"/>
      <c r="X17" s="49"/>
      <c r="Y17" s="49"/>
      <c r="Z17" s="49"/>
    </row>
    <row r="18" ht="25.5" customHeight="1">
      <c r="A18" s="53" t="s">
        <v>67</v>
      </c>
      <c r="B18" s="64" t="str">
        <f t="shared" ref="B18:G18" si="8">B17*B16/10</f>
        <v>29.0</v>
      </c>
      <c r="C18" s="65" t="str">
        <f t="shared" si="8"/>
        <v>21.9</v>
      </c>
      <c r="D18" s="65" t="str">
        <f t="shared" si="8"/>
        <v>-1.2</v>
      </c>
      <c r="E18" s="65" t="str">
        <f t="shared" si="8"/>
        <v>-34.3</v>
      </c>
      <c r="F18" s="65" t="str">
        <f t="shared" si="8"/>
        <v>3.4</v>
      </c>
      <c r="G18" s="66" t="str">
        <f t="shared" si="8"/>
        <v>-12.3</v>
      </c>
      <c r="H18" s="49"/>
      <c r="I18" s="49"/>
      <c r="J18" s="49"/>
      <c r="K18" s="49"/>
      <c r="L18" s="49"/>
      <c r="M18" s="49"/>
      <c r="N18" s="49"/>
      <c r="O18" s="49"/>
      <c r="P18" s="49"/>
      <c r="Q18" s="49"/>
      <c r="R18" s="49"/>
      <c r="S18" s="49"/>
      <c r="T18" s="49"/>
      <c r="U18" s="49"/>
      <c r="V18" s="49"/>
      <c r="W18" s="49"/>
      <c r="X18" s="49"/>
      <c r="Y18" s="49"/>
      <c r="Z18" s="49"/>
    </row>
    <row r="19" ht="25.5" customHeight="1">
      <c r="A19" s="53" t="s">
        <v>68</v>
      </c>
      <c r="B19" s="79" t="str">
        <f>Design!D$97</f>
        <v>11.67%</v>
      </c>
      <c r="C19" s="80" t="str">
        <f>Design!E$97</f>
        <v>11.67%</v>
      </c>
      <c r="D19" s="80" t="str">
        <f>Design!F$97</f>
        <v>20.00%</v>
      </c>
      <c r="E19" s="80" t="str">
        <f>Design!G$97</f>
        <v>10.00%</v>
      </c>
      <c r="F19" s="80" t="str">
        <f>Design!H$97</f>
        <v>23.33%</v>
      </c>
      <c r="G19" s="81" t="str">
        <f>Design!I$97</f>
        <v>23.33%</v>
      </c>
      <c r="H19" s="49"/>
      <c r="I19" s="49"/>
      <c r="J19" s="49"/>
      <c r="K19" s="49"/>
      <c r="L19" s="49"/>
      <c r="M19" s="49"/>
      <c r="N19" s="49"/>
      <c r="O19" s="49"/>
      <c r="P19" s="49"/>
      <c r="Q19" s="49"/>
      <c r="R19" s="49"/>
      <c r="S19" s="49"/>
      <c r="T19" s="49"/>
      <c r="U19" s="49"/>
      <c r="V19" s="49"/>
      <c r="W19" s="49"/>
      <c r="X19" s="49"/>
      <c r="Y19" s="49"/>
      <c r="Z19" s="49"/>
    </row>
    <row r="20" ht="25.5" customHeight="1">
      <c r="A20" s="53" t="s">
        <v>69</v>
      </c>
      <c r="B20" s="82" t="str">
        <f>Design!$F$86</f>
        <v>1.89</v>
      </c>
      <c r="C20" s="83" t="str">
        <f>Design!$F$86</f>
        <v>1.89</v>
      </c>
      <c r="D20" s="83" t="str">
        <f>Design!$F$86</f>
        <v>1.89</v>
      </c>
      <c r="E20" s="83" t="str">
        <f>Design!$F$86</f>
        <v>1.89</v>
      </c>
      <c r="F20" s="83" t="str">
        <f>Design!$F$86</f>
        <v>1.89</v>
      </c>
      <c r="G20" s="84" t="str">
        <f>Design!$F$86</f>
        <v>1.89</v>
      </c>
      <c r="H20" s="49"/>
      <c r="I20" s="49"/>
      <c r="J20" s="49"/>
      <c r="K20" s="49"/>
      <c r="L20" s="49"/>
      <c r="M20" s="49"/>
      <c r="N20" s="49"/>
      <c r="O20" s="49"/>
      <c r="P20" s="49"/>
      <c r="Q20" s="49"/>
      <c r="R20" s="49"/>
      <c r="S20" s="49"/>
      <c r="T20" s="49"/>
      <c r="U20" s="49"/>
      <c r="V20" s="49"/>
      <c r="W20" s="49"/>
      <c r="X20" s="49"/>
      <c r="Y20" s="49"/>
      <c r="Z20" s="49"/>
    </row>
    <row r="21" ht="25.5" customHeight="1">
      <c r="A21" s="53" t="s">
        <v>70</v>
      </c>
      <c r="B21" s="90" t="str">
        <f t="shared" ref="B21:G21" si="9">B18*B19*B20</f>
        <v>6.395960896</v>
      </c>
      <c r="C21" s="91" t="str">
        <f t="shared" si="9"/>
        <v>4.834167155</v>
      </c>
      <c r="D21" s="91" t="str">
        <f t="shared" si="9"/>
        <v>-0.4543734933</v>
      </c>
      <c r="E21" s="91" t="str">
        <f t="shared" si="9"/>
        <v>-6.485627203</v>
      </c>
      <c r="F21" s="91" t="str">
        <f t="shared" si="9"/>
        <v>1.490280278</v>
      </c>
      <c r="G21" s="92" t="str">
        <f t="shared" si="9"/>
        <v>-5.419611223</v>
      </c>
      <c r="H21" s="49"/>
      <c r="I21" s="49"/>
      <c r="J21" s="49"/>
      <c r="K21" s="49"/>
      <c r="L21" s="49"/>
      <c r="M21" s="49"/>
      <c r="N21" s="49"/>
      <c r="O21" s="49"/>
      <c r="P21" s="49"/>
      <c r="Q21" s="49"/>
      <c r="R21" s="49"/>
      <c r="S21" s="49"/>
      <c r="T21" s="49"/>
      <c r="U21" s="49"/>
      <c r="V21" s="49"/>
      <c r="W21" s="49"/>
      <c r="X21" s="49"/>
      <c r="Y21" s="49"/>
      <c r="Z21" s="49"/>
    </row>
    <row r="22" ht="25.5" customHeight="1">
      <c r="A22" s="53" t="s">
        <v>73</v>
      </c>
      <c r="B22" s="90" t="str">
        <f t="shared" ref="B22:G22" si="10">ROUND(B21,0)</f>
        <v>6</v>
      </c>
      <c r="C22" s="91" t="str">
        <f t="shared" si="10"/>
        <v>5</v>
      </c>
      <c r="D22" s="91" t="str">
        <f t="shared" si="10"/>
        <v>0</v>
      </c>
      <c r="E22" s="91" t="str">
        <f t="shared" si="10"/>
        <v>-6</v>
      </c>
      <c r="F22" s="91" t="str">
        <f t="shared" si="10"/>
        <v>1</v>
      </c>
      <c r="G22" s="92" t="str">
        <f t="shared" si="10"/>
        <v>-5</v>
      </c>
      <c r="H22" s="49"/>
      <c r="I22" s="49"/>
      <c r="J22" s="49"/>
      <c r="K22" s="49"/>
      <c r="L22" s="49"/>
      <c r="M22" s="49"/>
      <c r="N22" s="49"/>
      <c r="O22" s="49"/>
      <c r="P22" s="49"/>
      <c r="Q22" s="49"/>
      <c r="R22" s="49"/>
      <c r="S22" s="49"/>
      <c r="T22" s="49"/>
      <c r="U22" s="49"/>
      <c r="V22" s="49"/>
      <c r="W22" s="49"/>
      <c r="X22" s="49"/>
      <c r="Y22" s="49"/>
      <c r="Z22" s="49"/>
    </row>
    <row r="23" ht="18.75" customHeight="1">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ht="18.75" customHeight="1">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ht="18.75" customHeight="1">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ht="18.75"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8.75"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8.75"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8.75"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8.75"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8.75"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8.75"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8.75"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8.75"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4.25"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8.75"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8.75"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8.75"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8.75"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8.75"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8.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8.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8.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8.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8.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8.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8.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8.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8.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8.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8.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8.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8.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8.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8.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8.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8.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8.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8.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8.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8.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8.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8.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8.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8.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8.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8.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8.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8.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8.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8.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8.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8.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8.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8.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8.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8.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8.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8.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8.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8.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8.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8.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8.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8.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8.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8.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8.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8.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8.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8.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8.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8.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8.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8.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8.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8.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8.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8.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8.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8.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8.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8.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8.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8.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8.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8.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8.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8.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8.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8.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8.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8.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8.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8.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8.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8.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8.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8.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8.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8.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8.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8.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8.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8.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8.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8.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8.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8.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8.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8.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8.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8.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8.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8.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8.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8.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8.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8.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8.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8.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8.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8.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8.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8.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8.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8.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8.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8.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8.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8.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8.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8.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8.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8.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8.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8.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8.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8.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8.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8.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8.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8.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8.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8.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8.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8.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8.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8.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8.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8.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8.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8.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8.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8.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8.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8.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8.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8.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8.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8.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8.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8.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8.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8.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8.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8.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8.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8.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8.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8.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8.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8.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8.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8.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8.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8.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8.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8.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8.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8.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8.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8.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8.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8.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8.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8.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8.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8.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8.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8.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8.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8.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8.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8.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8.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8.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8.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8.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8.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8.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8.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8.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8.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8.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8.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8.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8.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8.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8.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8.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8.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8.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8.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8.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8.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8.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8.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8.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8.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8.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8.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8.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8.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8.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8.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8.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8.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8.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8.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8.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8.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8.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8.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8.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8.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8.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8.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8.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8.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8.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8.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8.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8.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8.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8.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8.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8.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8.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8.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8.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8.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8.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8.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8.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8.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8.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8.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8.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8.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8.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8.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8.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8.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8.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8.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8.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8.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8.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8.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8.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8.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8.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8.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8.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8.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8.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8.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8.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8.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8.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8.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8.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8.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8.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8.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8.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8.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8.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8.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8.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8.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8.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8.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8.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8.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8.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8.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8.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8.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8.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8.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8.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8.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8.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8.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8.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8.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8.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8.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8.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8.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8.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8.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8.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8.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8.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8.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8.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8.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8.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8.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8.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8.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8.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8.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8.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8.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8.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8.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8.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8.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8.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8.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8.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8.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8.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8.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8.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8.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8.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8.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8.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8.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8.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8.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8.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8.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8.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8.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8.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8.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8.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8.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8.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8.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8.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8.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8.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8.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8.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8.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8.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8.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8.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8.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8.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8.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8.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8.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8.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8.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8.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8.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8.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8.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8.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8.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8.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8.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8.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8.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8.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8.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8.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8.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8.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8.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8.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8.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8.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8.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8.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8.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8.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8.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8.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8.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8.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8.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8.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8.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8.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8.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8.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8.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8.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8.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8.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8.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8.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8.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8.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8.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8.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8.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8.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8.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8.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8.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8.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8.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8.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8.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8.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8.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8.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8.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8.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8.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8.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8.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8.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8.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8.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8.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8.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8.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8.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8.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8.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8.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8.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8.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8.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8.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8.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8.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8.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8.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8.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8.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8.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8.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8.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8.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8.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8.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8.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8.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8.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8.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8.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8.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8.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8.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8.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8.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8.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8.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8.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8.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8.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8.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8.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8.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8.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8.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8.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8.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8.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8.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8.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8.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8.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8.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8.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8.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8.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8.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8.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8.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8.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8.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8.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8.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8.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8.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8.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8.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8.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8.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8.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8.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8.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8.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8.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8.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8.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8.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8.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8.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8.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8.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8.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8.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8.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8.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8.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8.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8.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8.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8.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8.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8.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8.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8.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8.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8.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8.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8.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8.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8.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8.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8.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8.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8.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8.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8.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8.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8.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8.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8.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8.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8.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8.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8.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8.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8.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8.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8.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8.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8.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8.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8.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8.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8.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8.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8.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8.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8.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8.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8.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8.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8.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8.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8.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8.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8.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8.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8.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8.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8.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8.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8.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8.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8.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8.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8.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8.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8.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8.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8.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8.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8.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8.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8.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8.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8.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8.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8.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8.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8.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8.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8.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8.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8.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8.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8.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8.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8.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8.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8.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8.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8.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8.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8.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8.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8.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8.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8.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8.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8.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8.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8.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8.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8.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8.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8.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8.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8.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8.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8.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8.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8.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8.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8.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8.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8.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8.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8.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8.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8.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8.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8.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8.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8.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8.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8.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8.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8.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8.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8.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8.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8.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8.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8.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8.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8.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8.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8.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8.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8.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8.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8.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8.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8.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8.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8.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8.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8.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8.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8.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8.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8.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8.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8.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8.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8.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8.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8.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8.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8.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8.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8.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8.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8.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8.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8.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8.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8.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8.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8.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8.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8.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8.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8.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8.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8.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8.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8.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8.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8.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8.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8.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8.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8.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8.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8.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8.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8.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8.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8.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8.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8.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8.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8.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8.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8.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8.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8.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8.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8.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8.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8.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8.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8.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8.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8.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8.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8.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8.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8.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8.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8.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8.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8.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8.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8.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8.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8.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8.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8.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8.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8.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8.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8.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8.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8.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8.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8.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8.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8.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8.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8.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8.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8.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8.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8.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8.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8.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8.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8.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8.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8.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8.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8.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8.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8.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8.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8.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8.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8.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8.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8.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8.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8.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8.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8.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8.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8.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8.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8.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8.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8.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8.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8.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8.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8.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8.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8.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8.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8.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8.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8.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8.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8.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8.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8.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8.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8.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8.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8.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8.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8.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8.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8.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8.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8.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8.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8.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8.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8.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8.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8.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8.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8.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8.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8.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8.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8.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8.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8.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8.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8.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8.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8.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8.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8.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8.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8.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8.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8.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8.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8.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8.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8.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8.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8.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8.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8.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8.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8.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8.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8.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8.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8.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8.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8.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8.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8.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8.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8.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8.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8.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8.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8.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8.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8.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8.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8.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8.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8.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8.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8.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8.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8.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8.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8.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8.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8.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8.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8.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8.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8.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8.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8.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8.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8.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8.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8.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8.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8.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8.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8.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8.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8.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8.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8.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8.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8.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8.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8.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8.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8.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8.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8.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8.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8.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8.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8.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8.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8.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8.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8.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8.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8.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8.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8.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8.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8.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8.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8.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8.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8.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8.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8.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8.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8.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8.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8.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8.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8.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8.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8.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8.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8.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8.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8.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8.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8.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8.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8.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8.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8.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8.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8.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8.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8.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8.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8.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8.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8.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8.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8.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8.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8.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8.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8.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8.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8.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8.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8.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8.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8.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8.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8.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8.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8.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8.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8.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8.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8.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8.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8.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8.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8.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8.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8.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8.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8.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8.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8.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8.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8.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8.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8.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8.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8.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8.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8.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8.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8.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8.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8.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8.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8.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8.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8.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8.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7" width="19.14"/>
    <col customWidth="1" min="8" max="17" width="11.57"/>
    <col customWidth="1" min="18" max="26" width="10.0"/>
  </cols>
  <sheetData>
    <row r="1" ht="18.75" customHeight="1">
      <c r="A1" s="46" t="s">
        <v>4</v>
      </c>
      <c r="B1" s="47"/>
      <c r="C1" s="47"/>
      <c r="D1" s="47"/>
      <c r="E1" s="48" t="s">
        <v>52</v>
      </c>
      <c r="F1" s="49"/>
      <c r="G1" s="49"/>
      <c r="H1" s="49"/>
      <c r="I1" s="49"/>
      <c r="J1" s="49"/>
      <c r="K1" s="49"/>
      <c r="L1" s="49"/>
      <c r="M1" s="49"/>
      <c r="N1" s="49"/>
      <c r="O1" s="49"/>
      <c r="P1" s="49"/>
      <c r="Q1" s="49"/>
      <c r="R1" s="49"/>
      <c r="S1" s="49"/>
      <c r="T1" s="49"/>
      <c r="U1" s="49"/>
      <c r="V1" s="49"/>
      <c r="W1" s="49"/>
      <c r="X1" s="49"/>
      <c r="Y1" s="49"/>
      <c r="Z1" s="49"/>
    </row>
    <row r="2" ht="18.75" customHeight="1">
      <c r="A2" s="48" t="s">
        <v>5</v>
      </c>
      <c r="B2" s="61">
        <v>260000.0</v>
      </c>
      <c r="C2" s="47"/>
      <c r="D2" s="47"/>
      <c r="E2" s="49" t="s">
        <v>53</v>
      </c>
      <c r="F2" s="51">
        <v>1.0</v>
      </c>
      <c r="G2" s="49"/>
      <c r="H2" s="49"/>
      <c r="I2" s="49"/>
      <c r="J2" s="49"/>
      <c r="K2" s="49"/>
      <c r="L2" s="49"/>
      <c r="M2" s="49"/>
      <c r="N2" s="49"/>
      <c r="O2" s="49"/>
      <c r="P2" s="49"/>
      <c r="Q2" s="49"/>
      <c r="R2" s="49"/>
      <c r="S2" s="49"/>
      <c r="T2" s="49"/>
      <c r="U2" s="49"/>
      <c r="V2" s="49"/>
      <c r="W2" s="49"/>
      <c r="X2" s="49"/>
      <c r="Y2" s="49"/>
      <c r="Z2" s="49"/>
    </row>
    <row r="3" ht="18.75" customHeight="1">
      <c r="A3" s="48" t="s">
        <v>54</v>
      </c>
      <c r="B3" s="52" t="str">
        <f>Design!$L$2</f>
        <v>20.0%</v>
      </c>
      <c r="C3" s="47"/>
      <c r="D3" s="47"/>
      <c r="E3" s="49" t="s">
        <v>55</v>
      </c>
      <c r="F3" s="51">
        <v>1.1</v>
      </c>
      <c r="G3" s="49"/>
      <c r="H3" s="49"/>
      <c r="I3" s="49"/>
      <c r="J3" s="49"/>
      <c r="K3" s="49"/>
      <c r="L3" s="49"/>
      <c r="M3" s="49"/>
      <c r="N3" s="49"/>
      <c r="O3" s="49"/>
      <c r="P3" s="49"/>
      <c r="Q3" s="49"/>
      <c r="R3" s="49"/>
      <c r="S3" s="49"/>
      <c r="T3" s="49"/>
      <c r="U3" s="49"/>
      <c r="V3" s="49"/>
      <c r="W3" s="49"/>
      <c r="X3" s="49"/>
      <c r="Y3" s="49"/>
      <c r="Z3" s="49"/>
    </row>
    <row r="4" ht="18.75" customHeight="1">
      <c r="A4" s="48" t="s">
        <v>56</v>
      </c>
      <c r="B4" s="50" t="str">
        <f>B2*B3</f>
        <v>$52,000.00</v>
      </c>
      <c r="C4" s="47"/>
      <c r="D4" s="47"/>
      <c r="E4" s="49"/>
      <c r="F4" s="49"/>
      <c r="G4" s="49"/>
      <c r="H4" s="49"/>
      <c r="I4" s="49"/>
      <c r="J4" s="49"/>
      <c r="K4" s="49"/>
      <c r="L4" s="49"/>
      <c r="M4" s="49"/>
      <c r="N4" s="49"/>
      <c r="O4" s="49"/>
      <c r="P4" s="49"/>
      <c r="Q4" s="49"/>
      <c r="R4" s="49"/>
      <c r="S4" s="49"/>
      <c r="T4" s="49"/>
      <c r="U4" s="49"/>
      <c r="V4" s="49"/>
      <c r="W4" s="49"/>
      <c r="X4" s="49"/>
      <c r="Y4" s="49"/>
      <c r="Z4" s="49"/>
    </row>
    <row r="5" ht="18.75" customHeight="1">
      <c r="A5" s="48"/>
      <c r="B5" s="47"/>
      <c r="C5" s="47"/>
      <c r="D5" s="47"/>
      <c r="E5" s="49"/>
      <c r="F5" s="49"/>
      <c r="G5" s="49"/>
      <c r="H5" s="49"/>
      <c r="I5" s="49"/>
      <c r="J5" s="49"/>
      <c r="K5" s="49"/>
      <c r="L5" s="49"/>
      <c r="M5" s="49"/>
      <c r="N5" s="49"/>
      <c r="O5" s="49"/>
      <c r="P5" s="49"/>
      <c r="Q5" s="49"/>
      <c r="R5" s="49"/>
      <c r="S5" s="49"/>
      <c r="T5" s="49"/>
      <c r="U5" s="49"/>
      <c r="V5" s="49"/>
      <c r="W5" s="49"/>
      <c r="X5" s="49"/>
      <c r="Y5" s="49"/>
      <c r="Z5" s="49"/>
    </row>
    <row r="6" ht="18.75" customHeight="1">
      <c r="A6" s="48"/>
      <c r="B6" s="47" t="s">
        <v>47</v>
      </c>
      <c r="C6" s="47" t="s">
        <v>48</v>
      </c>
      <c r="D6" s="47" t="s">
        <v>49</v>
      </c>
      <c r="E6" s="48" t="s">
        <v>19</v>
      </c>
      <c r="F6" s="48" t="s">
        <v>50</v>
      </c>
      <c r="G6" s="48" t="s">
        <v>44</v>
      </c>
      <c r="H6" s="49"/>
      <c r="I6" s="49"/>
      <c r="J6" s="49"/>
      <c r="K6" s="49"/>
      <c r="L6" s="49"/>
      <c r="M6" s="49"/>
      <c r="N6" s="49"/>
      <c r="O6" s="49"/>
      <c r="P6" s="49"/>
      <c r="Q6" s="49"/>
      <c r="R6" s="49"/>
      <c r="S6" s="49"/>
      <c r="T6" s="49"/>
      <c r="U6" s="49"/>
      <c r="V6" s="49"/>
      <c r="W6" s="49"/>
      <c r="X6" s="49"/>
      <c r="Y6" s="49"/>
      <c r="Z6" s="49"/>
    </row>
    <row r="7" ht="18.75" customHeight="1">
      <c r="A7" s="48"/>
      <c r="B7" s="48" t="s">
        <v>53</v>
      </c>
      <c r="C7" s="48" t="s">
        <v>53</v>
      </c>
      <c r="D7" s="48" t="s">
        <v>55</v>
      </c>
      <c r="E7" s="48" t="s">
        <v>55</v>
      </c>
      <c r="F7" s="48" t="s">
        <v>53</v>
      </c>
      <c r="G7" s="48" t="s">
        <v>53</v>
      </c>
      <c r="H7" s="49"/>
      <c r="I7" s="49"/>
      <c r="J7" s="49"/>
      <c r="K7" s="49"/>
      <c r="L7" s="49"/>
      <c r="M7" s="49"/>
      <c r="N7" s="49"/>
      <c r="O7" s="49"/>
      <c r="P7" s="49"/>
      <c r="Q7" s="49"/>
      <c r="R7" s="49"/>
      <c r="S7" s="49"/>
      <c r="T7" s="49"/>
      <c r="U7" s="49"/>
      <c r="V7" s="49"/>
      <c r="W7" s="49"/>
      <c r="X7" s="49"/>
      <c r="Y7" s="49"/>
      <c r="Z7" s="49"/>
    </row>
    <row r="8" ht="25.5" customHeight="1">
      <c r="A8" s="53" t="s">
        <v>57</v>
      </c>
      <c r="B8" s="54" t="str">
        <f t="shared" ref="B8:G8" si="1">$B$4/16</f>
        <v>$3,250.00</v>
      </c>
      <c r="C8" s="55" t="str">
        <f t="shared" si="1"/>
        <v>$3,250.00</v>
      </c>
      <c r="D8" s="55" t="str">
        <f t="shared" si="1"/>
        <v>$3,250.00</v>
      </c>
      <c r="E8" s="55" t="str">
        <f t="shared" si="1"/>
        <v>$3,250.00</v>
      </c>
      <c r="F8" s="55" t="str">
        <f t="shared" si="1"/>
        <v>$3,250.00</v>
      </c>
      <c r="G8" s="56" t="str">
        <f t="shared" si="1"/>
        <v>$3,250.00</v>
      </c>
      <c r="H8" s="49"/>
      <c r="I8" s="49"/>
      <c r="J8" s="49"/>
      <c r="K8" s="49"/>
      <c r="L8" s="49"/>
      <c r="M8" s="49"/>
      <c r="N8" s="49"/>
      <c r="O8" s="49"/>
      <c r="P8" s="49"/>
      <c r="Q8" s="49"/>
      <c r="R8" s="49"/>
      <c r="S8" s="49"/>
      <c r="T8" s="49"/>
      <c r="U8" s="49"/>
      <c r="V8" s="49"/>
      <c r="W8" s="49"/>
      <c r="X8" s="49"/>
      <c r="Y8" s="49"/>
      <c r="Z8" s="49"/>
    </row>
    <row r="9" ht="25.5" customHeight="1">
      <c r="A9" s="53" t="s">
        <v>58</v>
      </c>
      <c r="B9" s="57">
        <v>97.41</v>
      </c>
      <c r="C9" s="58">
        <v>119.1</v>
      </c>
      <c r="D9" s="58">
        <v>3170.0</v>
      </c>
      <c r="E9" s="58">
        <v>17.9</v>
      </c>
      <c r="F9" s="58">
        <v>0.0707</v>
      </c>
      <c r="G9" s="59">
        <v>415.0</v>
      </c>
      <c r="H9" s="49"/>
      <c r="I9" s="49"/>
      <c r="J9" s="49"/>
      <c r="K9" s="49"/>
      <c r="L9" s="49"/>
      <c r="M9" s="49"/>
      <c r="N9" s="49"/>
      <c r="O9" s="49"/>
      <c r="P9" s="49"/>
      <c r="Q9" s="49"/>
      <c r="R9" s="49"/>
      <c r="S9" s="49"/>
      <c r="T9" s="49"/>
      <c r="U9" s="49"/>
      <c r="V9" s="49"/>
      <c r="W9" s="49"/>
      <c r="X9" s="49"/>
      <c r="Y9" s="49"/>
      <c r="Z9" s="49"/>
    </row>
    <row r="10" ht="25.5" customHeight="1">
      <c r="A10" s="53" t="s">
        <v>59</v>
      </c>
      <c r="B10" s="60">
        <v>2500.0</v>
      </c>
      <c r="C10" s="61">
        <v>1000.0</v>
      </c>
      <c r="D10" s="62">
        <v>10.0</v>
      </c>
      <c r="E10" s="62">
        <v>100.0</v>
      </c>
      <c r="F10" s="61">
        <v>500000.0</v>
      </c>
      <c r="G10" s="63">
        <v>50.0</v>
      </c>
      <c r="H10" s="49"/>
      <c r="I10" s="49"/>
      <c r="J10" s="49"/>
      <c r="K10" s="49"/>
      <c r="L10" s="49"/>
      <c r="M10" s="49"/>
      <c r="N10" s="49"/>
      <c r="O10" s="49"/>
      <c r="P10" s="49"/>
      <c r="Q10" s="49"/>
      <c r="R10" s="49"/>
      <c r="S10" s="49"/>
      <c r="T10" s="49"/>
      <c r="U10" s="49"/>
      <c r="V10" s="49"/>
      <c r="W10" s="49"/>
      <c r="X10" s="49"/>
      <c r="Y10" s="49"/>
      <c r="Z10" s="49"/>
    </row>
    <row r="11" ht="25.5" customHeight="1">
      <c r="A11" s="53" t="s">
        <v>60</v>
      </c>
      <c r="B11" s="64" t="str">
        <f t="shared" ref="B11:G11" si="2">VLOOKUP(B7,$E$2:$F$3,2,false)</f>
        <v>1.0</v>
      </c>
      <c r="C11" s="65" t="str">
        <f t="shared" si="2"/>
        <v>1.0</v>
      </c>
      <c r="D11" s="65" t="str">
        <f t="shared" si="2"/>
        <v>1.1</v>
      </c>
      <c r="E11" s="65" t="str">
        <f t="shared" si="2"/>
        <v>1.1</v>
      </c>
      <c r="F11" s="65" t="str">
        <f t="shared" si="2"/>
        <v>1.0</v>
      </c>
      <c r="G11" s="66" t="str">
        <f t="shared" si="2"/>
        <v>1.0</v>
      </c>
      <c r="H11" s="49"/>
      <c r="I11" s="49"/>
      <c r="J11" s="49"/>
      <c r="K11" s="49"/>
      <c r="L11" s="49"/>
      <c r="M11" s="49"/>
      <c r="N11" s="49"/>
      <c r="O11" s="49"/>
      <c r="P11" s="49"/>
      <c r="Q11" s="49"/>
      <c r="R11" s="49"/>
      <c r="S11" s="49"/>
      <c r="T11" s="49"/>
      <c r="U11" s="49"/>
      <c r="V11" s="49"/>
      <c r="W11" s="49"/>
      <c r="X11" s="49"/>
      <c r="Y11" s="49"/>
      <c r="Z11" s="49"/>
    </row>
    <row r="12" ht="25.5" customHeight="1">
      <c r="A12" s="53" t="s">
        <v>61</v>
      </c>
      <c r="B12" s="67" t="str">
        <f t="shared" ref="B12:G12" si="3">B10*B9/100</f>
        <v>$2,435.25</v>
      </c>
      <c r="C12" s="50" t="str">
        <f t="shared" si="3"/>
        <v>$1,191.00</v>
      </c>
      <c r="D12" s="50" t="str">
        <f t="shared" si="3"/>
        <v>$317.00</v>
      </c>
      <c r="E12" s="50" t="str">
        <f t="shared" si="3"/>
        <v>$17.90</v>
      </c>
      <c r="F12" s="50" t="str">
        <f t="shared" si="3"/>
        <v>$353.50</v>
      </c>
      <c r="G12" s="68" t="str">
        <f t="shared" si="3"/>
        <v>$207.50</v>
      </c>
      <c r="H12" s="49"/>
      <c r="I12" s="49"/>
      <c r="J12" s="49"/>
      <c r="K12" s="49"/>
      <c r="L12" s="49"/>
      <c r="M12" s="49"/>
      <c r="N12" s="49"/>
      <c r="O12" s="49"/>
      <c r="P12" s="49"/>
      <c r="Q12" s="49"/>
      <c r="R12" s="49"/>
      <c r="S12" s="49"/>
      <c r="T12" s="49"/>
      <c r="U12" s="49"/>
      <c r="V12" s="49"/>
      <c r="W12" s="49"/>
      <c r="X12" s="49"/>
      <c r="Y12" s="49"/>
      <c r="Z12" s="49"/>
    </row>
    <row r="13" ht="25.5" customHeight="1">
      <c r="A13" s="53" t="s">
        <v>62</v>
      </c>
      <c r="B13" s="69">
        <v>4.5E-4</v>
      </c>
      <c r="C13" s="70">
        <v>0.0022</v>
      </c>
      <c r="D13" s="70">
        <v>0.0118</v>
      </c>
      <c r="E13" s="70">
        <v>0.0346</v>
      </c>
      <c r="F13" s="70">
        <v>0.0047</v>
      </c>
      <c r="G13" s="71">
        <v>0.0125</v>
      </c>
      <c r="H13" s="49"/>
      <c r="I13" s="49"/>
      <c r="J13" s="49"/>
      <c r="K13" s="49"/>
      <c r="L13" s="49"/>
      <c r="M13" s="49"/>
      <c r="N13" s="49"/>
      <c r="O13" s="49"/>
      <c r="P13" s="49"/>
      <c r="Q13" s="49"/>
      <c r="R13" s="49"/>
      <c r="S13" s="49"/>
      <c r="T13" s="49"/>
      <c r="U13" s="49"/>
      <c r="V13" s="49"/>
      <c r="W13" s="49"/>
      <c r="X13" s="49"/>
      <c r="Y13" s="49"/>
      <c r="Z13" s="49"/>
    </row>
    <row r="14" ht="25.5" customHeight="1">
      <c r="A14" s="53" t="s">
        <v>63</v>
      </c>
      <c r="B14" s="73" t="str">
        <f t="shared" ref="B14:G14" si="4">B13*B12*100</f>
        <v>$109.6</v>
      </c>
      <c r="C14" s="74" t="str">
        <f t="shared" si="4"/>
        <v>$262.0</v>
      </c>
      <c r="D14" s="74" t="str">
        <f t="shared" si="4"/>
        <v>$374.1</v>
      </c>
      <c r="E14" s="74" t="str">
        <f t="shared" si="4"/>
        <v>$61.9</v>
      </c>
      <c r="F14" s="74" t="str">
        <f t="shared" si="4"/>
        <v>$166.1</v>
      </c>
      <c r="G14" s="75" t="str">
        <f t="shared" si="4"/>
        <v>$259.4</v>
      </c>
      <c r="H14" s="49"/>
      <c r="I14" s="49"/>
      <c r="J14" s="49"/>
      <c r="K14" s="49"/>
      <c r="L14" s="49"/>
      <c r="M14" s="49"/>
      <c r="N14" s="49"/>
      <c r="O14" s="49"/>
      <c r="P14" s="49"/>
      <c r="Q14" s="49"/>
      <c r="R14" s="49"/>
      <c r="S14" s="49"/>
      <c r="T14" s="49"/>
      <c r="U14" s="49"/>
      <c r="V14" s="49"/>
      <c r="W14" s="49"/>
      <c r="X14" s="49"/>
      <c r="Y14" s="49"/>
      <c r="Z14" s="49"/>
    </row>
    <row r="15" ht="25.5" customHeight="1">
      <c r="A15" s="53" t="s">
        <v>64</v>
      </c>
      <c r="B15" s="73" t="str">
        <f t="shared" ref="B15:G15" si="5">B14*B11</f>
        <v>$109.6</v>
      </c>
      <c r="C15" s="74" t="str">
        <f t="shared" si="5"/>
        <v>$262.0</v>
      </c>
      <c r="D15" s="74" t="str">
        <f t="shared" si="5"/>
        <v>$411.5</v>
      </c>
      <c r="E15" s="74" t="str">
        <f t="shared" si="5"/>
        <v>$68.1</v>
      </c>
      <c r="F15" s="74" t="str">
        <f t="shared" si="5"/>
        <v>$166.1</v>
      </c>
      <c r="G15" s="75" t="str">
        <f t="shared" si="5"/>
        <v>$259.4</v>
      </c>
      <c r="H15" s="49"/>
      <c r="I15" s="49"/>
      <c r="J15" s="49"/>
      <c r="K15" s="49"/>
      <c r="L15" s="49"/>
      <c r="M15" s="49"/>
      <c r="N15" s="49"/>
      <c r="O15" s="49"/>
      <c r="P15" s="49"/>
      <c r="Q15" s="49"/>
      <c r="R15" s="49"/>
      <c r="S15" s="49"/>
      <c r="T15" s="49"/>
      <c r="U15" s="49"/>
      <c r="V15" s="49"/>
      <c r="W15" s="49"/>
      <c r="X15" s="49"/>
      <c r="Y15" s="49"/>
      <c r="Z15" s="49"/>
    </row>
    <row r="16" ht="25.5" customHeight="1">
      <c r="A16" s="53" t="s">
        <v>65</v>
      </c>
      <c r="B16" s="64" t="str">
        <f t="shared" ref="B16:G16" si="6">B8/B15</f>
        <v>29.7</v>
      </c>
      <c r="C16" s="65" t="str">
        <f t="shared" si="6"/>
        <v>12.4</v>
      </c>
      <c r="D16" s="65" t="str">
        <f t="shared" si="6"/>
        <v>7.9</v>
      </c>
      <c r="E16" s="65" t="str">
        <f t="shared" si="6"/>
        <v>47.7</v>
      </c>
      <c r="F16" s="65" t="str">
        <f t="shared" si="6"/>
        <v>19.6</v>
      </c>
      <c r="G16" s="66" t="str">
        <f t="shared" si="6"/>
        <v>12.5</v>
      </c>
      <c r="H16" s="49"/>
      <c r="I16" s="49"/>
      <c r="J16" s="49"/>
      <c r="K16" s="49"/>
      <c r="L16" s="49"/>
      <c r="M16" s="49"/>
      <c r="N16" s="49"/>
      <c r="O16" s="49"/>
      <c r="P16" s="49"/>
      <c r="Q16" s="49"/>
      <c r="R16" s="49"/>
      <c r="S16" s="49"/>
      <c r="T16" s="49"/>
      <c r="U16" s="49"/>
      <c r="V16" s="49"/>
      <c r="W16" s="49"/>
      <c r="X16" s="49"/>
      <c r="Y16" s="49"/>
      <c r="Z16" s="49"/>
    </row>
    <row r="17" ht="25.5" customHeight="1">
      <c r="A17" s="53" t="s">
        <v>72</v>
      </c>
      <c r="B17" s="57">
        <v>14.1</v>
      </c>
      <c r="C17" s="58">
        <v>16.5</v>
      </c>
      <c r="D17" s="58">
        <v>4.7</v>
      </c>
      <c r="E17" s="58">
        <v>-12.7</v>
      </c>
      <c r="F17" s="58">
        <v>-1.7</v>
      </c>
      <c r="G17" s="59">
        <v>-8.8</v>
      </c>
      <c r="H17" s="49"/>
      <c r="I17" s="49"/>
      <c r="J17" s="49"/>
      <c r="K17" s="49"/>
      <c r="L17" s="49"/>
      <c r="M17" s="49"/>
      <c r="N17" s="49"/>
      <c r="O17" s="49"/>
      <c r="P17" s="49"/>
      <c r="Q17" s="49"/>
      <c r="R17" s="49"/>
      <c r="S17" s="49"/>
      <c r="T17" s="49"/>
      <c r="U17" s="49"/>
      <c r="V17" s="49"/>
      <c r="W17" s="49"/>
      <c r="X17" s="49"/>
      <c r="Y17" s="49"/>
      <c r="Z17" s="49"/>
    </row>
    <row r="18" ht="25.5" customHeight="1">
      <c r="A18" s="53" t="s">
        <v>67</v>
      </c>
      <c r="B18" s="64" t="str">
        <f t="shared" ref="B18:G18" si="7">B17*B16/10</f>
        <v>41.8</v>
      </c>
      <c r="C18" s="65" t="str">
        <f t="shared" si="7"/>
        <v>20.5</v>
      </c>
      <c r="D18" s="65" t="str">
        <f t="shared" si="7"/>
        <v>3.7</v>
      </c>
      <c r="E18" s="65" t="str">
        <f t="shared" si="7"/>
        <v>-60.6</v>
      </c>
      <c r="F18" s="65" t="str">
        <f t="shared" si="7"/>
        <v>-3.3</v>
      </c>
      <c r="G18" s="66" t="str">
        <f t="shared" si="7"/>
        <v>-11.0</v>
      </c>
      <c r="H18" s="49"/>
      <c r="I18" s="49"/>
      <c r="J18" s="49"/>
      <c r="K18" s="49"/>
      <c r="L18" s="49"/>
      <c r="M18" s="49"/>
      <c r="N18" s="49"/>
      <c r="O18" s="49"/>
      <c r="P18" s="49"/>
      <c r="Q18" s="49"/>
      <c r="R18" s="49"/>
      <c r="S18" s="49"/>
      <c r="T18" s="49"/>
      <c r="U18" s="49"/>
      <c r="V18" s="49"/>
      <c r="W18" s="49"/>
      <c r="X18" s="49"/>
      <c r="Y18" s="49"/>
      <c r="Z18" s="49"/>
    </row>
    <row r="19" ht="25.5" customHeight="1">
      <c r="A19" s="53" t="s">
        <v>68</v>
      </c>
      <c r="B19" s="79" t="str">
        <f>Design!D$97</f>
        <v>11.67%</v>
      </c>
      <c r="C19" s="80" t="str">
        <f>Design!E$97</f>
        <v>11.67%</v>
      </c>
      <c r="D19" s="80" t="str">
        <f>Design!F$97</f>
        <v>20.00%</v>
      </c>
      <c r="E19" s="80" t="str">
        <f>Design!G$97</f>
        <v>10.00%</v>
      </c>
      <c r="F19" s="80" t="str">
        <f>Design!H$97</f>
        <v>23.33%</v>
      </c>
      <c r="G19" s="81" t="str">
        <f>Design!I$97</f>
        <v>23.33%</v>
      </c>
      <c r="H19" s="49"/>
      <c r="I19" s="49"/>
      <c r="J19" s="49"/>
      <c r="K19" s="49"/>
      <c r="L19" s="49"/>
      <c r="M19" s="49"/>
      <c r="N19" s="49"/>
      <c r="O19" s="49"/>
      <c r="P19" s="49"/>
      <c r="Q19" s="49"/>
      <c r="R19" s="49"/>
      <c r="S19" s="49"/>
      <c r="T19" s="49"/>
      <c r="U19" s="49"/>
      <c r="V19" s="49"/>
      <c r="W19" s="49"/>
      <c r="X19" s="49"/>
      <c r="Y19" s="49"/>
      <c r="Z19" s="49"/>
    </row>
    <row r="20" ht="25.5" customHeight="1">
      <c r="A20" s="53" t="s">
        <v>69</v>
      </c>
      <c r="B20" s="82" t="str">
        <f>Design!$F$86</f>
        <v>1.89</v>
      </c>
      <c r="C20" s="83" t="str">
        <f>Design!$F$86</f>
        <v>1.89</v>
      </c>
      <c r="D20" s="83" t="str">
        <f>Design!$F$86</f>
        <v>1.89</v>
      </c>
      <c r="E20" s="83" t="str">
        <f>Design!$F$86</f>
        <v>1.89</v>
      </c>
      <c r="F20" s="83" t="str">
        <f>Design!$F$86</f>
        <v>1.89</v>
      </c>
      <c r="G20" s="84" t="str">
        <f>Design!$F$86</f>
        <v>1.89</v>
      </c>
      <c r="H20" s="49"/>
      <c r="I20" s="49"/>
      <c r="J20" s="49"/>
      <c r="K20" s="49"/>
      <c r="L20" s="49"/>
      <c r="M20" s="49"/>
      <c r="N20" s="49"/>
      <c r="O20" s="49"/>
      <c r="P20" s="49"/>
      <c r="Q20" s="49"/>
      <c r="R20" s="49"/>
      <c r="S20" s="49"/>
      <c r="T20" s="49"/>
      <c r="U20" s="49"/>
      <c r="V20" s="49"/>
      <c r="W20" s="49"/>
      <c r="X20" s="49"/>
      <c r="Y20" s="49"/>
      <c r="Z20" s="49"/>
    </row>
    <row r="21" ht="25.5" customHeight="1">
      <c r="A21" s="53" t="s">
        <v>70</v>
      </c>
      <c r="B21" s="64" t="str">
        <f t="shared" ref="B21:G21" si="8">B18*B19*B20</f>
        <v>9.2</v>
      </c>
      <c r="C21" s="65" t="str">
        <f t="shared" si="8"/>
        <v>4.5</v>
      </c>
      <c r="D21" s="65" t="str">
        <f t="shared" si="8"/>
        <v>1.4</v>
      </c>
      <c r="E21" s="65" t="str">
        <f t="shared" si="8"/>
        <v>-11.5</v>
      </c>
      <c r="F21" s="65" t="str">
        <f t="shared" si="8"/>
        <v>-1.5</v>
      </c>
      <c r="G21" s="66" t="str">
        <f t="shared" si="8"/>
        <v>-4.9</v>
      </c>
      <c r="H21" s="49"/>
      <c r="I21" s="49"/>
      <c r="J21" s="49"/>
      <c r="K21" s="49"/>
      <c r="L21" s="49"/>
      <c r="M21" s="49"/>
      <c r="N21" s="49"/>
      <c r="O21" s="49"/>
      <c r="P21" s="49"/>
      <c r="Q21" s="49"/>
      <c r="R21" s="49"/>
      <c r="S21" s="49"/>
      <c r="T21" s="49"/>
      <c r="U21" s="49"/>
      <c r="V21" s="49"/>
      <c r="W21" s="49"/>
      <c r="X21" s="49"/>
      <c r="Y21" s="49"/>
      <c r="Z21" s="49"/>
    </row>
    <row r="22" ht="25.5" customHeight="1">
      <c r="A22" s="53" t="s">
        <v>73</v>
      </c>
      <c r="B22" s="64" t="str">
        <f t="shared" ref="B22:G22" si="9">ROUND(B21,0)</f>
        <v>9.0</v>
      </c>
      <c r="C22" s="65" t="str">
        <f t="shared" si="9"/>
        <v>5.0</v>
      </c>
      <c r="D22" s="65" t="str">
        <f t="shared" si="9"/>
        <v>1.0</v>
      </c>
      <c r="E22" s="65" t="str">
        <f t="shared" si="9"/>
        <v>-11.0</v>
      </c>
      <c r="F22" s="65" t="str">
        <f t="shared" si="9"/>
        <v>-1.0</v>
      </c>
      <c r="G22" s="66" t="str">
        <f t="shared" si="9"/>
        <v>-5.0</v>
      </c>
      <c r="H22" s="49"/>
      <c r="I22" s="49"/>
      <c r="J22" s="49"/>
      <c r="K22" s="49"/>
      <c r="L22" s="49"/>
      <c r="M22" s="49"/>
      <c r="N22" s="49"/>
      <c r="O22" s="49"/>
      <c r="P22" s="49"/>
      <c r="Q22" s="49"/>
      <c r="R22" s="49"/>
      <c r="S22" s="49"/>
      <c r="T22" s="49"/>
      <c r="U22" s="49"/>
      <c r="V22" s="49"/>
      <c r="W22" s="49"/>
      <c r="X22" s="49"/>
      <c r="Y22" s="49"/>
      <c r="Z22" s="49"/>
    </row>
    <row r="23" ht="18.75" customHeight="1">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ht="18.75" customHeight="1">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ht="18.75" customHeight="1">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ht="18.75"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8.75"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8.75"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8.75"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8.75"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8.75"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8.75"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8.75"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8.75"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4.25"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8.75"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8.75"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8.75"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8.75"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8.75"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8.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8.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8.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8.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8.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8.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8.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8.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8.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8.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8.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8.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8.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8.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8.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8.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8.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8.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8.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8.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8.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8.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8.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8.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8.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8.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8.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8.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8.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8.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8.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8.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8.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8.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8.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8.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8.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8.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8.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8.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8.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8.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8.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8.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8.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8.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8.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8.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8.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8.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8.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8.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8.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8.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8.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8.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8.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8.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8.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8.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8.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8.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8.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8.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8.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8.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8.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8.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8.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8.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8.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8.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8.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8.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8.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8.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8.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8.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8.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8.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8.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8.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8.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8.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8.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8.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8.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8.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8.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8.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8.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8.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8.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8.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8.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8.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8.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8.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8.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8.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8.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8.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8.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8.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8.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8.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8.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8.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8.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8.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8.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8.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8.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8.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8.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8.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8.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8.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8.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8.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8.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8.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8.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8.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8.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8.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8.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8.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8.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8.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8.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8.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8.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8.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8.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8.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8.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8.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8.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8.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8.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8.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8.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8.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8.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8.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8.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8.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8.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8.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8.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8.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8.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8.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8.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8.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8.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8.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8.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8.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8.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8.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8.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8.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8.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8.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8.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8.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8.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8.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8.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8.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8.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8.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8.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8.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8.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8.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8.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8.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8.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8.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8.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8.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8.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8.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8.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8.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8.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8.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8.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8.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8.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8.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8.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8.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8.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8.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8.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8.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8.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8.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8.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8.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8.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8.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8.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8.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8.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8.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8.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8.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8.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8.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8.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8.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8.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8.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8.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8.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8.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8.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8.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8.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8.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8.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8.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8.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8.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8.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8.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8.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8.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8.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8.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8.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8.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8.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8.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8.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8.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8.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8.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8.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8.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8.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8.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8.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8.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8.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8.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8.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8.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8.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8.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8.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8.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8.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8.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8.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8.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8.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8.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8.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8.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8.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8.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8.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8.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8.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8.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8.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8.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8.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8.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8.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8.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8.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8.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8.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8.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8.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8.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8.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8.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8.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8.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8.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8.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8.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8.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8.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8.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8.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8.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8.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8.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8.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8.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8.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8.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8.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8.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8.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8.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8.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8.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8.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8.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8.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8.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8.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8.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8.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8.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8.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8.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8.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8.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8.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8.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8.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8.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8.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8.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8.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8.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8.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8.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8.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8.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8.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8.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8.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8.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8.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8.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8.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8.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8.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8.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8.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8.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8.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8.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8.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8.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8.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8.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8.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8.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8.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8.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8.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8.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8.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8.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8.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8.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8.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8.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8.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8.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8.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8.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8.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8.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8.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8.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8.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8.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8.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8.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8.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8.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8.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8.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8.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8.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8.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8.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8.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8.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8.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8.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8.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8.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8.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8.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8.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8.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8.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8.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8.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8.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8.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8.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8.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8.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8.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8.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8.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8.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8.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8.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8.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8.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8.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8.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8.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8.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8.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8.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8.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8.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8.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8.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8.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8.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8.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8.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8.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8.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8.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8.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8.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8.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8.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8.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8.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8.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8.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8.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8.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8.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8.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8.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8.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8.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8.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8.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8.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8.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8.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8.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8.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8.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8.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8.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8.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8.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8.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8.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8.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8.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8.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8.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8.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8.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8.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8.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8.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8.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8.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8.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8.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8.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8.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8.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8.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8.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8.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8.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8.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8.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8.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8.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8.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8.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8.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8.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8.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8.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8.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8.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8.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8.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8.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8.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8.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8.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8.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8.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8.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8.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8.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8.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8.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8.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8.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8.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8.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8.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8.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8.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8.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8.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8.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8.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8.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8.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8.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8.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8.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8.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8.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8.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8.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8.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8.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8.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8.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8.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8.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8.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8.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8.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8.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8.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8.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8.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8.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8.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8.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8.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8.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8.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8.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8.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8.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8.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8.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8.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8.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8.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8.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8.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8.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8.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8.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8.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8.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8.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8.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8.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8.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8.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8.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8.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8.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8.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8.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8.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8.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8.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8.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8.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8.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8.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8.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8.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8.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8.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8.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8.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8.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8.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8.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8.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8.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8.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8.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8.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8.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8.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8.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8.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8.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8.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8.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8.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8.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8.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8.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8.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8.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8.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8.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8.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8.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8.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8.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8.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8.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8.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8.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8.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8.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8.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8.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8.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8.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8.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8.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8.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8.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8.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8.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8.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8.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8.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8.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8.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8.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8.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8.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8.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8.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8.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8.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8.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8.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8.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8.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8.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8.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8.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8.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8.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8.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8.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8.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8.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8.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8.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8.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8.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8.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8.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8.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8.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8.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8.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8.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8.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8.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8.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8.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8.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8.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8.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8.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8.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8.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8.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8.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8.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8.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8.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8.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8.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8.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8.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8.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8.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8.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8.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8.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8.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8.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8.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8.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8.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8.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8.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8.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8.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8.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8.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8.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8.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8.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8.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8.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8.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8.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8.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8.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8.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8.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8.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8.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8.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8.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8.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8.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8.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8.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8.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8.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8.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8.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8.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8.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8.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8.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8.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8.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8.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8.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8.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8.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8.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8.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8.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8.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8.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8.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8.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8.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8.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8.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8.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8.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8.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8.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8.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8.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8.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8.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8.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8.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8.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8.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8.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8.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8.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8.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8.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8.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8.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8.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8.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8.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8.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8.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8.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8.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8.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8.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8.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8.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8.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8.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8.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8.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8.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8.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8.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8.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8.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8.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8.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8.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8.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8.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8.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8.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8.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8.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8.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8.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8.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8.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8.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8.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8.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8.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8.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8.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8.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8.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8.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8.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8.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8.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8.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8.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8.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8.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8.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8.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8.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8.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8.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8.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8.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8.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8.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8.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8.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8.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8.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8.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8.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8.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8.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8.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8.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8.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8.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8.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8.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8.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8.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8.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8.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8.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8.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8.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8.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8.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8.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8.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8.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8.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8.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8.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8.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8.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8.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8.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8.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8.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8.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8.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8.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8.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8.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8.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8.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8.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8.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8.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8.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8.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8.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8.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8.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8.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8.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8.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8.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8.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8.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8.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8.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8.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8.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8.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8.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8.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8.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8.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8.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8.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8.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8.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8.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8.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8.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8.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8.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8.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8.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8.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8.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8.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8.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8.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8.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8.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8.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8.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8.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8.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8.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8.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8.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8.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8.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8.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8.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8.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8.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8.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8.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8.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8.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8.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8.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8.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8.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8.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8.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8.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8.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8.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8.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8.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8.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8.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8.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8.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8.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8.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8.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8.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8.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8.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8.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8.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8.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8.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8.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8.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8.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8.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8.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8.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8.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8.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8.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8.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8.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8.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8.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8.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8.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8.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8.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8.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8.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8.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8.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8.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8.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8.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8.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8.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drawing r:id="rId1"/>
</worksheet>
</file>