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hi\OneDrive - IIT Hyderabad\Documents\"/>
    </mc:Choice>
  </mc:AlternateContent>
  <xr:revisionPtr revIDLastSave="0" documentId="13_ncr:1_{E3C566AC-89B2-44D6-B71E-AD14E2CCB8E8}" xr6:coauthVersionLast="47" xr6:coauthVersionMax="47" xr10:uidLastSave="{00000000-0000-0000-0000-000000000000}"/>
  <bookViews>
    <workbookView xWindow="-108" yWindow="-108" windowWidth="23256" windowHeight="12456" activeTab="1" xr2:uid="{9D6A6AA0-3BD1-4994-A87A-FAC77B5A6F7C}"/>
  </bookViews>
  <sheets>
    <sheet name="Q1 - 6" sheetId="1" r:id="rId1"/>
    <sheet name="Q 7 - 8"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 i="2" l="1"/>
  <c r="O7" i="2"/>
  <c r="O13" i="2" s="1"/>
  <c r="O11" i="2"/>
  <c r="O10" i="2"/>
  <c r="O9" i="2"/>
  <c r="O8"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J12" i="2"/>
  <c r="J11" i="2"/>
  <c r="J10" i="2"/>
  <c r="J7"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alcChain>
</file>

<file path=xl/sharedStrings.xml><?xml version="1.0" encoding="utf-8"?>
<sst xmlns="http://schemas.openxmlformats.org/spreadsheetml/2006/main" count="84" uniqueCount="81">
  <si>
    <r>
      <rPr>
        <b/>
        <sz val="12"/>
        <color theme="1"/>
        <rFont val="Calibri"/>
        <family val="2"/>
        <scheme val="minor"/>
      </rPr>
      <t>Company Name:</t>
    </r>
    <r>
      <rPr>
        <sz val="12"/>
        <color theme="1"/>
        <rFont val="Calibri"/>
        <family val="2"/>
        <scheme val="minor"/>
      </rPr>
      <t xml:space="preserve"> HCL Technologies Limited
</t>
    </r>
    <r>
      <rPr>
        <b/>
        <sz val="12"/>
        <color theme="1"/>
        <rFont val="Calibri"/>
        <family val="2"/>
        <scheme val="minor"/>
      </rPr>
      <t>Stock</t>
    </r>
    <r>
      <rPr>
        <sz val="12"/>
        <color theme="1"/>
        <rFont val="Calibri"/>
        <family val="2"/>
        <scheme val="minor"/>
      </rPr>
      <t xml:space="preserve"> </t>
    </r>
    <r>
      <rPr>
        <b/>
        <sz val="12"/>
        <color theme="1"/>
        <rFont val="Calibri"/>
        <family val="2"/>
        <scheme val="minor"/>
      </rPr>
      <t xml:space="preserve">Symbol: HCLTECH
Brief Summary: </t>
    </r>
    <r>
      <rPr>
        <sz val="12"/>
        <color theme="1"/>
        <rFont val="Calibri"/>
        <family val="2"/>
        <scheme val="minor"/>
      </rPr>
      <t xml:space="preserve">HCL Technologies Limited, d/b/a HCLTech, is an Indian multinational information technology services and consulting company headquartered in Noida. It emerged as an independent company in 1991 when HCL entered into the software services business. The company has offices in 52 countries and over 225,944 employees.
</t>
    </r>
    <r>
      <rPr>
        <b/>
        <sz val="12"/>
        <color theme="1"/>
        <rFont val="Calibri"/>
        <family val="2"/>
        <scheme val="minor"/>
      </rPr>
      <t xml:space="preserve">International Securities Identification Number(ISIN): </t>
    </r>
    <r>
      <rPr>
        <sz val="12"/>
        <color theme="1"/>
        <rFont val="Calibri"/>
        <family val="2"/>
        <scheme val="minor"/>
      </rPr>
      <t xml:space="preserve">INE860A01027
</t>
    </r>
    <r>
      <rPr>
        <b/>
        <sz val="12"/>
        <color theme="1"/>
        <rFont val="Calibri"/>
        <family val="2"/>
        <scheme val="minor"/>
      </rPr>
      <t xml:space="preserve">Industry: </t>
    </r>
    <r>
      <rPr>
        <sz val="12"/>
        <color theme="1"/>
        <rFont val="Calibri"/>
        <family val="2"/>
        <scheme val="minor"/>
      </rPr>
      <t>IT (Information Technology)</t>
    </r>
  </si>
  <si>
    <t>BALANCE SHEET ANALYSIS</t>
  </si>
  <si>
    <t>FIXED ASSETS</t>
  </si>
  <si>
    <t>CURRENT ASSETS</t>
  </si>
  <si>
    <t>LONG TERM LIABILITIES</t>
  </si>
  <si>
    <t>SHAREHOLDERS FUNDS</t>
  </si>
  <si>
    <t>RESERVES</t>
  </si>
  <si>
    <t>Mar '23</t>
  </si>
  <si>
    <t>Rs (in Cr)</t>
  </si>
  <si>
    <t>TOTAL SHARE CAPITAL</t>
  </si>
  <si>
    <t>SHAREHOLDERS FUNDS (RESERVES+TOTAL SHARE CAPITAL)</t>
  </si>
  <si>
    <t>These are assets that are not easily converted to cash and are typically held for the long-term, such as property, plant, and equipment.</t>
  </si>
  <si>
    <t>These are assets that can be converted to cash within a year, such as inventory, accounts receivable, and cash.</t>
  </si>
  <si>
    <t>LONG TERM LIABILITES</t>
  </si>
  <si>
    <t>These are obligations that are due beyond a year, such as long-term loans and bonds.</t>
  </si>
  <si>
    <t>RESERVES AND SURPLUS</t>
  </si>
  <si>
    <t>Reserves refer to the amount of earnings retained by a company after paying dividends to its shareholders.</t>
  </si>
  <si>
    <t>Refers to the total amount of money invested by shareholders in a company, usually through the issuance of common or preferred stock.</t>
  </si>
  <si>
    <t xml:space="preserve">Funds that a company has raised through equity, including both the share capital and any additional capital contributed by shareholders, such as retained earnings or other reserves. </t>
  </si>
  <si>
    <t>Return On Equity</t>
  </si>
  <si>
    <t>P/E Value</t>
  </si>
  <si>
    <t>Current Ratio</t>
  </si>
  <si>
    <t>Gross profit ratio</t>
  </si>
  <si>
    <t>Net profilt ratio</t>
  </si>
  <si>
    <t>Inventory turnover ratio</t>
  </si>
  <si>
    <t>Debt Equity ratio</t>
  </si>
  <si>
    <t>Reserves and Surplus</t>
  </si>
  <si>
    <t>Total Current Assets</t>
  </si>
  <si>
    <t>Current Liabilities</t>
  </si>
  <si>
    <t>Non Current Liabilities</t>
  </si>
  <si>
    <t>Major Heads in P&amp;L statement</t>
  </si>
  <si>
    <t>Revenue from services</t>
  </si>
  <si>
    <t>Other income</t>
  </si>
  <si>
    <t>Cost of services</t>
  </si>
  <si>
    <t>Employee benefits expense</t>
  </si>
  <si>
    <t>Depreciation and amortization expenses</t>
  </si>
  <si>
    <t>Finance costs</t>
  </si>
  <si>
    <t>Income tax expense</t>
  </si>
  <si>
    <t>Date</t>
  </si>
  <si>
    <t>HCL.NS</t>
  </si>
  <si>
    <t>RETURN(in %)</t>
  </si>
  <si>
    <t>Holding Period Return</t>
  </si>
  <si>
    <t>Holding Period Return(in %)</t>
  </si>
  <si>
    <t>NIFTY 50</t>
  </si>
  <si>
    <t xml:space="preserve">Average Market Return </t>
  </si>
  <si>
    <t>RETURNS (IN %)</t>
  </si>
  <si>
    <t>QUESTION 7</t>
  </si>
  <si>
    <t>QUESTION 8</t>
  </si>
  <si>
    <t>Standard Deviation of HCL</t>
  </si>
  <si>
    <t>STD of NIFTY</t>
  </si>
  <si>
    <t>Correlation of HCL, NIFTY</t>
  </si>
  <si>
    <t>BETA</t>
  </si>
  <si>
    <t>Risk Free Rate</t>
  </si>
  <si>
    <t>Expected Return</t>
  </si>
  <si>
    <t>COMPONENTS OF A BALANCE SHEET</t>
  </si>
  <si>
    <t>Assets</t>
  </si>
  <si>
    <t>These are resources owned by the company that have economic value and can be used to generate future .</t>
  </si>
  <si>
    <t>Liabilities</t>
  </si>
  <si>
    <t xml:space="preserve">These are obligations or debts owed by the company to outside parties, such as lenders or suppliers. </t>
  </si>
  <si>
    <t>Shareholders' Funds</t>
  </si>
  <si>
    <t>This represents the residual interest in the assets of the company after deducting all its liabilities. 
It includes the amount of capital contributed by shareholders, retained earnings, and any other reserves or profits earned by the company.</t>
  </si>
  <si>
    <t>Return on assets.</t>
  </si>
  <si>
    <t>Enterprise Value (EV) in Crores</t>
  </si>
  <si>
    <t>Earnings per share</t>
  </si>
  <si>
    <t>Return on Investment</t>
  </si>
  <si>
    <t>QUESTION 3</t>
  </si>
  <si>
    <r>
      <t>23.3</t>
    </r>
    <r>
      <rPr>
        <sz val="11"/>
        <color theme="1"/>
        <rFont val="Calibri"/>
        <family val="2"/>
        <scheme val="minor"/>
      </rPr>
      <t> %</t>
    </r>
  </si>
  <si>
    <t>QUESTION 4</t>
  </si>
  <si>
    <r>
      <t xml:space="preserve">Let us start by looking at some ratios and values of our company :
a) </t>
    </r>
    <r>
      <rPr>
        <b/>
        <sz val="12"/>
        <color theme="1"/>
        <rFont val="Calibri"/>
        <family val="2"/>
        <scheme val="minor"/>
      </rPr>
      <t>ROE</t>
    </r>
    <r>
      <rPr>
        <sz val="12"/>
        <color theme="1"/>
        <rFont val="Calibri"/>
        <family val="2"/>
        <scheme val="minor"/>
      </rPr>
      <t xml:space="preserve"> - The ROE value of HCL Technologies is 23.3% (&gt; 20%) which indicates that the company is generating strong returns on the money invested by its shareholders. 
b)</t>
    </r>
    <r>
      <rPr>
        <b/>
        <sz val="12"/>
        <color theme="1"/>
        <rFont val="Calibri"/>
        <family val="2"/>
        <scheme val="minor"/>
      </rPr>
      <t xml:space="preserve"> P/E ratio</t>
    </r>
    <r>
      <rPr>
        <sz val="12"/>
        <color theme="1"/>
        <rFont val="Calibri"/>
        <family val="2"/>
        <scheme val="minor"/>
      </rPr>
      <t xml:space="preserve"> - The TTM P/E ratio = 19.5 and P/E 25, whereas the sectoral P/E ratio is around 24. I am therefore considering the TTM P/E value because it takes into account the most recent 12-month period of a company's earnings, which is more up-to-date and accurate than the traditional P/E ratio. For TTM P/E = 19.5, indicates that the company is undervalued and may reach the sectoral IT value. So, it is advisable to buy shares or to hold them if you have any already. 
c) </t>
    </r>
    <r>
      <rPr>
        <b/>
        <sz val="12"/>
        <color theme="1"/>
        <rFont val="Calibri"/>
        <family val="2"/>
        <scheme val="minor"/>
      </rPr>
      <t xml:space="preserve">P/B Ratio - </t>
    </r>
    <r>
      <rPr>
        <sz val="12"/>
        <color theme="1"/>
        <rFont val="Calibri"/>
        <family val="2"/>
        <scheme val="minor"/>
      </rPr>
      <t xml:space="preserve">P/B Ratio for HCL Technologies is 4.67. A high P/B ratio could indicate that investors are willing to pay a premium for the company's shares because they expect the company's assets to appreciate in value over time. However, a high P/B ratio could also indicate that the company is overvalued.
Overall, the company has a strong return on equity (ROE) of 23.3%, and the price-to-book (P/B) ratio of 4.67 suggests that the market values the company's assets at a higher price than their book value. However, the price-to-earnings (P/E) ratio of 19.5 indicates that the company's stock is relatively expensive compared to its earnings, and investors may be paying a premium for the company's future growth potential.
</t>
    </r>
  </si>
  <si>
    <t>QUESTION 6</t>
  </si>
  <si>
    <r>
      <rPr>
        <b/>
        <sz val="11"/>
        <color theme="1"/>
        <rFont val="Calibri"/>
        <family val="2"/>
        <scheme val="minor"/>
      </rPr>
      <t>Gross profit</t>
    </r>
    <r>
      <rPr>
        <sz val="11"/>
        <color theme="1"/>
        <rFont val="Calibri"/>
        <family val="2"/>
        <scheme val="minor"/>
      </rPr>
      <t xml:space="preserve"> is the revenue a company makes after deducting the cost of goods sold (COGS). 
It only considers the direct costs of producing goods or services, and does not include 
other indirect expenses like salaries, rent, or utilities.
</t>
    </r>
    <r>
      <rPr>
        <b/>
        <sz val="11"/>
        <color theme="1"/>
        <rFont val="Calibri"/>
        <family val="2"/>
        <scheme val="minor"/>
      </rPr>
      <t>Net profit,</t>
    </r>
    <r>
      <rPr>
        <sz val="11"/>
        <color theme="1"/>
        <rFont val="Calibri"/>
        <family val="2"/>
        <scheme val="minor"/>
      </rPr>
      <t xml:space="preserve"> on the other hand, is the total revenue a company makes after deducting all expenses, 
including indirect expenses like salaries, rent, and utilities. It gives a more accurate picture of the 
profitability of a company after taking into account all expenses.</t>
    </r>
  </si>
  <si>
    <t>Net profit</t>
  </si>
  <si>
    <t>Gross profit</t>
  </si>
  <si>
    <r>
      <rPr>
        <b/>
        <sz val="12"/>
        <color theme="1"/>
        <rFont val="Calibri"/>
        <family val="2"/>
        <scheme val="minor"/>
      </rPr>
      <t>Example:</t>
    </r>
    <r>
      <rPr>
        <sz val="12"/>
        <color theme="1"/>
        <rFont val="Calibri"/>
        <family val="2"/>
        <scheme val="minor"/>
      </rPr>
      <t xml:space="preserve"> </t>
    </r>
    <r>
      <rPr>
        <i/>
        <sz val="12"/>
        <color theme="1"/>
        <rFont val="Calibri"/>
        <family val="2"/>
        <scheme val="minor"/>
      </rPr>
      <t xml:space="preserve">Let's assume an IT company generated revenue from services of </t>
    </r>
    <r>
      <rPr>
        <b/>
        <i/>
        <sz val="12"/>
        <color theme="1"/>
        <rFont val="Calibri"/>
        <family val="2"/>
        <scheme val="minor"/>
      </rPr>
      <t>Rs. 10,00,000</t>
    </r>
    <r>
      <rPr>
        <i/>
        <sz val="12"/>
        <color theme="1"/>
        <rFont val="Calibri"/>
        <family val="2"/>
        <scheme val="minor"/>
      </rPr>
      <t xml:space="preserve"> other income of </t>
    </r>
    <r>
      <rPr>
        <b/>
        <i/>
        <sz val="12"/>
        <color theme="1"/>
        <rFont val="Calibri"/>
        <family val="2"/>
        <scheme val="minor"/>
      </rPr>
      <t>Rs. 50,000</t>
    </r>
    <r>
      <rPr>
        <i/>
        <sz val="12"/>
        <color theme="1"/>
        <rFont val="Calibri"/>
        <family val="2"/>
        <scheme val="minor"/>
      </rPr>
      <t xml:space="preserve">, and incurred cost of services of </t>
    </r>
    <r>
      <rPr>
        <b/>
        <i/>
        <sz val="12"/>
        <color theme="1"/>
        <rFont val="Calibri"/>
        <family val="2"/>
        <scheme val="minor"/>
      </rPr>
      <t>Rs. 5,00,000</t>
    </r>
    <r>
      <rPr>
        <i/>
        <sz val="12"/>
        <color theme="1"/>
        <rFont val="Calibri"/>
        <family val="2"/>
        <scheme val="minor"/>
      </rPr>
      <t xml:space="preserve">. The employee benefits expense was </t>
    </r>
    <r>
      <rPr>
        <b/>
        <i/>
        <sz val="12"/>
        <color theme="1"/>
        <rFont val="Calibri"/>
        <family val="2"/>
        <scheme val="minor"/>
      </rPr>
      <t>Rs. 2,00,000</t>
    </r>
    <r>
      <rPr>
        <i/>
        <sz val="12"/>
        <color theme="1"/>
        <rFont val="Calibri"/>
        <family val="2"/>
        <scheme val="minor"/>
      </rPr>
      <t xml:space="preserve">, depreciation and amortization expenses were </t>
    </r>
    <r>
      <rPr>
        <b/>
        <i/>
        <sz val="12"/>
        <color theme="1"/>
        <rFont val="Calibri"/>
        <family val="2"/>
        <scheme val="minor"/>
      </rPr>
      <t>Rs. 50,000</t>
    </r>
    <r>
      <rPr>
        <i/>
        <sz val="12"/>
        <color theme="1"/>
        <rFont val="Calibri"/>
        <family val="2"/>
        <scheme val="minor"/>
      </rPr>
      <t xml:space="preserve">, finance costs were </t>
    </r>
    <r>
      <rPr>
        <b/>
        <i/>
        <sz val="12"/>
        <color theme="1"/>
        <rFont val="Calibri"/>
        <family val="2"/>
        <scheme val="minor"/>
      </rPr>
      <t>Rs. 10,000</t>
    </r>
    <r>
      <rPr>
        <i/>
        <sz val="12"/>
        <color theme="1"/>
        <rFont val="Calibri"/>
        <family val="2"/>
        <scheme val="minor"/>
      </rPr>
      <t xml:space="preserve"> and income tax expense was </t>
    </r>
    <r>
      <rPr>
        <b/>
        <i/>
        <sz val="12"/>
        <color theme="1"/>
        <rFont val="Calibri"/>
        <family val="2"/>
        <scheme val="minor"/>
      </rPr>
      <t>Rs. 50,000</t>
    </r>
    <r>
      <rPr>
        <i/>
        <sz val="12"/>
        <color theme="1"/>
        <rFont val="Calibri"/>
        <family val="2"/>
        <scheme val="minor"/>
      </rPr>
      <t>. The calculation of gross profit and net profit is as follows:</t>
    </r>
    <r>
      <rPr>
        <sz val="12"/>
        <color theme="1"/>
        <rFont val="Calibri"/>
        <family val="2"/>
        <scheme val="minor"/>
      </rPr>
      <t xml:space="preserve">
Gross profit = Revenue from services - Cost of services
Gross profit = Rs. 10,00,000 - Rs. 5,00,000 = Rs. 5,00,000
Net profit = Gross profit - Employee benefits expense - Depreciation and amortization expenses - Finance costs - Income tax expense
Net profit = Rs. 5,00,000 - Rs. 2,00,000 - Rs. 50,000 - Rs. 10,000 - Rs. 50,000 = Rs. 1,90,000
Therefore, the IT company has a </t>
    </r>
    <r>
      <rPr>
        <b/>
        <sz val="12"/>
        <color theme="1"/>
        <rFont val="Calibri"/>
        <family val="2"/>
        <scheme val="minor"/>
      </rPr>
      <t>gross profit of Rs. 5,00,000</t>
    </r>
    <r>
      <rPr>
        <sz val="12"/>
        <color theme="1"/>
        <rFont val="Calibri"/>
        <family val="2"/>
        <scheme val="minor"/>
      </rPr>
      <t xml:space="preserve"> and </t>
    </r>
    <r>
      <rPr>
        <b/>
        <sz val="12"/>
        <color theme="1"/>
        <rFont val="Calibri"/>
        <family val="2"/>
        <scheme val="minor"/>
      </rPr>
      <t>a net profit of Rs. 1,90,000</t>
    </r>
    <r>
      <rPr>
        <sz val="12"/>
        <color theme="1"/>
        <rFont val="Calibri"/>
        <family val="2"/>
        <scheme val="minor"/>
      </rPr>
      <t xml:space="preserve">.
</t>
    </r>
  </si>
  <si>
    <t>QUESTION 5</t>
  </si>
  <si>
    <r>
      <rPr>
        <b/>
        <sz val="12"/>
        <color theme="1"/>
        <rFont val="Calibri"/>
        <family val="2"/>
        <scheme val="minor"/>
      </rPr>
      <t>Assumptions of Capital Asset Pricing Model:</t>
    </r>
    <r>
      <rPr>
        <sz val="12"/>
        <color theme="1"/>
        <rFont val="Calibri"/>
        <family val="2"/>
        <scheme val="minor"/>
      </rPr>
      <t xml:space="preserve">
1) Investors are rational and risk-averse.
2) All investors have homogeneous expectations.
3) Investors have access to all relevant information about the securities they are interested in.
4) There are no taxes, transaction costs or restrictions on short selling.
5) All assets are perfectly divisible and can be bought and sold at competitive market prices.
6) There is a risk-free asset that investors can borrow or lend at the same rate.
7) The expected returns of assets are normally distributed, and the variance of returns is an accurate measure of risk.
8) The correlation between any two assets is constant over time.</t>
    </r>
  </si>
  <si>
    <t>CONCLUSION</t>
  </si>
  <si>
    <t>Arithmetic Mean Return</t>
  </si>
  <si>
    <t>Standard Deviation Risk</t>
  </si>
  <si>
    <t>Variance Risk</t>
  </si>
  <si>
    <t>A negative expected return means that the company is expected to lose money on its investments. 
This could be due to a variety of factors such as poor management, declining sales, or increased competition. The company may be facing some financial or operational issues that lead to the decrease in the stock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</si>
</sst>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sz val="8"/>
      <color rgb="FF333333"/>
      <name val="Arial"/>
      <family val="2"/>
    </font>
    <font>
      <b/>
      <sz val="8"/>
      <color rgb="FF333333"/>
      <name val="Arial"/>
      <family val="2"/>
    </font>
    <font>
      <b/>
      <sz val="11"/>
      <color rgb="FF333333"/>
      <name val="Calibri"/>
      <family val="2"/>
      <scheme val="minor"/>
    </font>
    <font>
      <i/>
      <sz val="11"/>
      <color theme="1"/>
      <name val="Calibri"/>
      <family val="2"/>
      <scheme val="minor"/>
    </font>
    <font>
      <sz val="12"/>
      <color rgb="FF333333"/>
      <name val="Calibri"/>
      <family val="2"/>
      <scheme val="minor"/>
    </font>
    <font>
      <sz val="11"/>
      <color rgb="FF333333"/>
      <name val="Calibri"/>
      <family val="2"/>
      <scheme val="minor"/>
    </font>
    <font>
      <b/>
      <i/>
      <sz val="11"/>
      <color theme="1"/>
      <name val="Calibri"/>
      <family val="2"/>
      <scheme val="minor"/>
    </font>
    <font>
      <sz val="11"/>
      <color theme="1"/>
      <name val="Calibri"/>
      <family val="2"/>
      <scheme val="minor"/>
    </font>
    <font>
      <sz val="11"/>
      <color rgb="FF22222F"/>
      <name val="Calibri"/>
      <family val="2"/>
      <scheme val="minor"/>
    </font>
    <font>
      <i/>
      <sz val="10"/>
      <color theme="1"/>
      <name val="Calibri"/>
      <family val="2"/>
      <scheme val="minor"/>
    </font>
    <font>
      <i/>
      <sz val="12"/>
      <color theme="1"/>
      <name val="Calibri"/>
      <family val="2"/>
      <scheme val="minor"/>
    </font>
    <font>
      <b/>
      <i/>
      <sz val="12"/>
      <color theme="1"/>
      <name val="Calibri"/>
      <family val="2"/>
      <scheme val="minor"/>
    </font>
    <font>
      <sz val="11.5"/>
      <color theme="1"/>
      <name val="Calibri"/>
      <family val="2"/>
      <scheme val="minor"/>
    </font>
  </fonts>
  <fills count="7">
    <fill>
      <patternFill patternType="none"/>
    </fill>
    <fill>
      <patternFill patternType="gray125"/>
    </fill>
    <fill>
      <patternFill patternType="solid">
        <fgColor theme="7" tint="0.39997558519241921"/>
        <bgColor indexed="65"/>
      </patternFill>
    </fill>
    <fill>
      <patternFill patternType="solid">
        <fgColor theme="8" tint="0.59999389629810485"/>
        <bgColor indexed="65"/>
      </patternFill>
    </fill>
    <fill>
      <patternFill patternType="solid">
        <fgColor rgb="FFFFFFFF"/>
        <bgColor indexed="64"/>
      </patternFill>
    </fill>
    <fill>
      <patternFill patternType="solid">
        <fgColor rgb="FFF6F8FB"/>
        <bgColor indexed="64"/>
      </patternFill>
    </fill>
    <fill>
      <patternFill patternType="solid">
        <fgColor theme="0"/>
        <bgColor indexed="64"/>
      </patternFill>
    </fill>
  </fills>
  <borders count="25">
    <border>
      <left/>
      <right/>
      <top/>
      <bottom/>
      <diagonal/>
    </border>
    <border>
      <left/>
      <right/>
      <top/>
      <bottom style="thick">
        <color theme="4" tint="0.499984740745262"/>
      </bottom>
      <diagonal/>
    </border>
    <border>
      <left/>
      <right/>
      <top/>
      <bottom style="medium">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9" tint="-0.499984740745262"/>
      </left>
      <right style="thin">
        <color theme="9" tint="-0.499984740745262"/>
      </right>
      <top style="thin">
        <color theme="9" tint="-0.499984740745262"/>
      </top>
      <bottom style="thin">
        <color theme="9" tint="-0.499984740745262"/>
      </bottom>
      <diagonal/>
    </border>
    <border>
      <left/>
      <right/>
      <top style="medium">
        <color rgb="FFD1D1D1"/>
      </top>
      <bottom style="medium">
        <color rgb="FFE0E0E0"/>
      </bottom>
      <diagonal/>
    </border>
    <border>
      <left style="thin">
        <color theme="9" tint="-0.499984740745262"/>
      </left>
      <right/>
      <top style="thin">
        <color theme="9" tint="-0.499984740745262"/>
      </top>
      <bottom/>
      <diagonal/>
    </border>
    <border>
      <left/>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diagonal/>
    </border>
    <border>
      <left/>
      <right style="thin">
        <color theme="9" tint="-0.499984740745262"/>
      </right>
      <top/>
      <bottom/>
      <diagonal/>
    </border>
    <border>
      <left style="thin">
        <color theme="9" tint="-0.499984740745262"/>
      </left>
      <right/>
      <top/>
      <bottom style="thin">
        <color theme="9" tint="-0.499984740745262"/>
      </bottom>
      <diagonal/>
    </border>
    <border>
      <left/>
      <right/>
      <top/>
      <bottom style="thin">
        <color theme="9" tint="-0.499984740745262"/>
      </bottom>
      <diagonal/>
    </border>
    <border>
      <left/>
      <right style="thin">
        <color theme="9" tint="-0.499984740745262"/>
      </right>
      <top/>
      <bottom style="thin">
        <color theme="9" tint="-0.499984740745262"/>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style="thin">
        <color theme="9" tint="-0.499984740745262"/>
      </right>
      <top style="thin">
        <color theme="9" tint="-0.499984740745262"/>
      </top>
      <bottom/>
      <diagonal/>
    </border>
    <border>
      <left/>
      <right/>
      <top style="thin">
        <color theme="9" tint="-0.499984740745262"/>
      </top>
      <bottom style="thin">
        <color theme="9" tint="-0.499984740745262"/>
      </bottom>
      <diagonal/>
    </border>
  </borders>
  <cellStyleXfs count="5">
    <xf numFmtId="0" fontId="0" fillId="0" borderId="0"/>
    <xf numFmtId="0" fontId="4" fillId="0" borderId="1" applyNumberFormat="0" applyFill="0" applyAlignment="0" applyProtection="0"/>
    <xf numFmtId="0" fontId="5" fillId="0" borderId="2" applyNumberFormat="0" applyFill="0" applyAlignment="0" applyProtection="0"/>
    <xf numFmtId="0" fontId="3" fillId="2" borderId="0" applyNumberFormat="0" applyBorder="0" applyAlignment="0" applyProtection="0"/>
    <xf numFmtId="0" fontId="3" fillId="3" borderId="0" applyNumberFormat="0" applyBorder="0" applyAlignment="0" applyProtection="0"/>
  </cellStyleXfs>
  <cellXfs count="82">
    <xf numFmtId="0" fontId="0" fillId="0" borderId="0" xfId="0"/>
    <xf numFmtId="0" fontId="1" fillId="0" borderId="3" xfId="0" applyFont="1" applyBorder="1" applyAlignment="1">
      <alignment horizontal="left" vertical="top" wrapText="1"/>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0"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1" fillId="0" borderId="9" xfId="0" applyFont="1" applyBorder="1" applyAlignment="1">
      <alignment horizontal="left" vertical="top"/>
    </xf>
    <xf numFmtId="0" fontId="1" fillId="0" borderId="10" xfId="0" applyFont="1" applyBorder="1" applyAlignment="1">
      <alignment horizontal="left" vertical="top"/>
    </xf>
    <xf numFmtId="0" fontId="6" fillId="0" borderId="0" xfId="0" applyFont="1"/>
    <xf numFmtId="0" fontId="6" fillId="0" borderId="11" xfId="0" applyFont="1" applyBorder="1" applyAlignment="1">
      <alignment horizontal="center"/>
    </xf>
    <xf numFmtId="0" fontId="6" fillId="0" borderId="11" xfId="0" applyFont="1" applyBorder="1"/>
    <xf numFmtId="4" fontId="8" fillId="5" borderId="12" xfId="0" applyNumberFormat="1" applyFont="1" applyFill="1" applyBorder="1" applyAlignment="1">
      <alignment horizontal="right" vertical="top" wrapText="1"/>
    </xf>
    <xf numFmtId="0" fontId="8" fillId="5" borderId="12" xfId="0" applyFont="1" applyFill="1" applyBorder="1" applyAlignment="1">
      <alignment horizontal="right" vertical="top" wrapText="1"/>
    </xf>
    <xf numFmtId="0" fontId="0" fillId="0" borderId="0" xfId="0" applyFont="1"/>
    <xf numFmtId="0" fontId="6" fillId="6" borderId="11" xfId="0" applyFont="1" applyFill="1" applyBorder="1"/>
    <xf numFmtId="4" fontId="7" fillId="4" borderId="12" xfId="0" applyNumberFormat="1" applyFont="1" applyFill="1" applyBorder="1" applyAlignment="1">
      <alignment horizontal="right" vertical="top" wrapText="1"/>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0" xfId="0" applyBorder="1" applyAlignment="1">
      <alignment horizontal="left" vertical="top"/>
    </xf>
    <xf numFmtId="0" fontId="0" fillId="0" borderId="17" xfId="0" applyBorder="1" applyAlignment="1">
      <alignment horizontal="left" vertical="top"/>
    </xf>
    <xf numFmtId="0" fontId="0" fillId="0" borderId="13" xfId="0" applyBorder="1" applyAlignment="1">
      <alignment horizontal="left" vertical="top" wrapText="1"/>
    </xf>
    <xf numFmtId="14" fontId="0" fillId="0" borderId="0" xfId="0" applyNumberFormat="1"/>
    <xf numFmtId="0" fontId="6" fillId="0" borderId="21" xfId="0" applyFont="1" applyBorder="1" applyAlignment="1">
      <alignment horizontal="center"/>
    </xf>
    <xf numFmtId="0" fontId="6" fillId="0" borderId="21" xfId="0" applyFont="1" applyBorder="1"/>
    <xf numFmtId="0" fontId="6" fillId="0" borderId="0" xfId="0" applyFont="1" applyBorder="1" applyAlignment="1"/>
    <xf numFmtId="0" fontId="6" fillId="0" borderId="19" xfId="0" applyFont="1" applyBorder="1" applyAlignment="1"/>
    <xf numFmtId="0" fontId="4" fillId="0" borderId="1" xfId="1" applyAlignment="1">
      <alignment horizontal="center"/>
    </xf>
    <xf numFmtId="0" fontId="5" fillId="0" borderId="0" xfId="2" applyBorder="1" applyAlignment="1">
      <alignment horizontal="center" vertical="top"/>
    </xf>
    <xf numFmtId="0" fontId="13" fillId="3" borderId="11" xfId="4" applyFont="1" applyBorder="1" applyAlignment="1"/>
    <xf numFmtId="0" fontId="3" fillId="3" borderId="11" xfId="4" applyBorder="1" applyAlignment="1">
      <alignment horizontal="left" vertical="top" wrapText="1"/>
    </xf>
    <xf numFmtId="0" fontId="3" fillId="3" borderId="11" xfId="4" applyBorder="1" applyAlignment="1"/>
    <xf numFmtId="0" fontId="3" fillId="3" borderId="11" xfId="4" applyBorder="1" applyAlignment="1">
      <alignment horizontal="left" vertical="top"/>
    </xf>
    <xf numFmtId="3" fontId="12" fillId="5" borderId="11" xfId="0" applyNumberFormat="1" applyFont="1" applyFill="1" applyBorder="1" applyAlignment="1">
      <alignment horizontal="left" vertical="center" wrapText="1"/>
    </xf>
    <xf numFmtId="0" fontId="12" fillId="4" borderId="11" xfId="0" applyFont="1" applyFill="1" applyBorder="1" applyAlignment="1">
      <alignment horizontal="left" vertical="top" wrapText="1"/>
    </xf>
    <xf numFmtId="4" fontId="12" fillId="5" borderId="11" xfId="0" applyNumberFormat="1" applyFont="1" applyFill="1" applyBorder="1" applyAlignment="1">
      <alignment horizontal="left" vertical="top" wrapText="1"/>
    </xf>
    <xf numFmtId="0" fontId="0" fillId="5" borderId="11" xfId="0" applyFont="1" applyFill="1" applyBorder="1" applyAlignment="1">
      <alignment horizontal="left" vertical="top" wrapText="1"/>
    </xf>
    <xf numFmtId="0" fontId="0" fillId="6" borderId="21" xfId="0" applyFill="1" applyBorder="1" applyAlignment="1">
      <alignment horizontal="left" vertical="top"/>
    </xf>
    <xf numFmtId="0" fontId="0" fillId="6" borderId="24" xfId="0" applyFill="1" applyBorder="1" applyAlignment="1">
      <alignment horizontal="left" vertical="top"/>
    </xf>
    <xf numFmtId="0" fontId="0" fillId="6" borderId="22" xfId="0" applyFill="1" applyBorder="1" applyAlignment="1">
      <alignment horizontal="left" vertical="top"/>
    </xf>
    <xf numFmtId="0" fontId="0" fillId="6" borderId="21" xfId="0" applyFill="1" applyBorder="1" applyAlignment="1">
      <alignment horizontal="left" vertical="top" wrapText="1"/>
    </xf>
    <xf numFmtId="0" fontId="6" fillId="0" borderId="18" xfId="0" applyFont="1" applyBorder="1"/>
    <xf numFmtId="0" fontId="6" fillId="5" borderId="11" xfId="0" applyFont="1" applyFill="1" applyBorder="1" applyAlignment="1">
      <alignment horizontal="left" vertical="top" wrapText="1"/>
    </xf>
    <xf numFmtId="0" fontId="13" fillId="0" borderId="11" xfId="0" applyFont="1" applyBorder="1"/>
    <xf numFmtId="0" fontId="14" fillId="0" borderId="11" xfId="0" applyFont="1" applyBorder="1" applyAlignment="1">
      <alignment horizontal="left"/>
    </xf>
    <xf numFmtId="0" fontId="13" fillId="0" borderId="11" xfId="0" applyFont="1" applyBorder="1" applyAlignment="1">
      <alignment horizontal="left"/>
    </xf>
    <xf numFmtId="0" fontId="9" fillId="4" borderId="11" xfId="0" applyFont="1" applyFill="1" applyBorder="1" applyAlignment="1">
      <alignment horizontal="left" vertical="top" wrapText="1"/>
    </xf>
    <xf numFmtId="4" fontId="11" fillId="4" borderId="11" xfId="0" applyNumberFormat="1" applyFont="1" applyFill="1" applyBorder="1" applyAlignment="1">
      <alignment horizontal="right" vertical="top" wrapText="1"/>
    </xf>
    <xf numFmtId="4" fontId="11" fillId="0" borderId="11" xfId="0" applyNumberFormat="1" applyFont="1" applyBorder="1"/>
    <xf numFmtId="4" fontId="11" fillId="5" borderId="11" xfId="0" applyNumberFormat="1" applyFont="1" applyFill="1" applyBorder="1" applyAlignment="1">
      <alignment horizontal="right" vertical="top" wrapText="1"/>
    </xf>
    <xf numFmtId="10" fontId="0" fillId="0" borderId="11" xfId="0" applyNumberFormat="1" applyFont="1" applyBorder="1" applyAlignment="1">
      <alignment horizontal="left"/>
    </xf>
    <xf numFmtId="0" fontId="15" fillId="0" borderId="11" xfId="0" applyFont="1" applyBorder="1" applyAlignment="1">
      <alignment horizontal="left"/>
    </xf>
    <xf numFmtId="0" fontId="12" fillId="5" borderId="11" xfId="0" applyFont="1" applyFill="1" applyBorder="1" applyAlignment="1">
      <alignment horizontal="left" vertical="center" wrapText="1"/>
    </xf>
    <xf numFmtId="10" fontId="12" fillId="5" borderId="11" xfId="0" applyNumberFormat="1" applyFont="1" applyFill="1" applyBorder="1" applyAlignment="1">
      <alignment horizontal="left" vertical="center" wrapText="1"/>
    </xf>
    <xf numFmtId="0" fontId="12" fillId="4" borderId="11" xfId="0" applyFont="1" applyFill="1" applyBorder="1" applyAlignment="1">
      <alignment horizontal="left" vertical="center" wrapText="1"/>
    </xf>
    <xf numFmtId="4" fontId="0" fillId="0" borderId="11" xfId="0" applyNumberFormat="1" applyFont="1" applyBorder="1" applyAlignment="1">
      <alignment horizontal="left"/>
    </xf>
    <xf numFmtId="0" fontId="13" fillId="0" borderId="11" xfId="0" applyFont="1" applyFill="1" applyBorder="1" applyAlignment="1">
      <alignment horizontal="center"/>
    </xf>
    <xf numFmtId="0" fontId="1" fillId="0" borderId="16" xfId="0" applyFont="1" applyBorder="1" applyAlignment="1">
      <alignment horizontal="left" vertical="top" wrapText="1"/>
    </xf>
    <xf numFmtId="0" fontId="1" fillId="0" borderId="0" xfId="0" applyFont="1" applyBorder="1" applyAlignment="1">
      <alignment horizontal="left" vertical="top"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7" xfId="0" applyFont="1" applyBorder="1" applyAlignment="1">
      <alignment horizontal="left" vertical="top" wrapText="1"/>
    </xf>
    <xf numFmtId="0" fontId="1" fillId="0" borderId="20" xfId="0" applyFont="1" applyBorder="1" applyAlignment="1">
      <alignment horizontal="left" vertical="top" wrapText="1"/>
    </xf>
    <xf numFmtId="0" fontId="16" fillId="0" borderId="11" xfId="0" applyFont="1" applyBorder="1"/>
    <xf numFmtId="0" fontId="10" fillId="0" borderId="11" xfId="0" applyFont="1" applyBorder="1" applyAlignment="1">
      <alignment vertical="top"/>
    </xf>
    <xf numFmtId="0" fontId="6" fillId="0" borderId="24" xfId="0" applyFont="1" applyBorder="1" applyAlignment="1">
      <alignment horizontal="center"/>
    </xf>
    <xf numFmtId="0" fontId="16" fillId="0" borderId="23" xfId="0" applyFont="1" applyBorder="1"/>
    <xf numFmtId="0" fontId="1" fillId="0" borderId="0" xfId="0" applyFont="1" applyBorder="1" applyAlignment="1">
      <alignment vertical="top"/>
    </xf>
    <xf numFmtId="0" fontId="1" fillId="0" borderId="11" xfId="0" applyFont="1" applyBorder="1" applyAlignment="1">
      <alignment horizontal="left" vertical="top" wrapText="1"/>
    </xf>
    <xf numFmtId="0" fontId="6" fillId="0" borderId="11" xfId="0" applyFont="1" applyBorder="1" applyAlignment="1">
      <alignment horizontal="center" vertical="top" wrapText="1"/>
    </xf>
    <xf numFmtId="0" fontId="1" fillId="0" borderId="11" xfId="0" applyFont="1" applyBorder="1" applyAlignment="1">
      <alignment horizontal="left" vertical="top"/>
    </xf>
    <xf numFmtId="0" fontId="19" fillId="0" borderId="11" xfId="0" applyFont="1" applyBorder="1" applyAlignment="1">
      <alignment horizontal="left" vertical="top" wrapText="1"/>
    </xf>
    <xf numFmtId="0" fontId="19" fillId="0" borderId="11" xfId="0" applyFont="1" applyBorder="1" applyAlignment="1">
      <alignment horizontal="left" vertical="top"/>
    </xf>
    <xf numFmtId="0" fontId="3" fillId="3" borderId="11" xfId="4" applyBorder="1"/>
    <xf numFmtId="0" fontId="13" fillId="3" borderId="11" xfId="4" applyFont="1" applyBorder="1"/>
    <xf numFmtId="0" fontId="3" fillId="2" borderId="11" xfId="3" applyBorder="1"/>
    <xf numFmtId="0" fontId="13" fillId="2" borderId="11" xfId="3" applyFont="1" applyBorder="1"/>
  </cellXfs>
  <cellStyles count="5">
    <cellStyle name="40% - Accent5" xfId="4" builtinId="47"/>
    <cellStyle name="60% - Accent4" xfId="3" builtinId="44"/>
    <cellStyle name="Heading 2" xfId="1" builtinId="17"/>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B3C64-BBC8-479F-B3CC-FB39853524D5}">
  <dimension ref="A1:N104"/>
  <sheetViews>
    <sheetView topLeftCell="A89" workbookViewId="0">
      <selection sqref="A1:N13"/>
    </sheetView>
  </sheetViews>
  <sheetFormatPr defaultRowHeight="14.4" x14ac:dyDescent="0.3"/>
  <cols>
    <col min="1" max="1" width="51.88671875" bestFit="1" customWidth="1"/>
    <col min="2" max="2" width="11.5546875" bestFit="1" customWidth="1"/>
    <col min="3" max="3" width="7.33203125" bestFit="1" customWidth="1"/>
    <col min="4" max="4" width="19.77734375" customWidth="1"/>
    <col min="5" max="6" width="7.33203125" bestFit="1" customWidth="1"/>
  </cols>
  <sheetData>
    <row r="1" spans="1:14" x14ac:dyDescent="0.3">
      <c r="A1" s="1" t="s">
        <v>0</v>
      </c>
      <c r="B1" s="2"/>
      <c r="C1" s="2"/>
      <c r="D1" s="2"/>
      <c r="E1" s="2"/>
      <c r="F1" s="2"/>
      <c r="G1" s="2"/>
      <c r="H1" s="2"/>
      <c r="I1" s="2"/>
      <c r="J1" s="2"/>
      <c r="K1" s="2"/>
      <c r="L1" s="2"/>
      <c r="M1" s="2"/>
      <c r="N1" s="3"/>
    </row>
    <row r="2" spans="1:14" x14ac:dyDescent="0.3">
      <c r="A2" s="4"/>
      <c r="B2" s="5"/>
      <c r="C2" s="5"/>
      <c r="D2" s="5"/>
      <c r="E2" s="5"/>
      <c r="F2" s="5"/>
      <c r="G2" s="5"/>
      <c r="H2" s="5"/>
      <c r="I2" s="5"/>
      <c r="J2" s="5"/>
      <c r="K2" s="5"/>
      <c r="L2" s="5"/>
      <c r="M2" s="5"/>
      <c r="N2" s="6"/>
    </row>
    <row r="3" spans="1:14" x14ac:dyDescent="0.3">
      <c r="A3" s="4"/>
      <c r="B3" s="5"/>
      <c r="C3" s="5"/>
      <c r="D3" s="5"/>
      <c r="E3" s="5"/>
      <c r="F3" s="5"/>
      <c r="G3" s="5"/>
      <c r="H3" s="5"/>
      <c r="I3" s="5"/>
      <c r="J3" s="5"/>
      <c r="K3" s="5"/>
      <c r="L3" s="5"/>
      <c r="M3" s="5"/>
      <c r="N3" s="6"/>
    </row>
    <row r="4" spans="1:14" x14ac:dyDescent="0.3">
      <c r="A4" s="4"/>
      <c r="B4" s="5"/>
      <c r="C4" s="5"/>
      <c r="D4" s="5"/>
      <c r="E4" s="5"/>
      <c r="F4" s="5"/>
      <c r="G4" s="5"/>
      <c r="H4" s="5"/>
      <c r="I4" s="5"/>
      <c r="J4" s="5"/>
      <c r="K4" s="5"/>
      <c r="L4" s="5"/>
      <c r="M4" s="5"/>
      <c r="N4" s="6"/>
    </row>
    <row r="5" spans="1:14" x14ac:dyDescent="0.3">
      <c r="A5" s="4"/>
      <c r="B5" s="5"/>
      <c r="C5" s="5"/>
      <c r="D5" s="5"/>
      <c r="E5" s="5"/>
      <c r="F5" s="5"/>
      <c r="G5" s="5"/>
      <c r="H5" s="5"/>
      <c r="I5" s="5"/>
      <c r="J5" s="5"/>
      <c r="K5" s="5"/>
      <c r="L5" s="5"/>
      <c r="M5" s="5"/>
      <c r="N5" s="6"/>
    </row>
    <row r="6" spans="1:14" x14ac:dyDescent="0.3">
      <c r="A6" s="4"/>
      <c r="B6" s="5"/>
      <c r="C6" s="5"/>
      <c r="D6" s="5"/>
      <c r="E6" s="5"/>
      <c r="F6" s="5"/>
      <c r="G6" s="5"/>
      <c r="H6" s="5"/>
      <c r="I6" s="5"/>
      <c r="J6" s="5"/>
      <c r="K6" s="5"/>
      <c r="L6" s="5"/>
      <c r="M6" s="5"/>
      <c r="N6" s="6"/>
    </row>
    <row r="7" spans="1:14" x14ac:dyDescent="0.3">
      <c r="A7" s="4"/>
      <c r="B7" s="5"/>
      <c r="C7" s="5"/>
      <c r="D7" s="5"/>
      <c r="E7" s="5"/>
      <c r="F7" s="5"/>
      <c r="G7" s="5"/>
      <c r="H7" s="5"/>
      <c r="I7" s="5"/>
      <c r="J7" s="5"/>
      <c r="K7" s="5"/>
      <c r="L7" s="5"/>
      <c r="M7" s="5"/>
      <c r="N7" s="6"/>
    </row>
    <row r="8" spans="1:14" x14ac:dyDescent="0.3">
      <c r="A8" s="4"/>
      <c r="B8" s="5"/>
      <c r="C8" s="5"/>
      <c r="D8" s="5"/>
      <c r="E8" s="5"/>
      <c r="F8" s="5"/>
      <c r="G8" s="5"/>
      <c r="H8" s="5"/>
      <c r="I8" s="5"/>
      <c r="J8" s="5"/>
      <c r="K8" s="5"/>
      <c r="L8" s="5"/>
      <c r="M8" s="5"/>
      <c r="N8" s="6"/>
    </row>
    <row r="9" spans="1:14" x14ac:dyDescent="0.3">
      <c r="A9" s="4"/>
      <c r="B9" s="5"/>
      <c r="C9" s="5"/>
      <c r="D9" s="5"/>
      <c r="E9" s="5"/>
      <c r="F9" s="5"/>
      <c r="G9" s="5"/>
      <c r="H9" s="5"/>
      <c r="I9" s="5"/>
      <c r="J9" s="5"/>
      <c r="K9" s="5"/>
      <c r="L9" s="5"/>
      <c r="M9" s="5"/>
      <c r="N9" s="6"/>
    </row>
    <row r="10" spans="1:14" x14ac:dyDescent="0.3">
      <c r="A10" s="4"/>
      <c r="B10" s="5"/>
      <c r="C10" s="5"/>
      <c r="D10" s="5"/>
      <c r="E10" s="5"/>
      <c r="F10" s="5"/>
      <c r="G10" s="5"/>
      <c r="H10" s="5"/>
      <c r="I10" s="5"/>
      <c r="J10" s="5"/>
      <c r="K10" s="5"/>
      <c r="L10" s="5"/>
      <c r="M10" s="5"/>
      <c r="N10" s="6"/>
    </row>
    <row r="11" spans="1:14" x14ac:dyDescent="0.3">
      <c r="A11" s="4"/>
      <c r="B11" s="5"/>
      <c r="C11" s="5"/>
      <c r="D11" s="5"/>
      <c r="E11" s="5"/>
      <c r="F11" s="5"/>
      <c r="G11" s="5"/>
      <c r="H11" s="5"/>
      <c r="I11" s="5"/>
      <c r="J11" s="5"/>
      <c r="K11" s="5"/>
      <c r="L11" s="5"/>
      <c r="M11" s="5"/>
      <c r="N11" s="6"/>
    </row>
    <row r="12" spans="1:14" x14ac:dyDescent="0.3">
      <c r="A12" s="4"/>
      <c r="B12" s="5"/>
      <c r="C12" s="5"/>
      <c r="D12" s="5"/>
      <c r="E12" s="5"/>
      <c r="F12" s="5"/>
      <c r="G12" s="5"/>
      <c r="H12" s="5"/>
      <c r="I12" s="5"/>
      <c r="J12" s="5"/>
      <c r="K12" s="5"/>
      <c r="L12" s="5"/>
      <c r="M12" s="5"/>
      <c r="N12" s="6"/>
    </row>
    <row r="13" spans="1:14" ht="15" thickBot="1" x14ac:dyDescent="0.35">
      <c r="A13" s="7"/>
      <c r="B13" s="8"/>
      <c r="C13" s="8"/>
      <c r="D13" s="8"/>
      <c r="E13" s="8"/>
      <c r="F13" s="8"/>
      <c r="G13" s="8"/>
      <c r="H13" s="8"/>
      <c r="I13" s="8"/>
      <c r="J13" s="8"/>
      <c r="K13" s="8"/>
      <c r="L13" s="8"/>
      <c r="M13" s="8"/>
      <c r="N13" s="9"/>
    </row>
    <row r="15" spans="1:14" ht="18" thickBot="1" x14ac:dyDescent="0.4">
      <c r="A15" s="29" t="s">
        <v>1</v>
      </c>
      <c r="B15" s="29"/>
      <c r="C15" s="29"/>
      <c r="D15" s="29"/>
      <c r="E15" s="29"/>
      <c r="F15" s="29"/>
      <c r="G15" s="29"/>
      <c r="H15" s="29"/>
      <c r="I15" s="29"/>
      <c r="J15" s="29"/>
      <c r="K15" s="29"/>
      <c r="L15" s="29"/>
      <c r="M15" s="29"/>
      <c r="N15" s="29"/>
    </row>
    <row r="16" spans="1:14" ht="15.6" customHeight="1" thickTop="1" x14ac:dyDescent="0.3">
      <c r="A16" s="25" t="s">
        <v>8</v>
      </c>
      <c r="B16" s="11" t="s">
        <v>7</v>
      </c>
      <c r="C16" s="27"/>
      <c r="D16" s="27"/>
      <c r="E16" s="27"/>
      <c r="F16" s="27"/>
      <c r="G16" s="27"/>
      <c r="H16" s="27"/>
      <c r="I16" s="27"/>
      <c r="J16" s="27"/>
      <c r="K16" s="27"/>
      <c r="L16" s="27"/>
      <c r="M16" s="27"/>
      <c r="N16" s="27"/>
    </row>
    <row r="17" spans="1:14" ht="14.4" customHeight="1" x14ac:dyDescent="0.3">
      <c r="A17" s="26" t="s">
        <v>2</v>
      </c>
      <c r="B17" s="35">
        <v>16092</v>
      </c>
      <c r="C17" s="27"/>
      <c r="D17" s="30" t="s">
        <v>54</v>
      </c>
      <c r="E17" s="30"/>
      <c r="F17" s="30"/>
      <c r="G17" s="30"/>
      <c r="H17" s="30"/>
      <c r="I17" s="30"/>
      <c r="J17" s="30"/>
      <c r="K17" s="30"/>
      <c r="L17" s="30"/>
      <c r="M17" s="30"/>
      <c r="N17" s="30"/>
    </row>
    <row r="18" spans="1:14" ht="14.4" customHeight="1" x14ac:dyDescent="0.3">
      <c r="A18" s="26" t="s">
        <v>3</v>
      </c>
      <c r="B18" s="35">
        <v>53577</v>
      </c>
      <c r="C18" s="27"/>
      <c r="D18" s="31" t="s">
        <v>55</v>
      </c>
      <c r="E18" s="32" t="s">
        <v>56</v>
      </c>
      <c r="F18" s="32"/>
      <c r="G18" s="32"/>
      <c r="H18" s="32"/>
      <c r="I18" s="32"/>
      <c r="J18" s="32"/>
      <c r="K18" s="32"/>
      <c r="L18" s="32"/>
      <c r="M18" s="32"/>
      <c r="N18" s="32"/>
    </row>
    <row r="19" spans="1:14" ht="14.4" customHeight="1" x14ac:dyDescent="0.3">
      <c r="A19" s="26" t="s">
        <v>4</v>
      </c>
      <c r="B19" s="36">
        <v>51</v>
      </c>
      <c r="C19" s="27"/>
      <c r="D19" s="33"/>
      <c r="E19" s="32"/>
      <c r="F19" s="32"/>
      <c r="G19" s="32"/>
      <c r="H19" s="32"/>
      <c r="I19" s="32"/>
      <c r="J19" s="32"/>
      <c r="K19" s="32"/>
      <c r="L19" s="32"/>
      <c r="M19" s="32"/>
      <c r="N19" s="32"/>
    </row>
    <row r="20" spans="1:14" ht="15" customHeight="1" x14ac:dyDescent="0.3">
      <c r="A20" s="12" t="s">
        <v>6</v>
      </c>
      <c r="B20" s="37">
        <v>40561</v>
      </c>
      <c r="C20" s="27"/>
      <c r="D20" s="31" t="s">
        <v>57</v>
      </c>
      <c r="E20" s="34" t="s">
        <v>58</v>
      </c>
      <c r="F20" s="34"/>
      <c r="G20" s="34"/>
      <c r="H20" s="34"/>
      <c r="I20" s="34"/>
      <c r="J20" s="34"/>
      <c r="K20" s="34"/>
      <c r="L20" s="34"/>
      <c r="M20" s="34"/>
      <c r="N20" s="34"/>
    </row>
    <row r="21" spans="1:14" s="15" customFormat="1" ht="15" customHeight="1" x14ac:dyDescent="0.3">
      <c r="A21" s="44" t="s">
        <v>9</v>
      </c>
      <c r="B21" s="38">
        <v>543</v>
      </c>
      <c r="C21" s="27"/>
      <c r="D21" s="31" t="s">
        <v>59</v>
      </c>
      <c r="E21" s="32" t="s">
        <v>60</v>
      </c>
      <c r="F21" s="34"/>
      <c r="G21" s="34"/>
      <c r="H21" s="34"/>
      <c r="I21" s="34"/>
      <c r="J21" s="34"/>
      <c r="K21" s="34"/>
      <c r="L21" s="34"/>
      <c r="M21" s="34"/>
      <c r="N21" s="34"/>
    </row>
    <row r="22" spans="1:14" ht="14.4" customHeight="1" x14ac:dyDescent="0.3">
      <c r="A22" s="43" t="s">
        <v>10</v>
      </c>
      <c r="B22" s="37">
        <v>41104</v>
      </c>
      <c r="C22" s="27"/>
      <c r="D22" s="33"/>
      <c r="E22" s="34"/>
      <c r="F22" s="34"/>
      <c r="G22" s="34"/>
      <c r="H22" s="34"/>
      <c r="I22" s="34"/>
      <c r="J22" s="34"/>
      <c r="K22" s="34"/>
      <c r="L22" s="34"/>
      <c r="M22" s="34"/>
      <c r="N22" s="34"/>
    </row>
    <row r="23" spans="1:14" ht="14.4" customHeight="1" x14ac:dyDescent="0.3">
      <c r="C23" s="28"/>
      <c r="D23" s="33"/>
      <c r="E23" s="34"/>
      <c r="F23" s="34"/>
      <c r="G23" s="34"/>
      <c r="H23" s="34"/>
      <c r="I23" s="34"/>
      <c r="J23" s="34"/>
      <c r="K23" s="34"/>
      <c r="L23" s="34"/>
      <c r="M23" s="34"/>
      <c r="N23" s="34"/>
    </row>
    <row r="24" spans="1:14" x14ac:dyDescent="0.3">
      <c r="A24" s="16" t="s">
        <v>2</v>
      </c>
      <c r="B24" s="39" t="s">
        <v>11</v>
      </c>
      <c r="C24" s="40"/>
      <c r="D24" s="40"/>
      <c r="E24" s="40"/>
      <c r="F24" s="40"/>
      <c r="G24" s="40"/>
      <c r="H24" s="40"/>
      <c r="I24" s="40"/>
      <c r="J24" s="40"/>
      <c r="K24" s="40"/>
      <c r="L24" s="40"/>
      <c r="M24" s="40"/>
      <c r="N24" s="41"/>
    </row>
    <row r="25" spans="1:14" x14ac:dyDescent="0.3">
      <c r="A25" s="16" t="s">
        <v>3</v>
      </c>
      <c r="B25" s="39" t="s">
        <v>12</v>
      </c>
      <c r="C25" s="40"/>
      <c r="D25" s="40"/>
      <c r="E25" s="40"/>
      <c r="F25" s="40"/>
      <c r="G25" s="40"/>
      <c r="H25" s="40"/>
      <c r="I25" s="40"/>
      <c r="J25" s="40"/>
      <c r="K25" s="40"/>
      <c r="L25" s="40"/>
      <c r="M25" s="40"/>
      <c r="N25" s="41"/>
    </row>
    <row r="26" spans="1:14" x14ac:dyDescent="0.3">
      <c r="A26" s="16" t="s">
        <v>13</v>
      </c>
      <c r="B26" s="39" t="s">
        <v>14</v>
      </c>
      <c r="C26" s="40"/>
      <c r="D26" s="40"/>
      <c r="E26" s="40"/>
      <c r="F26" s="40"/>
      <c r="G26" s="40"/>
      <c r="H26" s="40"/>
      <c r="I26" s="40"/>
      <c r="J26" s="40"/>
      <c r="K26" s="40"/>
      <c r="L26" s="40"/>
      <c r="M26" s="40"/>
      <c r="N26" s="41"/>
    </row>
    <row r="27" spans="1:14" x14ac:dyDescent="0.3">
      <c r="A27" s="16" t="s">
        <v>15</v>
      </c>
      <c r="B27" s="39" t="s">
        <v>16</v>
      </c>
      <c r="C27" s="40"/>
      <c r="D27" s="40"/>
      <c r="E27" s="40"/>
      <c r="F27" s="40"/>
      <c r="G27" s="40"/>
      <c r="H27" s="40"/>
      <c r="I27" s="40"/>
      <c r="J27" s="40"/>
      <c r="K27" s="40"/>
      <c r="L27" s="40"/>
      <c r="M27" s="40"/>
      <c r="N27" s="41"/>
    </row>
    <row r="28" spans="1:14" x14ac:dyDescent="0.3">
      <c r="A28" s="16" t="s">
        <v>9</v>
      </c>
      <c r="B28" s="42" t="s">
        <v>17</v>
      </c>
      <c r="C28" s="40"/>
      <c r="D28" s="40"/>
      <c r="E28" s="40"/>
      <c r="F28" s="40"/>
      <c r="G28" s="40"/>
      <c r="H28" s="40"/>
      <c r="I28" s="40"/>
      <c r="J28" s="40"/>
      <c r="K28" s="40"/>
      <c r="L28" s="40"/>
      <c r="M28" s="40"/>
      <c r="N28" s="41"/>
    </row>
    <row r="29" spans="1:14" x14ac:dyDescent="0.3">
      <c r="A29" s="16" t="s">
        <v>5</v>
      </c>
      <c r="B29" s="39" t="s">
        <v>18</v>
      </c>
      <c r="C29" s="40"/>
      <c r="D29" s="40"/>
      <c r="E29" s="40"/>
      <c r="F29" s="40"/>
      <c r="G29" s="40"/>
      <c r="H29" s="40"/>
      <c r="I29" s="40"/>
      <c r="J29" s="40"/>
      <c r="K29" s="40"/>
      <c r="L29" s="40"/>
      <c r="M29" s="40"/>
      <c r="N29" s="41"/>
    </row>
    <row r="32" spans="1:14" x14ac:dyDescent="0.3">
      <c r="A32" s="11" t="s">
        <v>65</v>
      </c>
    </row>
    <row r="33" spans="1:6" x14ac:dyDescent="0.3">
      <c r="A33" s="45" t="s">
        <v>19</v>
      </c>
      <c r="B33" s="46" t="s">
        <v>66</v>
      </c>
    </row>
    <row r="34" spans="1:6" x14ac:dyDescent="0.3">
      <c r="A34" s="47" t="s">
        <v>20</v>
      </c>
      <c r="B34" s="53">
        <v>25.2</v>
      </c>
    </row>
    <row r="35" spans="1:6" x14ac:dyDescent="0.3">
      <c r="A35" s="45" t="s">
        <v>21</v>
      </c>
      <c r="B35" s="54">
        <v>2.5</v>
      </c>
    </row>
    <row r="36" spans="1:6" x14ac:dyDescent="0.3">
      <c r="A36" s="45" t="s">
        <v>22</v>
      </c>
      <c r="B36" s="55">
        <v>0.2364</v>
      </c>
    </row>
    <row r="37" spans="1:6" x14ac:dyDescent="0.3">
      <c r="A37" s="45" t="s">
        <v>23</v>
      </c>
      <c r="B37" s="55">
        <v>0.14630000000000001</v>
      </c>
    </row>
    <row r="38" spans="1:6" x14ac:dyDescent="0.3">
      <c r="A38" s="45" t="s">
        <v>24</v>
      </c>
      <c r="B38" s="54">
        <v>0</v>
      </c>
    </row>
    <row r="39" spans="1:6" x14ac:dyDescent="0.3">
      <c r="A39" s="45" t="s">
        <v>25</v>
      </c>
      <c r="B39" s="54">
        <v>0.03</v>
      </c>
    </row>
    <row r="40" spans="1:6" x14ac:dyDescent="0.3">
      <c r="A40" s="45" t="s">
        <v>64</v>
      </c>
      <c r="B40" s="52">
        <v>0.2006</v>
      </c>
    </row>
    <row r="41" spans="1:6" x14ac:dyDescent="0.3">
      <c r="A41" s="45" t="s">
        <v>63</v>
      </c>
      <c r="B41" s="56">
        <v>54.85</v>
      </c>
    </row>
    <row r="42" spans="1:6" x14ac:dyDescent="0.3">
      <c r="A42" s="45" t="s">
        <v>61</v>
      </c>
      <c r="B42" s="54">
        <v>15.89</v>
      </c>
    </row>
    <row r="43" spans="1:6" x14ac:dyDescent="0.3">
      <c r="A43" s="45" t="s">
        <v>62</v>
      </c>
      <c r="B43" s="57">
        <v>288863.8</v>
      </c>
    </row>
    <row r="46" spans="1:6" ht="15" thickBot="1" x14ac:dyDescent="0.35">
      <c r="A46" s="58" t="s">
        <v>67</v>
      </c>
    </row>
    <row r="47" spans="1:6" ht="16.2" thickBot="1" x14ac:dyDescent="0.35">
      <c r="A47" s="48" t="s">
        <v>26</v>
      </c>
      <c r="B47" s="49">
        <v>40561</v>
      </c>
      <c r="C47" s="17"/>
      <c r="D47" s="17"/>
      <c r="E47" s="17"/>
      <c r="F47" s="17"/>
    </row>
    <row r="48" spans="1:6" ht="15.6" x14ac:dyDescent="0.3">
      <c r="A48" s="12" t="s">
        <v>27</v>
      </c>
      <c r="B48" s="50">
        <v>28571</v>
      </c>
    </row>
    <row r="49" spans="1:12" ht="16.2" thickBot="1" x14ac:dyDescent="0.35">
      <c r="A49" s="12" t="s">
        <v>28</v>
      </c>
      <c r="B49" s="51">
        <v>10667</v>
      </c>
    </row>
    <row r="50" spans="1:12" ht="16.2" thickBot="1" x14ac:dyDescent="0.35">
      <c r="A50" s="12" t="s">
        <v>29</v>
      </c>
      <c r="B50" s="51">
        <v>1589</v>
      </c>
      <c r="C50" s="13"/>
      <c r="D50" s="13"/>
      <c r="E50" s="13"/>
      <c r="F50" s="14"/>
    </row>
    <row r="52" spans="1:12" ht="14.4" customHeight="1" x14ac:dyDescent="0.3">
      <c r="A52" s="74" t="s">
        <v>74</v>
      </c>
      <c r="B52" s="74"/>
      <c r="C52" s="74"/>
      <c r="D52" s="74"/>
      <c r="E52" s="74"/>
      <c r="F52" s="74"/>
      <c r="G52" s="74"/>
      <c r="H52" s="74"/>
      <c r="I52" s="74"/>
      <c r="J52" s="74"/>
      <c r="K52" s="74"/>
      <c r="L52" s="74"/>
    </row>
    <row r="53" spans="1:12" x14ac:dyDescent="0.3">
      <c r="A53" s="63" t="s">
        <v>68</v>
      </c>
      <c r="B53" s="64"/>
      <c r="C53" s="64"/>
      <c r="D53" s="64"/>
      <c r="E53" s="64"/>
      <c r="F53" s="64"/>
      <c r="G53" s="64"/>
      <c r="H53" s="64"/>
      <c r="I53" s="64"/>
      <c r="J53" s="64"/>
      <c r="K53" s="64"/>
      <c r="L53" s="65"/>
    </row>
    <row r="54" spans="1:12" x14ac:dyDescent="0.3">
      <c r="A54" s="59"/>
      <c r="B54" s="60"/>
      <c r="C54" s="60"/>
      <c r="D54" s="60"/>
      <c r="E54" s="60"/>
      <c r="F54" s="60"/>
      <c r="G54" s="60"/>
      <c r="H54" s="60"/>
      <c r="I54" s="60"/>
      <c r="J54" s="60"/>
      <c r="K54" s="60"/>
      <c r="L54" s="66"/>
    </row>
    <row r="55" spans="1:12" x14ac:dyDescent="0.3">
      <c r="A55" s="59"/>
      <c r="B55" s="60"/>
      <c r="C55" s="60"/>
      <c r="D55" s="60"/>
      <c r="E55" s="60"/>
      <c r="F55" s="60"/>
      <c r="G55" s="60"/>
      <c r="H55" s="60"/>
      <c r="I55" s="60"/>
      <c r="J55" s="60"/>
      <c r="K55" s="60"/>
      <c r="L55" s="66"/>
    </row>
    <row r="56" spans="1:12" x14ac:dyDescent="0.3">
      <c r="A56" s="59"/>
      <c r="B56" s="60"/>
      <c r="C56" s="60"/>
      <c r="D56" s="60"/>
      <c r="E56" s="60"/>
      <c r="F56" s="60"/>
      <c r="G56" s="60"/>
      <c r="H56" s="60"/>
      <c r="I56" s="60"/>
      <c r="J56" s="60"/>
      <c r="K56" s="60"/>
      <c r="L56" s="66"/>
    </row>
    <row r="57" spans="1:12" x14ac:dyDescent="0.3">
      <c r="A57" s="59"/>
      <c r="B57" s="60"/>
      <c r="C57" s="60"/>
      <c r="D57" s="60"/>
      <c r="E57" s="60"/>
      <c r="F57" s="60"/>
      <c r="G57" s="60"/>
      <c r="H57" s="60"/>
      <c r="I57" s="60"/>
      <c r="J57" s="60"/>
      <c r="K57" s="60"/>
      <c r="L57" s="66"/>
    </row>
    <row r="58" spans="1:12" x14ac:dyDescent="0.3">
      <c r="A58" s="59"/>
      <c r="B58" s="60"/>
      <c r="C58" s="60"/>
      <c r="D58" s="60"/>
      <c r="E58" s="60"/>
      <c r="F58" s="60"/>
      <c r="G58" s="60"/>
      <c r="H58" s="60"/>
      <c r="I58" s="60"/>
      <c r="J58" s="60"/>
      <c r="K58" s="60"/>
      <c r="L58" s="66"/>
    </row>
    <row r="59" spans="1:12" x14ac:dyDescent="0.3">
      <c r="A59" s="59"/>
      <c r="B59" s="60"/>
      <c r="C59" s="60"/>
      <c r="D59" s="60"/>
      <c r="E59" s="60"/>
      <c r="F59" s="60"/>
      <c r="G59" s="60"/>
      <c r="H59" s="60"/>
      <c r="I59" s="60"/>
      <c r="J59" s="60"/>
      <c r="K59" s="60"/>
      <c r="L59" s="66"/>
    </row>
    <row r="60" spans="1:12" x14ac:dyDescent="0.3">
      <c r="A60" s="59"/>
      <c r="B60" s="60"/>
      <c r="C60" s="60"/>
      <c r="D60" s="60"/>
      <c r="E60" s="60"/>
      <c r="F60" s="60"/>
      <c r="G60" s="60"/>
      <c r="H60" s="60"/>
      <c r="I60" s="60"/>
      <c r="J60" s="60"/>
      <c r="K60" s="60"/>
      <c r="L60" s="66"/>
    </row>
    <row r="61" spans="1:12" x14ac:dyDescent="0.3">
      <c r="A61" s="59"/>
      <c r="B61" s="60"/>
      <c r="C61" s="60"/>
      <c r="D61" s="60"/>
      <c r="E61" s="60"/>
      <c r="F61" s="60"/>
      <c r="G61" s="60"/>
      <c r="H61" s="60"/>
      <c r="I61" s="60"/>
      <c r="J61" s="60"/>
      <c r="K61" s="60"/>
      <c r="L61" s="66"/>
    </row>
    <row r="62" spans="1:12" x14ac:dyDescent="0.3">
      <c r="A62" s="59"/>
      <c r="B62" s="60"/>
      <c r="C62" s="60"/>
      <c r="D62" s="60"/>
      <c r="E62" s="60"/>
      <c r="F62" s="60"/>
      <c r="G62" s="60"/>
      <c r="H62" s="60"/>
      <c r="I62" s="60"/>
      <c r="J62" s="60"/>
      <c r="K62" s="60"/>
      <c r="L62" s="66"/>
    </row>
    <row r="63" spans="1:12" x14ac:dyDescent="0.3">
      <c r="A63" s="59"/>
      <c r="B63" s="60"/>
      <c r="C63" s="60"/>
      <c r="D63" s="60"/>
      <c r="E63" s="60"/>
      <c r="F63" s="60"/>
      <c r="G63" s="60"/>
      <c r="H63" s="60"/>
      <c r="I63" s="60"/>
      <c r="J63" s="60"/>
      <c r="K63" s="60"/>
      <c r="L63" s="66"/>
    </row>
    <row r="64" spans="1:12" x14ac:dyDescent="0.3">
      <c r="A64" s="59"/>
      <c r="B64" s="60"/>
      <c r="C64" s="60"/>
      <c r="D64" s="60"/>
      <c r="E64" s="60"/>
      <c r="F64" s="60"/>
      <c r="G64" s="60"/>
      <c r="H64" s="60"/>
      <c r="I64" s="60"/>
      <c r="J64" s="60"/>
      <c r="K64" s="60"/>
      <c r="L64" s="66"/>
    </row>
    <row r="65" spans="1:12" x14ac:dyDescent="0.3">
      <c r="A65" s="59"/>
      <c r="B65" s="60"/>
      <c r="C65" s="60"/>
      <c r="D65" s="60"/>
      <c r="E65" s="60"/>
      <c r="F65" s="60"/>
      <c r="G65" s="60"/>
      <c r="H65" s="60"/>
      <c r="I65" s="60"/>
      <c r="J65" s="60"/>
      <c r="K65" s="60"/>
      <c r="L65" s="66"/>
    </row>
    <row r="66" spans="1:12" x14ac:dyDescent="0.3">
      <c r="A66" s="59"/>
      <c r="B66" s="60"/>
      <c r="C66" s="60"/>
      <c r="D66" s="60"/>
      <c r="E66" s="60"/>
      <c r="F66" s="60"/>
      <c r="G66" s="60"/>
      <c r="H66" s="60"/>
      <c r="I66" s="60"/>
      <c r="J66" s="60"/>
      <c r="K66" s="60"/>
      <c r="L66" s="66"/>
    </row>
    <row r="67" spans="1:12" x14ac:dyDescent="0.3">
      <c r="A67" s="59"/>
      <c r="B67" s="60"/>
      <c r="C67" s="60"/>
      <c r="D67" s="60"/>
      <c r="E67" s="60"/>
      <c r="F67" s="60"/>
      <c r="G67" s="60"/>
      <c r="H67" s="60"/>
      <c r="I67" s="60"/>
      <c r="J67" s="60"/>
      <c r="K67" s="60"/>
      <c r="L67" s="66"/>
    </row>
    <row r="68" spans="1:12" x14ac:dyDescent="0.3">
      <c r="A68" s="59"/>
      <c r="B68" s="60"/>
      <c r="C68" s="60"/>
      <c r="D68" s="60"/>
      <c r="E68" s="60"/>
      <c r="F68" s="60"/>
      <c r="G68" s="60"/>
      <c r="H68" s="60"/>
      <c r="I68" s="60"/>
      <c r="J68" s="60"/>
      <c r="K68" s="60"/>
      <c r="L68" s="66"/>
    </row>
    <row r="69" spans="1:12" x14ac:dyDescent="0.3">
      <c r="A69" s="59"/>
      <c r="B69" s="60"/>
      <c r="C69" s="60"/>
      <c r="D69" s="60"/>
      <c r="E69" s="60"/>
      <c r="F69" s="60"/>
      <c r="G69" s="60"/>
      <c r="H69" s="60"/>
      <c r="I69" s="60"/>
      <c r="J69" s="60"/>
      <c r="K69" s="60"/>
      <c r="L69" s="66"/>
    </row>
    <row r="70" spans="1:12" x14ac:dyDescent="0.3">
      <c r="A70" s="59"/>
      <c r="B70" s="60"/>
      <c r="C70" s="60"/>
      <c r="D70" s="60"/>
      <c r="E70" s="60"/>
      <c r="F70" s="60"/>
      <c r="G70" s="60"/>
      <c r="H70" s="60"/>
      <c r="I70" s="60"/>
      <c r="J70" s="60"/>
      <c r="K70" s="60"/>
      <c r="L70" s="66"/>
    </row>
    <row r="71" spans="1:12" x14ac:dyDescent="0.3">
      <c r="A71" s="61"/>
      <c r="B71" s="62"/>
      <c r="C71" s="62"/>
      <c r="D71" s="62"/>
      <c r="E71" s="62"/>
      <c r="F71" s="62"/>
      <c r="G71" s="62"/>
      <c r="H71" s="62"/>
      <c r="I71" s="62"/>
      <c r="J71" s="62"/>
      <c r="K71" s="62"/>
      <c r="L71" s="67"/>
    </row>
    <row r="72" spans="1:12" x14ac:dyDescent="0.3">
      <c r="A72" s="10" t="s">
        <v>30</v>
      </c>
      <c r="B72" s="70" t="s">
        <v>69</v>
      </c>
      <c r="C72" s="70"/>
      <c r="D72" s="70"/>
      <c r="E72" s="70"/>
      <c r="F72" s="70"/>
      <c r="G72" s="70"/>
      <c r="H72" s="70"/>
      <c r="I72" s="70"/>
      <c r="J72" s="70"/>
      <c r="K72" s="70"/>
      <c r="L72" s="70"/>
    </row>
    <row r="73" spans="1:12" x14ac:dyDescent="0.3">
      <c r="A73" s="68" t="s">
        <v>31</v>
      </c>
      <c r="B73" s="23" t="s">
        <v>70</v>
      </c>
      <c r="C73" s="18"/>
      <c r="D73" s="18"/>
      <c r="E73" s="18"/>
      <c r="F73" s="18"/>
      <c r="G73" s="18"/>
      <c r="H73" s="18"/>
      <c r="I73" s="18"/>
      <c r="J73" s="18"/>
      <c r="K73" s="18"/>
      <c r="L73" s="19"/>
    </row>
    <row r="74" spans="1:12" x14ac:dyDescent="0.3">
      <c r="A74" s="68" t="s">
        <v>32</v>
      </c>
      <c r="B74" s="20"/>
      <c r="C74" s="21"/>
      <c r="D74" s="21"/>
      <c r="E74" s="21"/>
      <c r="F74" s="21"/>
      <c r="G74" s="21"/>
      <c r="H74" s="21"/>
      <c r="I74" s="21"/>
      <c r="J74" s="21"/>
      <c r="K74" s="21"/>
      <c r="L74" s="22"/>
    </row>
    <row r="75" spans="1:12" x14ac:dyDescent="0.3">
      <c r="A75" s="68" t="s">
        <v>33</v>
      </c>
      <c r="B75" s="20"/>
      <c r="C75" s="21"/>
      <c r="D75" s="21"/>
      <c r="E75" s="21"/>
      <c r="F75" s="21"/>
      <c r="G75" s="21"/>
      <c r="H75" s="21"/>
      <c r="I75" s="21"/>
      <c r="J75" s="21"/>
      <c r="K75" s="21"/>
      <c r="L75" s="22"/>
    </row>
    <row r="76" spans="1:12" x14ac:dyDescent="0.3">
      <c r="A76" s="68" t="s">
        <v>72</v>
      </c>
      <c r="B76" s="20"/>
      <c r="C76" s="21"/>
      <c r="D76" s="21"/>
      <c r="E76" s="21"/>
      <c r="F76" s="21"/>
      <c r="G76" s="21"/>
      <c r="H76" s="21"/>
      <c r="I76" s="21"/>
      <c r="J76" s="21"/>
      <c r="K76" s="21"/>
      <c r="L76" s="22"/>
    </row>
    <row r="77" spans="1:12" x14ac:dyDescent="0.3">
      <c r="A77" s="68" t="s">
        <v>34</v>
      </c>
      <c r="B77" s="20"/>
      <c r="C77" s="21"/>
      <c r="D77" s="21"/>
      <c r="E77" s="21"/>
      <c r="F77" s="21"/>
      <c r="G77" s="21"/>
      <c r="H77" s="21"/>
      <c r="I77" s="21"/>
      <c r="J77" s="21"/>
      <c r="K77" s="21"/>
      <c r="L77" s="22"/>
    </row>
    <row r="78" spans="1:12" x14ac:dyDescent="0.3">
      <c r="A78" s="68" t="s">
        <v>35</v>
      </c>
      <c r="B78" s="20"/>
      <c r="C78" s="21"/>
      <c r="D78" s="21"/>
      <c r="E78" s="21"/>
      <c r="F78" s="21"/>
      <c r="G78" s="21"/>
      <c r="H78" s="21"/>
      <c r="I78" s="21"/>
      <c r="J78" s="21"/>
      <c r="K78" s="21"/>
      <c r="L78" s="22"/>
    </row>
    <row r="79" spans="1:12" x14ac:dyDescent="0.3">
      <c r="A79" s="69" t="s">
        <v>36</v>
      </c>
      <c r="B79" s="20"/>
      <c r="C79" s="21"/>
      <c r="D79" s="21"/>
      <c r="E79" s="21"/>
      <c r="F79" s="21"/>
      <c r="G79" s="21"/>
      <c r="H79" s="21"/>
      <c r="I79" s="21"/>
      <c r="J79" s="21"/>
      <c r="K79" s="21"/>
      <c r="L79" s="22"/>
    </row>
    <row r="80" spans="1:12" x14ac:dyDescent="0.3">
      <c r="A80" s="68" t="s">
        <v>37</v>
      </c>
      <c r="B80" s="20"/>
      <c r="C80" s="21"/>
      <c r="D80" s="21"/>
      <c r="E80" s="21"/>
      <c r="F80" s="21"/>
      <c r="G80" s="21"/>
      <c r="H80" s="21"/>
      <c r="I80" s="21"/>
      <c r="J80" s="21"/>
      <c r="K80" s="21"/>
      <c r="L80" s="22"/>
    </row>
    <row r="81" spans="1:12" x14ac:dyDescent="0.3">
      <c r="A81" s="71" t="s">
        <v>71</v>
      </c>
      <c r="B81" s="20"/>
      <c r="C81" s="21"/>
      <c r="D81" s="21"/>
      <c r="E81" s="21"/>
      <c r="F81" s="21"/>
      <c r="G81" s="21"/>
      <c r="H81" s="21"/>
      <c r="I81" s="21"/>
      <c r="J81" s="21"/>
      <c r="K81" s="21"/>
      <c r="L81" s="22"/>
    </row>
    <row r="82" spans="1:12" ht="14.4" customHeight="1" x14ac:dyDescent="0.3">
      <c r="A82" s="73" t="s">
        <v>73</v>
      </c>
      <c r="B82" s="73"/>
      <c r="C82" s="73"/>
      <c r="D82" s="73"/>
      <c r="E82" s="73"/>
      <c r="F82" s="73"/>
      <c r="G82" s="73"/>
      <c r="H82" s="73"/>
      <c r="I82" s="73"/>
      <c r="J82" s="73"/>
      <c r="K82" s="73"/>
      <c r="L82" s="73"/>
    </row>
    <row r="83" spans="1:12" ht="14.4" customHeight="1" x14ac:dyDescent="0.3">
      <c r="A83" s="73"/>
      <c r="B83" s="73"/>
      <c r="C83" s="73"/>
      <c r="D83" s="73"/>
      <c r="E83" s="73"/>
      <c r="F83" s="73"/>
      <c r="G83" s="73"/>
      <c r="H83" s="73"/>
      <c r="I83" s="73"/>
      <c r="J83" s="73"/>
      <c r="K83" s="73"/>
      <c r="L83" s="73"/>
    </row>
    <row r="84" spans="1:12" ht="14.4" customHeight="1" x14ac:dyDescent="0.3">
      <c r="A84" s="73"/>
      <c r="B84" s="73"/>
      <c r="C84" s="73"/>
      <c r="D84" s="73"/>
      <c r="E84" s="73"/>
      <c r="F84" s="73"/>
      <c r="G84" s="73"/>
      <c r="H84" s="73"/>
      <c r="I84" s="73"/>
      <c r="J84" s="73"/>
      <c r="K84" s="73"/>
      <c r="L84" s="73"/>
    </row>
    <row r="85" spans="1:12" ht="14.4" customHeight="1" x14ac:dyDescent="0.3">
      <c r="A85" s="73"/>
      <c r="B85" s="73"/>
      <c r="C85" s="73"/>
      <c r="D85" s="73"/>
      <c r="E85" s="73"/>
      <c r="F85" s="73"/>
      <c r="G85" s="73"/>
      <c r="H85" s="73"/>
      <c r="I85" s="73"/>
      <c r="J85" s="73"/>
      <c r="K85" s="73"/>
      <c r="L85" s="73"/>
    </row>
    <row r="86" spans="1:12" ht="14.4" customHeight="1" x14ac:dyDescent="0.3">
      <c r="A86" s="73"/>
      <c r="B86" s="73"/>
      <c r="C86" s="73"/>
      <c r="D86" s="73"/>
      <c r="E86" s="73"/>
      <c r="F86" s="73"/>
      <c r="G86" s="73"/>
      <c r="H86" s="73"/>
      <c r="I86" s="73"/>
      <c r="J86" s="73"/>
      <c r="K86" s="73"/>
      <c r="L86" s="73"/>
    </row>
    <row r="87" spans="1:12" ht="14.4" customHeight="1" x14ac:dyDescent="0.3">
      <c r="A87" s="73"/>
      <c r="B87" s="73"/>
      <c r="C87" s="73"/>
      <c r="D87" s="73"/>
      <c r="E87" s="73"/>
      <c r="F87" s="73"/>
      <c r="G87" s="73"/>
      <c r="H87" s="73"/>
      <c r="I87" s="73"/>
      <c r="J87" s="73"/>
      <c r="K87" s="73"/>
      <c r="L87" s="73"/>
    </row>
    <row r="88" spans="1:12" ht="14.4" customHeight="1" x14ac:dyDescent="0.3">
      <c r="A88" s="73"/>
      <c r="B88" s="73"/>
      <c r="C88" s="73"/>
      <c r="D88" s="73"/>
      <c r="E88" s="73"/>
      <c r="F88" s="73"/>
      <c r="G88" s="73"/>
      <c r="H88" s="73"/>
      <c r="I88" s="73"/>
      <c r="J88" s="73"/>
      <c r="K88" s="73"/>
      <c r="L88" s="73"/>
    </row>
    <row r="89" spans="1:12" ht="14.4" customHeight="1" x14ac:dyDescent="0.3">
      <c r="A89" s="73"/>
      <c r="B89" s="73"/>
      <c r="C89" s="73"/>
      <c r="D89" s="73"/>
      <c r="E89" s="73"/>
      <c r="F89" s="73"/>
      <c r="G89" s="73"/>
      <c r="H89" s="73"/>
      <c r="I89" s="73"/>
      <c r="J89" s="73"/>
      <c r="K89" s="73"/>
      <c r="L89" s="73"/>
    </row>
    <row r="90" spans="1:12" ht="14.4" customHeight="1" x14ac:dyDescent="0.3">
      <c r="A90" s="73"/>
      <c r="B90" s="73"/>
      <c r="C90" s="73"/>
      <c r="D90" s="73"/>
      <c r="E90" s="73"/>
      <c r="F90" s="73"/>
      <c r="G90" s="73"/>
      <c r="H90" s="73"/>
      <c r="I90" s="73"/>
      <c r="J90" s="73"/>
      <c r="K90" s="73"/>
      <c r="L90" s="73"/>
    </row>
    <row r="91" spans="1:12" ht="14.4" customHeight="1" x14ac:dyDescent="0.3">
      <c r="A91" s="73"/>
      <c r="B91" s="73"/>
      <c r="C91" s="73"/>
      <c r="D91" s="73"/>
      <c r="E91" s="73"/>
      <c r="F91" s="73"/>
      <c r="G91" s="73"/>
      <c r="H91" s="73"/>
      <c r="I91" s="73"/>
      <c r="J91" s="73"/>
      <c r="K91" s="73"/>
      <c r="L91" s="73"/>
    </row>
    <row r="92" spans="1:12" ht="14.4" customHeight="1" x14ac:dyDescent="0.3">
      <c r="A92" s="73"/>
      <c r="B92" s="73"/>
      <c r="C92" s="73"/>
      <c r="D92" s="73"/>
      <c r="E92" s="73"/>
      <c r="F92" s="73"/>
      <c r="G92" s="73"/>
      <c r="H92" s="73"/>
      <c r="I92" s="73"/>
      <c r="J92" s="73"/>
      <c r="K92" s="73"/>
      <c r="L92" s="73"/>
    </row>
    <row r="93" spans="1:12" ht="14.4" customHeight="1" x14ac:dyDescent="0.3">
      <c r="A93" s="73"/>
      <c r="B93" s="73"/>
      <c r="C93" s="73"/>
      <c r="D93" s="73"/>
      <c r="E93" s="73"/>
      <c r="F93" s="73"/>
      <c r="G93" s="73"/>
      <c r="H93" s="73"/>
      <c r="I93" s="73"/>
      <c r="J93" s="73"/>
      <c r="K93" s="73"/>
      <c r="L93" s="73"/>
    </row>
    <row r="94" spans="1:12" ht="14.4" customHeight="1" x14ac:dyDescent="0.3">
      <c r="A94" s="73"/>
      <c r="B94" s="73"/>
      <c r="C94" s="73"/>
      <c r="D94" s="73"/>
      <c r="E94" s="73"/>
      <c r="F94" s="73"/>
      <c r="G94" s="73"/>
      <c r="H94" s="73"/>
      <c r="I94" s="73"/>
      <c r="J94" s="73"/>
      <c r="K94" s="73"/>
      <c r="L94" s="73"/>
    </row>
    <row r="95" spans="1:12" ht="14.4" customHeight="1" x14ac:dyDescent="0.3">
      <c r="A95" s="72"/>
      <c r="B95" s="72"/>
      <c r="C95" s="72"/>
      <c r="D95" s="72"/>
      <c r="E95" s="72"/>
      <c r="F95" s="72"/>
      <c r="G95" s="72"/>
      <c r="H95" s="72"/>
      <c r="I95" s="72"/>
      <c r="J95" s="72"/>
      <c r="K95" s="72"/>
      <c r="L95" s="72"/>
    </row>
    <row r="96" spans="1:12" ht="14.4" customHeight="1" x14ac:dyDescent="0.3">
      <c r="A96" s="72"/>
      <c r="B96" s="72"/>
      <c r="C96" s="72"/>
      <c r="D96" s="72"/>
      <c r="E96" s="72"/>
      <c r="F96" s="72"/>
      <c r="G96" s="72"/>
      <c r="H96" s="72"/>
      <c r="I96" s="72"/>
      <c r="J96" s="72"/>
      <c r="K96" s="72"/>
      <c r="L96" s="72"/>
    </row>
    <row r="97" spans="1:12" ht="14.4" customHeight="1" x14ac:dyDescent="0.3">
      <c r="A97" s="72"/>
      <c r="B97" s="72"/>
      <c r="C97" s="72"/>
      <c r="D97" s="72"/>
      <c r="E97" s="72"/>
      <c r="F97" s="72"/>
      <c r="G97" s="72"/>
      <c r="H97" s="72"/>
      <c r="I97" s="72"/>
      <c r="J97" s="72"/>
      <c r="K97" s="72"/>
      <c r="L97" s="72"/>
    </row>
    <row r="98" spans="1:12" ht="14.4" customHeight="1" x14ac:dyDescent="0.3">
      <c r="A98" s="72"/>
      <c r="B98" s="72"/>
      <c r="C98" s="72"/>
      <c r="D98" s="72"/>
      <c r="E98" s="72"/>
      <c r="F98" s="72"/>
      <c r="G98" s="72"/>
      <c r="H98" s="72"/>
      <c r="I98" s="72"/>
      <c r="J98" s="72"/>
      <c r="K98" s="72"/>
      <c r="L98" s="72"/>
    </row>
    <row r="99" spans="1:12" ht="14.4" customHeight="1" x14ac:dyDescent="0.3">
      <c r="A99" s="72"/>
      <c r="B99" s="72"/>
      <c r="C99" s="72"/>
      <c r="D99" s="72"/>
      <c r="E99" s="72"/>
      <c r="F99" s="72"/>
      <c r="G99" s="72"/>
      <c r="H99" s="72"/>
      <c r="I99" s="72"/>
      <c r="J99" s="72"/>
      <c r="K99" s="72"/>
      <c r="L99" s="72"/>
    </row>
    <row r="100" spans="1:12" ht="14.4" customHeight="1" x14ac:dyDescent="0.3">
      <c r="A100" s="72"/>
      <c r="B100" s="72"/>
      <c r="C100" s="72"/>
      <c r="D100" s="72"/>
      <c r="E100" s="72"/>
      <c r="F100" s="72"/>
      <c r="G100" s="72"/>
      <c r="H100" s="72"/>
      <c r="I100" s="72"/>
      <c r="J100" s="72"/>
      <c r="K100" s="72"/>
      <c r="L100" s="72"/>
    </row>
    <row r="101" spans="1:12" ht="14.4" customHeight="1" x14ac:dyDescent="0.3">
      <c r="A101" s="72"/>
      <c r="B101" s="72"/>
      <c r="C101" s="72"/>
      <c r="D101" s="72"/>
      <c r="E101" s="72"/>
      <c r="F101" s="72"/>
      <c r="G101" s="72"/>
      <c r="H101" s="72"/>
      <c r="I101" s="72"/>
      <c r="J101" s="72"/>
      <c r="K101" s="72"/>
      <c r="L101" s="72"/>
    </row>
    <row r="102" spans="1:12" ht="14.4" customHeight="1" x14ac:dyDescent="0.3">
      <c r="A102" s="72"/>
      <c r="B102" s="72"/>
      <c r="C102" s="72"/>
      <c r="D102" s="72"/>
      <c r="E102" s="72"/>
      <c r="F102" s="72"/>
      <c r="G102" s="72"/>
      <c r="H102" s="72"/>
      <c r="I102" s="72"/>
      <c r="J102" s="72"/>
      <c r="K102" s="72"/>
      <c r="L102" s="72"/>
    </row>
    <row r="103" spans="1:12" ht="14.4" customHeight="1" x14ac:dyDescent="0.3">
      <c r="A103" s="72"/>
      <c r="B103" s="72"/>
      <c r="C103" s="72"/>
      <c r="D103" s="72"/>
      <c r="E103" s="72"/>
      <c r="F103" s="72"/>
      <c r="G103" s="72"/>
      <c r="H103" s="72"/>
      <c r="I103" s="72"/>
      <c r="J103" s="72"/>
      <c r="K103" s="72"/>
      <c r="L103" s="72"/>
    </row>
    <row r="104" spans="1:12" ht="14.4" customHeight="1" x14ac:dyDescent="0.3">
      <c r="A104" s="72"/>
      <c r="B104" s="72"/>
      <c r="C104" s="72"/>
      <c r="D104" s="72"/>
      <c r="E104" s="72"/>
      <c r="F104" s="72"/>
      <c r="G104" s="72"/>
      <c r="H104" s="72"/>
      <c r="I104" s="72"/>
      <c r="J104" s="72"/>
      <c r="K104" s="72"/>
      <c r="L104" s="72"/>
    </row>
  </sheetData>
  <mergeCells count="17">
    <mergeCell ref="A82:L94"/>
    <mergeCell ref="A52:L52"/>
    <mergeCell ref="B73:L81"/>
    <mergeCell ref="E18:N19"/>
    <mergeCell ref="E20:N20"/>
    <mergeCell ref="E21:N23"/>
    <mergeCell ref="D17:N17"/>
    <mergeCell ref="B24:N24"/>
    <mergeCell ref="B72:L72"/>
    <mergeCell ref="A53:L71"/>
    <mergeCell ref="B25:N25"/>
    <mergeCell ref="B26:N26"/>
    <mergeCell ref="B27:N27"/>
    <mergeCell ref="B28:N28"/>
    <mergeCell ref="B29:N29"/>
    <mergeCell ref="A1:N13"/>
    <mergeCell ref="A15:N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EEBD4-8FC5-4746-9134-1410C051733E}">
  <dimension ref="A1:O249"/>
  <sheetViews>
    <sheetView tabSelected="1" topLeftCell="A13" zoomScaleNormal="100" workbookViewId="0">
      <selection activeCell="F37" sqref="F37"/>
    </sheetView>
  </sheetViews>
  <sheetFormatPr defaultRowHeight="14.4" x14ac:dyDescent="0.3"/>
  <cols>
    <col min="1" max="1" width="15.77734375" customWidth="1"/>
    <col min="3" max="3" width="12.6640625" bestFit="1" customWidth="1"/>
    <col min="5" max="5" width="14.21875" bestFit="1" customWidth="1"/>
    <col min="6" max="6" width="22.6640625" customWidth="1"/>
    <col min="9" max="9" width="23.77734375" bestFit="1" customWidth="1"/>
    <col min="10" max="10" width="12.6640625" bestFit="1" customWidth="1"/>
    <col min="14" max="14" width="22.6640625" bestFit="1" customWidth="1"/>
    <col min="15" max="15" width="13.109375" customWidth="1"/>
  </cols>
  <sheetData>
    <row r="1" spans="1:15" x14ac:dyDescent="0.3">
      <c r="A1" t="s">
        <v>38</v>
      </c>
      <c r="B1" t="s">
        <v>39</v>
      </c>
      <c r="C1" t="s">
        <v>40</v>
      </c>
      <c r="D1" t="s">
        <v>43</v>
      </c>
      <c r="E1" t="s">
        <v>45</v>
      </c>
    </row>
    <row r="2" spans="1:15" x14ac:dyDescent="0.3">
      <c r="A2" s="24">
        <v>44652</v>
      </c>
      <c r="B2">
        <v>1097.5249020000001</v>
      </c>
      <c r="D2">
        <v>17670.449218999998</v>
      </c>
    </row>
    <row r="3" spans="1:15" x14ac:dyDescent="0.3">
      <c r="A3" s="24">
        <v>44655</v>
      </c>
      <c r="B3">
        <v>1113.851807</v>
      </c>
      <c r="C3">
        <f>(B3/B2-1)*100</f>
        <v>1.4876113489769249</v>
      </c>
      <c r="D3">
        <v>18053.400390999999</v>
      </c>
      <c r="E3">
        <f>(D3/D2-1)*100</f>
        <v>2.1671841346751819</v>
      </c>
    </row>
    <row r="4" spans="1:15" x14ac:dyDescent="0.3">
      <c r="A4" s="24">
        <v>44656</v>
      </c>
      <c r="B4">
        <v>1121.7338870000001</v>
      </c>
      <c r="C4">
        <f t="shared" ref="C4:C67" si="0">(B4/B3-1)*100</f>
        <v>0.70764171234136697</v>
      </c>
      <c r="D4">
        <v>17957.400390999999</v>
      </c>
      <c r="E4">
        <f t="shared" ref="E4:E67" si="1">(D4/D3-1)*100</f>
        <v>-0.53175577963616716</v>
      </c>
    </row>
    <row r="5" spans="1:15" x14ac:dyDescent="0.3">
      <c r="A5" s="24">
        <v>44657</v>
      </c>
      <c r="B5">
        <v>1098.322388</v>
      </c>
      <c r="C5">
        <f t="shared" si="0"/>
        <v>-2.0870813720901715</v>
      </c>
      <c r="D5">
        <v>17807.650390999999</v>
      </c>
      <c r="E5">
        <f t="shared" si="1"/>
        <v>-0.83391803233976436</v>
      </c>
    </row>
    <row r="6" spans="1:15" x14ac:dyDescent="0.3">
      <c r="A6" s="24">
        <v>44658</v>
      </c>
      <c r="B6">
        <v>1100.9498289999999</v>
      </c>
      <c r="C6">
        <f t="shared" si="0"/>
        <v>0.23922311233082194</v>
      </c>
      <c r="D6">
        <v>17639.550781000002</v>
      </c>
      <c r="E6">
        <f t="shared" si="1"/>
        <v>-0.9439741139850466</v>
      </c>
      <c r="I6" s="10" t="s">
        <v>46</v>
      </c>
      <c r="N6" s="10" t="s">
        <v>47</v>
      </c>
    </row>
    <row r="7" spans="1:15" x14ac:dyDescent="0.3">
      <c r="A7" s="24">
        <v>44659</v>
      </c>
      <c r="B7">
        <v>1093.48999</v>
      </c>
      <c r="C7">
        <f t="shared" si="0"/>
        <v>-0.67758210260823182</v>
      </c>
      <c r="D7">
        <v>17784.349609000001</v>
      </c>
      <c r="E7">
        <f t="shared" si="1"/>
        <v>0.82087593838253703</v>
      </c>
      <c r="I7" s="79" t="s">
        <v>77</v>
      </c>
      <c r="J7" s="78">
        <f>AVERAGE(C3:C249)</f>
        <v>-7.1070413803943104E-3</v>
      </c>
      <c r="N7" s="81" t="s">
        <v>44</v>
      </c>
      <c r="O7" s="80">
        <f>AVERAGE(E3:E249)</f>
        <v>-9.4902209713367217E-3</v>
      </c>
    </row>
    <row r="8" spans="1:15" x14ac:dyDescent="0.3">
      <c r="A8" s="24">
        <v>44662</v>
      </c>
      <c r="B8">
        <v>1063.604004</v>
      </c>
      <c r="C8">
        <f t="shared" si="0"/>
        <v>-2.7330827235098831</v>
      </c>
      <c r="D8">
        <v>17674.949218999998</v>
      </c>
      <c r="E8">
        <f t="shared" si="1"/>
        <v>-0.61514979408996417</v>
      </c>
      <c r="I8" s="79"/>
      <c r="J8" s="78"/>
      <c r="N8" s="81" t="s">
        <v>48</v>
      </c>
      <c r="O8" s="80">
        <f>_xlfn.STDEV.S(C3:C249)</f>
        <v>1.4815398646030757</v>
      </c>
    </row>
    <row r="9" spans="1:15" x14ac:dyDescent="0.3">
      <c r="A9" s="24">
        <v>44663</v>
      </c>
      <c r="B9">
        <v>1061.399048</v>
      </c>
      <c r="C9">
        <f t="shared" si="0"/>
        <v>-0.20730986266577212</v>
      </c>
      <c r="D9">
        <v>17530.300781000002</v>
      </c>
      <c r="E9">
        <f t="shared" si="1"/>
        <v>-0.81838106694249735</v>
      </c>
      <c r="I9" s="79" t="s">
        <v>78</v>
      </c>
      <c r="J9" s="78">
        <f>_xlfn.STDEV.S(C3:C249)</f>
        <v>1.4815398646030757</v>
      </c>
      <c r="N9" s="81" t="s">
        <v>49</v>
      </c>
      <c r="O9" s="80">
        <f>_xlfn.STDEV.S(E3:E249)</f>
        <v>0.92401076475294075</v>
      </c>
    </row>
    <row r="10" spans="1:15" x14ac:dyDescent="0.3">
      <c r="A10" s="24">
        <v>44664</v>
      </c>
      <c r="B10">
        <v>1055.7219239999999</v>
      </c>
      <c r="C10">
        <f t="shared" si="0"/>
        <v>-0.53487178179568717</v>
      </c>
      <c r="D10">
        <v>17475.650390999999</v>
      </c>
      <c r="E10">
        <f t="shared" si="1"/>
        <v>-0.31174815927422772</v>
      </c>
      <c r="I10" s="79" t="s">
        <v>79</v>
      </c>
      <c r="J10" s="78">
        <f>_xlfn.VAR.S(C3:C249)</f>
        <v>2.1949603704081002</v>
      </c>
      <c r="N10" s="81" t="s">
        <v>50</v>
      </c>
      <c r="O10" s="80">
        <f>CORREL(C3:C249,E3:E249)</f>
        <v>0.62588521473200753</v>
      </c>
    </row>
    <row r="11" spans="1:15" x14ac:dyDescent="0.3">
      <c r="A11" s="24">
        <v>44669</v>
      </c>
      <c r="B11">
        <v>1033.8118899999999</v>
      </c>
      <c r="C11">
        <f t="shared" si="0"/>
        <v>-2.0753603294497824</v>
      </c>
      <c r="D11">
        <v>17173.650390999999</v>
      </c>
      <c r="E11">
        <f t="shared" si="1"/>
        <v>-1.7281188009776738</v>
      </c>
      <c r="I11" s="79" t="s">
        <v>41</v>
      </c>
      <c r="J11" s="78">
        <f>B249/B2 - 1</f>
        <v>-4.3700069048638546E-2</v>
      </c>
      <c r="N11" s="81" t="s">
        <v>51</v>
      </c>
      <c r="O11" s="80">
        <f>O10*O8/O9</f>
        <v>1.0035314864963258</v>
      </c>
    </row>
    <row r="12" spans="1:15" x14ac:dyDescent="0.3">
      <c r="A12" s="24">
        <v>44670</v>
      </c>
      <c r="B12">
        <v>1004.254272</v>
      </c>
      <c r="C12">
        <f t="shared" si="0"/>
        <v>-2.8590905449926596</v>
      </c>
      <c r="D12">
        <v>16958.650390999999</v>
      </c>
      <c r="E12">
        <f t="shared" si="1"/>
        <v>-1.2519178806194464</v>
      </c>
      <c r="I12" s="79" t="s">
        <v>42</v>
      </c>
      <c r="J12" s="78">
        <f>J11*100</f>
        <v>-4.370006904863855</v>
      </c>
      <c r="N12" s="81" t="s">
        <v>52</v>
      </c>
      <c r="O12" s="80">
        <v>6</v>
      </c>
    </row>
    <row r="13" spans="1:15" x14ac:dyDescent="0.3">
      <c r="A13" s="24">
        <v>44671</v>
      </c>
      <c r="B13">
        <v>1022.223511</v>
      </c>
      <c r="C13">
        <f t="shared" si="0"/>
        <v>1.789311681414496</v>
      </c>
      <c r="D13">
        <v>17136.550781000002</v>
      </c>
      <c r="E13">
        <f t="shared" si="1"/>
        <v>1.0490244559461903</v>
      </c>
      <c r="N13" s="81" t="s">
        <v>53</v>
      </c>
      <c r="O13" s="80">
        <f xml:space="preserve"> O12 + O11*(O7- O12)</f>
        <v>-3.0712654536499073E-2</v>
      </c>
    </row>
    <row r="14" spans="1:15" x14ac:dyDescent="0.3">
      <c r="A14" s="24">
        <v>44672</v>
      </c>
      <c r="B14">
        <v>1031.419067</v>
      </c>
      <c r="C14">
        <f t="shared" si="0"/>
        <v>0.89956412673430908</v>
      </c>
      <c r="D14">
        <v>17392.599609000001</v>
      </c>
      <c r="E14">
        <f t="shared" si="1"/>
        <v>1.4941678245069756</v>
      </c>
    </row>
    <row r="15" spans="1:15" x14ac:dyDescent="0.3">
      <c r="A15" s="24">
        <v>44673</v>
      </c>
      <c r="B15">
        <v>1034.093384</v>
      </c>
      <c r="C15">
        <f t="shared" si="0"/>
        <v>0.25928520090079399</v>
      </c>
      <c r="D15">
        <v>17171.949218999998</v>
      </c>
      <c r="E15">
        <f t="shared" si="1"/>
        <v>-1.2686452569506845</v>
      </c>
    </row>
    <row r="16" spans="1:15" x14ac:dyDescent="0.3">
      <c r="A16" s="24">
        <v>44676</v>
      </c>
      <c r="B16">
        <v>1022.645569</v>
      </c>
      <c r="C16">
        <f t="shared" si="0"/>
        <v>-1.1070388010528065</v>
      </c>
      <c r="D16">
        <v>16953.949218999998</v>
      </c>
      <c r="E16">
        <f t="shared" si="1"/>
        <v>-1.269512256411709</v>
      </c>
      <c r="I16" s="73" t="s">
        <v>75</v>
      </c>
      <c r="J16" s="75"/>
      <c r="K16" s="75"/>
      <c r="L16" s="75"/>
      <c r="M16" s="75"/>
      <c r="N16" s="75"/>
      <c r="O16" s="75"/>
    </row>
    <row r="17" spans="1:15" x14ac:dyDescent="0.3">
      <c r="A17" s="24">
        <v>44677</v>
      </c>
      <c r="B17">
        <v>1026.821289</v>
      </c>
      <c r="C17">
        <f t="shared" si="0"/>
        <v>0.40832524254548197</v>
      </c>
      <c r="D17">
        <v>17200.800781000002</v>
      </c>
      <c r="E17">
        <f t="shared" si="1"/>
        <v>1.4560121586500996</v>
      </c>
      <c r="I17" s="75"/>
      <c r="J17" s="75"/>
      <c r="K17" s="75"/>
      <c r="L17" s="75"/>
      <c r="M17" s="75"/>
      <c r="N17" s="75"/>
      <c r="O17" s="75"/>
    </row>
    <row r="18" spans="1:15" x14ac:dyDescent="0.3">
      <c r="A18" s="24">
        <v>44678</v>
      </c>
      <c r="B18">
        <v>1028.041138</v>
      </c>
      <c r="C18">
        <f t="shared" si="0"/>
        <v>0.11879856924159604</v>
      </c>
      <c r="D18">
        <v>17038.400390999999</v>
      </c>
      <c r="E18">
        <f t="shared" si="1"/>
        <v>-0.94414435739171854</v>
      </c>
      <c r="I18" s="75"/>
      <c r="J18" s="75"/>
      <c r="K18" s="75"/>
      <c r="L18" s="75"/>
      <c r="M18" s="75"/>
      <c r="N18" s="75"/>
      <c r="O18" s="75"/>
    </row>
    <row r="19" spans="1:15" x14ac:dyDescent="0.3">
      <c r="A19" s="24">
        <v>44679</v>
      </c>
      <c r="B19">
        <v>1042.255737</v>
      </c>
      <c r="C19">
        <f t="shared" si="0"/>
        <v>1.3826877616642586</v>
      </c>
      <c r="D19">
        <v>17245.050781000002</v>
      </c>
      <c r="E19">
        <f t="shared" si="1"/>
        <v>1.2128508853985975</v>
      </c>
      <c r="I19" s="75"/>
      <c r="J19" s="75"/>
      <c r="K19" s="75"/>
      <c r="L19" s="75"/>
      <c r="M19" s="75"/>
      <c r="N19" s="75"/>
      <c r="O19" s="75"/>
    </row>
    <row r="20" spans="1:15" x14ac:dyDescent="0.3">
      <c r="A20" s="24">
        <v>44680</v>
      </c>
      <c r="B20">
        <v>1029.6152340000001</v>
      </c>
      <c r="C20">
        <f t="shared" si="0"/>
        <v>-1.2128024391004022</v>
      </c>
      <c r="D20">
        <v>17102.550781000002</v>
      </c>
      <c r="E20">
        <f t="shared" si="1"/>
        <v>-0.8263240381814474</v>
      </c>
      <c r="I20" s="75"/>
      <c r="J20" s="75"/>
      <c r="K20" s="75"/>
      <c r="L20" s="75"/>
      <c r="M20" s="75"/>
      <c r="N20" s="75"/>
      <c r="O20" s="75"/>
    </row>
    <row r="21" spans="1:15" x14ac:dyDescent="0.3">
      <c r="A21" s="24">
        <v>44683</v>
      </c>
      <c r="B21">
        <v>1017.8331910000001</v>
      </c>
      <c r="C21">
        <f t="shared" si="0"/>
        <v>-1.1443151393775941</v>
      </c>
      <c r="D21">
        <v>17069.099609000001</v>
      </c>
      <c r="E21">
        <f t="shared" si="1"/>
        <v>-0.19559171277049314</v>
      </c>
      <c r="I21" s="75"/>
      <c r="J21" s="75"/>
      <c r="K21" s="75"/>
      <c r="L21" s="75"/>
      <c r="M21" s="75"/>
      <c r="N21" s="75"/>
      <c r="O21" s="75"/>
    </row>
    <row r="22" spans="1:15" x14ac:dyDescent="0.3">
      <c r="A22" s="24">
        <v>44685</v>
      </c>
      <c r="B22">
        <v>996.892517</v>
      </c>
      <c r="C22">
        <f t="shared" si="0"/>
        <v>-2.0573777889308476</v>
      </c>
      <c r="D22">
        <v>16677.599609000001</v>
      </c>
      <c r="E22">
        <f t="shared" si="1"/>
        <v>-2.2936183452440195</v>
      </c>
      <c r="I22" s="75"/>
      <c r="J22" s="75"/>
      <c r="K22" s="75"/>
      <c r="L22" s="75"/>
      <c r="M22" s="75"/>
      <c r="N22" s="75"/>
      <c r="O22" s="75"/>
    </row>
    <row r="23" spans="1:15" x14ac:dyDescent="0.3">
      <c r="A23" s="24">
        <v>44686</v>
      </c>
      <c r="B23">
        <v>1022.746399</v>
      </c>
      <c r="C23">
        <f t="shared" si="0"/>
        <v>2.5934472933755615</v>
      </c>
      <c r="D23">
        <v>16682.650390999999</v>
      </c>
      <c r="E23">
        <f t="shared" si="1"/>
        <v>3.0284825864712595E-2</v>
      </c>
      <c r="I23" s="75"/>
      <c r="J23" s="75"/>
      <c r="K23" s="75"/>
      <c r="L23" s="75"/>
      <c r="M23" s="75"/>
      <c r="N23" s="75"/>
      <c r="O23" s="75"/>
    </row>
    <row r="24" spans="1:15" x14ac:dyDescent="0.3">
      <c r="A24" s="24">
        <v>44687</v>
      </c>
      <c r="B24">
        <v>1001.9011839999999</v>
      </c>
      <c r="C24">
        <f t="shared" si="0"/>
        <v>-2.0381606838588362</v>
      </c>
      <c r="D24">
        <v>16411.25</v>
      </c>
      <c r="E24">
        <f t="shared" si="1"/>
        <v>-1.6268421661968957</v>
      </c>
      <c r="I24" s="75"/>
      <c r="J24" s="75"/>
      <c r="K24" s="75"/>
      <c r="L24" s="75"/>
      <c r="M24" s="75"/>
      <c r="N24" s="75"/>
      <c r="O24" s="75"/>
    </row>
    <row r="25" spans="1:15" x14ac:dyDescent="0.3">
      <c r="A25" s="24">
        <v>44690</v>
      </c>
      <c r="B25">
        <v>1026.610107</v>
      </c>
      <c r="C25">
        <f t="shared" si="0"/>
        <v>2.4662035931878989</v>
      </c>
      <c r="D25">
        <v>16301.849609000001</v>
      </c>
      <c r="E25">
        <f t="shared" si="1"/>
        <v>-0.66661827100311655</v>
      </c>
      <c r="I25" s="75"/>
      <c r="J25" s="75"/>
      <c r="K25" s="75"/>
      <c r="L25" s="75"/>
      <c r="M25" s="75"/>
      <c r="N25" s="75"/>
      <c r="O25" s="75"/>
    </row>
    <row r="26" spans="1:15" x14ac:dyDescent="0.3">
      <c r="A26" s="24">
        <v>44691</v>
      </c>
      <c r="B26">
        <v>1023.223267</v>
      </c>
      <c r="C26">
        <f t="shared" si="0"/>
        <v>-0.32990518765659838</v>
      </c>
      <c r="D26">
        <v>16240.049805000001</v>
      </c>
      <c r="E26">
        <f t="shared" si="1"/>
        <v>-0.37909688460063817</v>
      </c>
      <c r="I26" s="75"/>
      <c r="J26" s="75"/>
      <c r="K26" s="75"/>
      <c r="L26" s="75"/>
      <c r="M26" s="75"/>
      <c r="N26" s="75"/>
      <c r="O26" s="75"/>
    </row>
    <row r="27" spans="1:15" x14ac:dyDescent="0.3">
      <c r="A27" s="24">
        <v>44692</v>
      </c>
      <c r="B27">
        <v>1012.109131</v>
      </c>
      <c r="C27">
        <f t="shared" si="0"/>
        <v>-1.0861887486770638</v>
      </c>
      <c r="D27">
        <v>16167.099609000001</v>
      </c>
      <c r="E27">
        <f t="shared" si="1"/>
        <v>-0.44919933667654233</v>
      </c>
      <c r="I27" s="75"/>
      <c r="J27" s="75"/>
      <c r="K27" s="75"/>
      <c r="L27" s="75"/>
      <c r="M27" s="75"/>
      <c r="N27" s="75"/>
      <c r="O27" s="75"/>
    </row>
    <row r="28" spans="1:15" x14ac:dyDescent="0.3">
      <c r="A28" s="24">
        <v>44693</v>
      </c>
      <c r="B28">
        <v>1010.678162</v>
      </c>
      <c r="C28">
        <f t="shared" si="0"/>
        <v>-0.14138485230206221</v>
      </c>
      <c r="D28">
        <v>15808</v>
      </c>
      <c r="E28">
        <f t="shared" si="1"/>
        <v>-2.2211752119105865</v>
      </c>
      <c r="I28" s="75"/>
      <c r="J28" s="75"/>
      <c r="K28" s="75"/>
      <c r="L28" s="75"/>
      <c r="M28" s="75"/>
      <c r="N28" s="75"/>
      <c r="O28" s="75"/>
    </row>
    <row r="29" spans="1:15" x14ac:dyDescent="0.3">
      <c r="A29" s="24">
        <v>44694</v>
      </c>
      <c r="B29">
        <v>1003.7615970000001</v>
      </c>
      <c r="C29">
        <f t="shared" si="0"/>
        <v>-0.68434891145892074</v>
      </c>
      <c r="D29">
        <v>15782.150390999999</v>
      </c>
      <c r="E29">
        <f t="shared" si="1"/>
        <v>-0.16352232413968659</v>
      </c>
      <c r="I29" s="75"/>
      <c r="J29" s="75"/>
      <c r="K29" s="75"/>
      <c r="L29" s="75"/>
      <c r="M29" s="75"/>
      <c r="N29" s="75"/>
      <c r="O29" s="75"/>
    </row>
    <row r="30" spans="1:15" x14ac:dyDescent="0.3">
      <c r="A30" s="24">
        <v>44697</v>
      </c>
      <c r="B30">
        <v>996.51104699999996</v>
      </c>
      <c r="C30">
        <f t="shared" si="0"/>
        <v>-0.72233785608756262</v>
      </c>
      <c r="D30">
        <v>15842.299805000001</v>
      </c>
      <c r="E30">
        <f t="shared" si="1"/>
        <v>0.3811230568066426</v>
      </c>
    </row>
    <row r="31" spans="1:15" x14ac:dyDescent="0.3">
      <c r="A31" s="24">
        <v>44698</v>
      </c>
      <c r="B31">
        <v>1033.0974120000001</v>
      </c>
      <c r="C31">
        <f t="shared" si="0"/>
        <v>3.6714460025449203</v>
      </c>
      <c r="D31">
        <v>16259.299805000001</v>
      </c>
      <c r="E31">
        <f t="shared" si="1"/>
        <v>2.6321935901528093</v>
      </c>
      <c r="I31" s="12" t="s">
        <v>76</v>
      </c>
    </row>
    <row r="32" spans="1:15" x14ac:dyDescent="0.3">
      <c r="A32" s="24">
        <v>44699</v>
      </c>
      <c r="B32">
        <v>1024.320557</v>
      </c>
      <c r="C32">
        <f t="shared" si="0"/>
        <v>-0.84956702998690847</v>
      </c>
      <c r="D32">
        <v>16240.299805000001</v>
      </c>
      <c r="E32">
        <f t="shared" si="1"/>
        <v>-0.11685620062283908</v>
      </c>
      <c r="I32" s="76" t="s">
        <v>80</v>
      </c>
      <c r="J32" s="77"/>
      <c r="K32" s="77"/>
      <c r="L32" s="77"/>
      <c r="M32" s="77"/>
      <c r="N32" s="77"/>
      <c r="O32" s="77"/>
    </row>
    <row r="33" spans="1:15" x14ac:dyDescent="0.3">
      <c r="A33" s="24">
        <v>44700</v>
      </c>
      <c r="B33">
        <v>962.97760000000005</v>
      </c>
      <c r="C33">
        <f t="shared" si="0"/>
        <v>-5.9886484343982467</v>
      </c>
      <c r="D33">
        <v>15809.400390999999</v>
      </c>
      <c r="E33">
        <f t="shared" si="1"/>
        <v>-2.6532725329820428</v>
      </c>
      <c r="I33" s="77"/>
      <c r="J33" s="77"/>
      <c r="K33" s="77"/>
      <c r="L33" s="77"/>
      <c r="M33" s="77"/>
      <c r="N33" s="77"/>
      <c r="O33" s="77"/>
    </row>
    <row r="34" spans="1:15" x14ac:dyDescent="0.3">
      <c r="A34" s="24">
        <v>44701</v>
      </c>
      <c r="B34">
        <v>981.53308100000004</v>
      </c>
      <c r="C34">
        <f t="shared" si="0"/>
        <v>1.9268860459474846</v>
      </c>
      <c r="D34">
        <v>16266.150390999999</v>
      </c>
      <c r="E34">
        <f t="shared" si="1"/>
        <v>2.8891038793604107</v>
      </c>
      <c r="I34" s="77"/>
      <c r="J34" s="77"/>
      <c r="K34" s="77"/>
      <c r="L34" s="77"/>
      <c r="M34" s="77"/>
      <c r="N34" s="77"/>
      <c r="O34" s="77"/>
    </row>
    <row r="35" spans="1:15" x14ac:dyDescent="0.3">
      <c r="A35" s="24">
        <v>44704</v>
      </c>
      <c r="B35">
        <v>971.46826199999998</v>
      </c>
      <c r="C35">
        <f t="shared" si="0"/>
        <v>-1.0254182151197444</v>
      </c>
      <c r="D35">
        <v>16214.700194999999</v>
      </c>
      <c r="E35">
        <f t="shared" si="1"/>
        <v>-0.31630222740635094</v>
      </c>
    </row>
    <row r="36" spans="1:15" x14ac:dyDescent="0.3">
      <c r="A36" s="24">
        <v>44705</v>
      </c>
      <c r="B36">
        <v>946.13934300000005</v>
      </c>
      <c r="C36">
        <f t="shared" si="0"/>
        <v>-2.6072821924057799</v>
      </c>
      <c r="D36">
        <v>16125.150390999999</v>
      </c>
      <c r="E36">
        <f t="shared" si="1"/>
        <v>-0.55227542244422612</v>
      </c>
    </row>
    <row r="37" spans="1:15" x14ac:dyDescent="0.3">
      <c r="A37" s="24">
        <v>44706</v>
      </c>
      <c r="B37">
        <v>929.63494900000001</v>
      </c>
      <c r="C37">
        <f t="shared" si="0"/>
        <v>-1.7443935845293357</v>
      </c>
      <c r="D37">
        <v>16025.799805000001</v>
      </c>
      <c r="E37">
        <f t="shared" si="1"/>
        <v>-0.61612191880981992</v>
      </c>
    </row>
    <row r="38" spans="1:15" x14ac:dyDescent="0.3">
      <c r="A38" s="24">
        <v>44707</v>
      </c>
      <c r="B38">
        <v>935.59747300000004</v>
      </c>
      <c r="C38">
        <f t="shared" si="0"/>
        <v>0.64138337380859056</v>
      </c>
      <c r="D38">
        <v>16170.150390999999</v>
      </c>
      <c r="E38">
        <f t="shared" si="1"/>
        <v>0.90073873227196621</v>
      </c>
    </row>
    <row r="39" spans="1:15" x14ac:dyDescent="0.3">
      <c r="A39" s="24">
        <v>44708</v>
      </c>
      <c r="B39">
        <v>957.73053000000004</v>
      </c>
      <c r="C39">
        <f t="shared" si="0"/>
        <v>2.365660194552488</v>
      </c>
      <c r="D39">
        <v>16352.450194999999</v>
      </c>
      <c r="E39">
        <f t="shared" si="1"/>
        <v>1.1273847156144212</v>
      </c>
    </row>
    <row r="40" spans="1:15" x14ac:dyDescent="0.3">
      <c r="A40" s="24">
        <v>44711</v>
      </c>
      <c r="B40">
        <v>992.07495100000006</v>
      </c>
      <c r="C40">
        <f t="shared" si="0"/>
        <v>3.5860213206318159</v>
      </c>
      <c r="D40">
        <v>16661.400390999999</v>
      </c>
      <c r="E40">
        <f t="shared" si="1"/>
        <v>1.889320513536652</v>
      </c>
    </row>
    <row r="41" spans="1:15" x14ac:dyDescent="0.3">
      <c r="A41" s="24">
        <v>44712</v>
      </c>
      <c r="B41">
        <v>992.88580300000001</v>
      </c>
      <c r="C41">
        <f t="shared" si="0"/>
        <v>8.1732937534884087E-2</v>
      </c>
      <c r="D41">
        <v>16584.550781000002</v>
      </c>
      <c r="E41">
        <f t="shared" si="1"/>
        <v>-0.46124340209428016</v>
      </c>
    </row>
    <row r="42" spans="1:15" x14ac:dyDescent="0.3">
      <c r="A42" s="24">
        <v>44713</v>
      </c>
      <c r="B42">
        <v>971.08667000000003</v>
      </c>
      <c r="C42">
        <f t="shared" si="0"/>
        <v>-2.1955327525213897</v>
      </c>
      <c r="D42">
        <v>16522.75</v>
      </c>
      <c r="E42">
        <f t="shared" si="1"/>
        <v>-0.37264066911479876</v>
      </c>
    </row>
    <row r="43" spans="1:15" x14ac:dyDescent="0.3">
      <c r="A43" s="24">
        <v>44714</v>
      </c>
      <c r="B43">
        <v>991.88403300000004</v>
      </c>
      <c r="C43">
        <f t="shared" si="0"/>
        <v>2.1416587872635562</v>
      </c>
      <c r="D43">
        <v>16628</v>
      </c>
      <c r="E43">
        <f t="shared" si="1"/>
        <v>0.63700049931154634</v>
      </c>
    </row>
    <row r="44" spans="1:15" x14ac:dyDescent="0.3">
      <c r="A44" s="24">
        <v>44715</v>
      </c>
      <c r="B44">
        <v>995.03241000000003</v>
      </c>
      <c r="C44">
        <f t="shared" si="0"/>
        <v>0.31741382008918517</v>
      </c>
      <c r="D44">
        <v>16584.300781000002</v>
      </c>
      <c r="E44">
        <f t="shared" si="1"/>
        <v>-0.26280502165021424</v>
      </c>
    </row>
    <row r="45" spans="1:15" x14ac:dyDescent="0.3">
      <c r="A45" s="24">
        <v>44718</v>
      </c>
      <c r="B45">
        <v>989.59454300000004</v>
      </c>
      <c r="C45">
        <f t="shared" si="0"/>
        <v>-0.54650149536334958</v>
      </c>
      <c r="D45">
        <v>16569.550781000002</v>
      </c>
      <c r="E45">
        <f t="shared" si="1"/>
        <v>-8.8939535014331828E-2</v>
      </c>
    </row>
    <row r="46" spans="1:15" x14ac:dyDescent="0.3">
      <c r="A46" s="24">
        <v>44719</v>
      </c>
      <c r="B46">
        <v>975.85681199999999</v>
      </c>
      <c r="C46">
        <f t="shared" si="0"/>
        <v>-1.3882181442061658</v>
      </c>
      <c r="D46">
        <v>16416.349609000001</v>
      </c>
      <c r="E46">
        <f t="shared" si="1"/>
        <v>-0.92459460141595118</v>
      </c>
    </row>
    <row r="47" spans="1:15" x14ac:dyDescent="0.3">
      <c r="A47" s="24">
        <v>44720</v>
      </c>
      <c r="B47">
        <v>982.82098399999995</v>
      </c>
      <c r="C47">
        <f t="shared" si="0"/>
        <v>0.7136469115512023</v>
      </c>
      <c r="D47">
        <v>16356.25</v>
      </c>
      <c r="E47">
        <f t="shared" si="1"/>
        <v>-0.36609605930328915</v>
      </c>
    </row>
    <row r="48" spans="1:15" x14ac:dyDescent="0.3">
      <c r="A48" s="24">
        <v>44721</v>
      </c>
      <c r="B48">
        <v>981.34234600000002</v>
      </c>
      <c r="C48">
        <f t="shared" si="0"/>
        <v>-0.1504483546924229</v>
      </c>
      <c r="D48">
        <v>16478.099609000001</v>
      </c>
      <c r="E48">
        <f t="shared" si="1"/>
        <v>0.74497277187619559</v>
      </c>
    </row>
    <row r="49" spans="1:5" x14ac:dyDescent="0.3">
      <c r="A49" s="24">
        <v>44722</v>
      </c>
      <c r="B49">
        <v>968.65393100000006</v>
      </c>
      <c r="C49">
        <f t="shared" si="0"/>
        <v>-1.2929651972849787</v>
      </c>
      <c r="D49">
        <v>16201.799805000001</v>
      </c>
      <c r="E49">
        <f t="shared" si="1"/>
        <v>-1.6767698372759599</v>
      </c>
    </row>
    <row r="50" spans="1:5" x14ac:dyDescent="0.3">
      <c r="A50" s="24">
        <v>44725</v>
      </c>
      <c r="B50">
        <v>946.18707300000005</v>
      </c>
      <c r="C50">
        <f t="shared" si="0"/>
        <v>-2.3193895447062407</v>
      </c>
      <c r="D50">
        <v>15774.400390999999</v>
      </c>
      <c r="E50">
        <f t="shared" si="1"/>
        <v>-2.6379749110842732</v>
      </c>
    </row>
    <row r="51" spans="1:5" x14ac:dyDescent="0.3">
      <c r="A51" s="24">
        <v>44726</v>
      </c>
      <c r="B51">
        <v>951.05255099999999</v>
      </c>
      <c r="C51">
        <f t="shared" si="0"/>
        <v>0.51421945393665958</v>
      </c>
      <c r="D51">
        <v>15732.099609000001</v>
      </c>
      <c r="E51">
        <f t="shared" si="1"/>
        <v>-0.2681609503466964</v>
      </c>
    </row>
    <row r="52" spans="1:5" x14ac:dyDescent="0.3">
      <c r="A52" s="24">
        <v>44727</v>
      </c>
      <c r="B52">
        <v>944.37445100000002</v>
      </c>
      <c r="C52">
        <f t="shared" si="0"/>
        <v>-0.70217991560804771</v>
      </c>
      <c r="D52">
        <v>15692.150390999999</v>
      </c>
      <c r="E52">
        <f t="shared" si="1"/>
        <v>-0.25393443337434762</v>
      </c>
    </row>
    <row r="53" spans="1:5" x14ac:dyDescent="0.3">
      <c r="A53" s="24">
        <v>44728</v>
      </c>
      <c r="B53">
        <v>920.57189900000003</v>
      </c>
      <c r="C53">
        <f t="shared" si="0"/>
        <v>-2.5204570046124641</v>
      </c>
      <c r="D53">
        <v>15360.599609000001</v>
      </c>
      <c r="E53">
        <f t="shared" si="1"/>
        <v>-2.112844790157975</v>
      </c>
    </row>
    <row r="54" spans="1:5" x14ac:dyDescent="0.3">
      <c r="A54" s="24">
        <v>44729</v>
      </c>
      <c r="B54">
        <v>914.65698199999997</v>
      </c>
      <c r="C54">
        <f t="shared" si="0"/>
        <v>-0.64252634763513061</v>
      </c>
      <c r="D54">
        <v>15293.5</v>
      </c>
      <c r="E54">
        <f t="shared" si="1"/>
        <v>-0.4368293602333484</v>
      </c>
    </row>
    <row r="55" spans="1:5" x14ac:dyDescent="0.3">
      <c r="A55" s="24">
        <v>44732</v>
      </c>
      <c r="B55">
        <v>915.89721699999996</v>
      </c>
      <c r="C55">
        <f t="shared" si="0"/>
        <v>0.13559564125209533</v>
      </c>
      <c r="D55">
        <v>15350.150390999999</v>
      </c>
      <c r="E55">
        <f t="shared" si="1"/>
        <v>0.37042136201654863</v>
      </c>
    </row>
    <row r="56" spans="1:5" x14ac:dyDescent="0.3">
      <c r="A56" s="24">
        <v>44733</v>
      </c>
      <c r="B56">
        <v>941.226135</v>
      </c>
      <c r="C56">
        <f t="shared" si="0"/>
        <v>2.7654760304834491</v>
      </c>
      <c r="D56">
        <v>15638.799805000001</v>
      </c>
      <c r="E56">
        <f t="shared" si="1"/>
        <v>1.8804337849956276</v>
      </c>
    </row>
    <row r="57" spans="1:5" x14ac:dyDescent="0.3">
      <c r="A57" s="24">
        <v>44734</v>
      </c>
      <c r="B57">
        <v>917.08966099999998</v>
      </c>
      <c r="C57">
        <f t="shared" si="0"/>
        <v>-2.5643650449634015</v>
      </c>
      <c r="D57">
        <v>15413.299805000001</v>
      </c>
      <c r="E57">
        <f t="shared" si="1"/>
        <v>-1.4419265085029331</v>
      </c>
    </row>
    <row r="58" spans="1:5" x14ac:dyDescent="0.3">
      <c r="A58" s="24">
        <v>44735</v>
      </c>
      <c r="B58">
        <v>926.58215299999995</v>
      </c>
      <c r="C58">
        <f t="shared" si="0"/>
        <v>1.0350669518669919</v>
      </c>
      <c r="D58">
        <v>15556.650390999999</v>
      </c>
      <c r="E58">
        <f t="shared" si="1"/>
        <v>0.93004475234754747</v>
      </c>
    </row>
    <row r="59" spans="1:5" x14ac:dyDescent="0.3">
      <c r="A59" s="24">
        <v>44736</v>
      </c>
      <c r="B59">
        <v>922.24145499999997</v>
      </c>
      <c r="C59">
        <f t="shared" si="0"/>
        <v>-0.4684633721841136</v>
      </c>
      <c r="D59">
        <v>15699.25</v>
      </c>
      <c r="E59">
        <f t="shared" si="1"/>
        <v>0.91664725642031097</v>
      </c>
    </row>
    <row r="60" spans="1:5" x14ac:dyDescent="0.3">
      <c r="A60" s="24">
        <v>44739</v>
      </c>
      <c r="B60">
        <v>946.71173099999999</v>
      </c>
      <c r="C60">
        <f t="shared" si="0"/>
        <v>2.6533480865919223</v>
      </c>
      <c r="D60">
        <v>15832.049805000001</v>
      </c>
      <c r="E60">
        <f t="shared" si="1"/>
        <v>0.84589903976304281</v>
      </c>
    </row>
    <row r="61" spans="1:5" x14ac:dyDescent="0.3">
      <c r="A61" s="24">
        <v>44740</v>
      </c>
      <c r="B61">
        <v>955.87023899999997</v>
      </c>
      <c r="C61">
        <f t="shared" si="0"/>
        <v>0.96740197676921102</v>
      </c>
      <c r="D61">
        <v>15850.200194999999</v>
      </c>
      <c r="E61">
        <f t="shared" si="1"/>
        <v>0.1146433356612242</v>
      </c>
    </row>
    <row r="62" spans="1:5" x14ac:dyDescent="0.3">
      <c r="A62" s="24">
        <v>44741</v>
      </c>
      <c r="B62">
        <v>942.13250700000003</v>
      </c>
      <c r="C62">
        <f t="shared" si="0"/>
        <v>-1.4371963305785052</v>
      </c>
      <c r="D62">
        <v>15799.099609000001</v>
      </c>
      <c r="E62">
        <f t="shared" si="1"/>
        <v>-0.32239710143294742</v>
      </c>
    </row>
    <row r="63" spans="1:5" x14ac:dyDescent="0.3">
      <c r="A63" s="24">
        <v>44742</v>
      </c>
      <c r="B63">
        <v>928.49011199999995</v>
      </c>
      <c r="C63">
        <f t="shared" si="0"/>
        <v>-1.448033572627816</v>
      </c>
      <c r="D63">
        <v>15780.25</v>
      </c>
      <c r="E63">
        <f t="shared" si="1"/>
        <v>-0.11930812176956795</v>
      </c>
    </row>
    <row r="64" spans="1:5" x14ac:dyDescent="0.3">
      <c r="A64" s="24">
        <v>44743</v>
      </c>
      <c r="B64">
        <v>930.49352999999996</v>
      </c>
      <c r="C64">
        <f t="shared" si="0"/>
        <v>0.21577160317676203</v>
      </c>
      <c r="D64">
        <v>15752.049805000001</v>
      </c>
      <c r="E64">
        <f t="shared" si="1"/>
        <v>-0.17870562887153385</v>
      </c>
    </row>
    <row r="65" spans="1:5" x14ac:dyDescent="0.3">
      <c r="A65" s="24">
        <v>44746</v>
      </c>
      <c r="B65">
        <v>939.31817599999999</v>
      </c>
      <c r="C65">
        <f t="shared" si="0"/>
        <v>0.94838338102147812</v>
      </c>
      <c r="D65">
        <v>15835.349609000001</v>
      </c>
      <c r="E65">
        <f t="shared" si="1"/>
        <v>0.52881882060555885</v>
      </c>
    </row>
    <row r="66" spans="1:5" x14ac:dyDescent="0.3">
      <c r="A66" s="24">
        <v>44747</v>
      </c>
      <c r="B66">
        <v>936.98083499999996</v>
      </c>
      <c r="C66">
        <f t="shared" si="0"/>
        <v>-0.24883378813698176</v>
      </c>
      <c r="D66">
        <v>15810.849609000001</v>
      </c>
      <c r="E66">
        <f t="shared" si="1"/>
        <v>-0.15471713984814839</v>
      </c>
    </row>
    <row r="67" spans="1:5" x14ac:dyDescent="0.3">
      <c r="A67" s="24">
        <v>44748</v>
      </c>
      <c r="B67">
        <v>941.226135</v>
      </c>
      <c r="C67">
        <f t="shared" si="0"/>
        <v>0.4530829064395947</v>
      </c>
      <c r="D67">
        <v>15989.799805000001</v>
      </c>
      <c r="E67">
        <f t="shared" si="1"/>
        <v>1.1318189751051477</v>
      </c>
    </row>
    <row r="68" spans="1:5" x14ac:dyDescent="0.3">
      <c r="A68" s="24">
        <v>44749</v>
      </c>
      <c r="B68">
        <v>944.32659899999999</v>
      </c>
      <c r="C68">
        <f t="shared" ref="C68:C131" si="2">(B68/B67-1)*100</f>
        <v>0.32940691771163877</v>
      </c>
      <c r="D68">
        <v>16132.900390999999</v>
      </c>
      <c r="E68">
        <f t="shared" ref="E68:E131" si="3">(D68/D67-1)*100</f>
        <v>0.89494920352444218</v>
      </c>
    </row>
    <row r="69" spans="1:5" x14ac:dyDescent="0.3">
      <c r="A69" s="24">
        <v>44750</v>
      </c>
      <c r="B69">
        <v>938.31646699999999</v>
      </c>
      <c r="C69">
        <f t="shared" si="2"/>
        <v>-0.63644633184795074</v>
      </c>
      <c r="D69">
        <v>16220.599609000001</v>
      </c>
      <c r="E69">
        <f t="shared" si="3"/>
        <v>0.54360478199522166</v>
      </c>
    </row>
    <row r="70" spans="1:5" x14ac:dyDescent="0.3">
      <c r="A70" s="24">
        <v>44753</v>
      </c>
      <c r="B70">
        <v>900.15612799999997</v>
      </c>
      <c r="C70">
        <f t="shared" si="2"/>
        <v>-4.066894309337532</v>
      </c>
      <c r="D70">
        <v>16216</v>
      </c>
      <c r="E70">
        <f t="shared" si="3"/>
        <v>-2.8356590452105479E-2</v>
      </c>
    </row>
    <row r="71" spans="1:5" x14ac:dyDescent="0.3">
      <c r="A71" s="24">
        <v>44754</v>
      </c>
      <c r="B71">
        <v>885.13043200000004</v>
      </c>
      <c r="C71">
        <f t="shared" si="2"/>
        <v>-1.6692322067933474</v>
      </c>
      <c r="D71">
        <v>16058.299805000001</v>
      </c>
      <c r="E71">
        <f t="shared" si="3"/>
        <v>-0.97249750246669597</v>
      </c>
    </row>
    <row r="72" spans="1:5" x14ac:dyDescent="0.3">
      <c r="A72" s="24">
        <v>44755</v>
      </c>
      <c r="B72">
        <v>875.54260299999999</v>
      </c>
      <c r="C72">
        <f t="shared" si="2"/>
        <v>-1.0832108640006721</v>
      </c>
      <c r="D72">
        <v>15966.650390999999</v>
      </c>
      <c r="E72">
        <f t="shared" si="3"/>
        <v>-0.57072924975198891</v>
      </c>
    </row>
    <row r="73" spans="1:5" x14ac:dyDescent="0.3">
      <c r="A73" s="24">
        <v>44756</v>
      </c>
      <c r="B73">
        <v>861.47094700000002</v>
      </c>
      <c r="C73">
        <f t="shared" si="2"/>
        <v>-1.6071926085360344</v>
      </c>
      <c r="D73">
        <v>15938.650390999999</v>
      </c>
      <c r="E73">
        <f t="shared" si="3"/>
        <v>-0.17536552322697796</v>
      </c>
    </row>
    <row r="74" spans="1:5" x14ac:dyDescent="0.3">
      <c r="A74" s="24">
        <v>44757</v>
      </c>
      <c r="B74">
        <v>842.53393600000004</v>
      </c>
      <c r="C74">
        <f t="shared" si="2"/>
        <v>-2.1982181832070569</v>
      </c>
      <c r="D74">
        <v>16049.200194999999</v>
      </c>
      <c r="E74">
        <f t="shared" si="3"/>
        <v>0.69359576430902958</v>
      </c>
    </row>
    <row r="75" spans="1:5" x14ac:dyDescent="0.3">
      <c r="A75" s="24">
        <v>44760</v>
      </c>
      <c r="B75">
        <v>858.89514199999996</v>
      </c>
      <c r="C75">
        <f t="shared" si="2"/>
        <v>1.9419046878605295</v>
      </c>
      <c r="D75">
        <v>16278.5</v>
      </c>
      <c r="E75">
        <f t="shared" si="3"/>
        <v>1.4287304178026039</v>
      </c>
    </row>
    <row r="76" spans="1:5" x14ac:dyDescent="0.3">
      <c r="A76" s="24">
        <v>44761</v>
      </c>
      <c r="B76">
        <v>858.31622300000004</v>
      </c>
      <c r="C76">
        <f t="shared" si="2"/>
        <v>-6.7402756365797512E-2</v>
      </c>
      <c r="D76">
        <v>16340.549805000001</v>
      </c>
      <c r="E76">
        <f t="shared" si="3"/>
        <v>0.38117642903217064</v>
      </c>
    </row>
    <row r="77" spans="1:5" x14ac:dyDescent="0.3">
      <c r="A77" s="24">
        <v>44762</v>
      </c>
      <c r="B77">
        <v>885.03924600000005</v>
      </c>
      <c r="C77">
        <f t="shared" si="2"/>
        <v>3.1134239670546293</v>
      </c>
      <c r="D77">
        <v>16520.849609000001</v>
      </c>
      <c r="E77">
        <f t="shared" si="3"/>
        <v>1.1033888464685004</v>
      </c>
    </row>
    <row r="78" spans="1:5" x14ac:dyDescent="0.3">
      <c r="A78" s="24">
        <v>44763</v>
      </c>
      <c r="B78">
        <v>891.84045400000002</v>
      </c>
      <c r="C78">
        <f t="shared" si="2"/>
        <v>0.76846400097381196</v>
      </c>
      <c r="D78">
        <v>16605.25</v>
      </c>
      <c r="E78">
        <f t="shared" si="3"/>
        <v>0.51087197691104258</v>
      </c>
    </row>
    <row r="79" spans="1:5" x14ac:dyDescent="0.3">
      <c r="A79" s="24">
        <v>44764</v>
      </c>
      <c r="B79">
        <v>887.788635</v>
      </c>
      <c r="C79">
        <f t="shared" si="2"/>
        <v>-0.4543210595378544</v>
      </c>
      <c r="D79">
        <v>16719.449218999998</v>
      </c>
      <c r="E79">
        <f t="shared" si="3"/>
        <v>0.68772959756702168</v>
      </c>
    </row>
    <row r="80" spans="1:5" x14ac:dyDescent="0.3">
      <c r="A80" s="24">
        <v>44767</v>
      </c>
      <c r="B80">
        <v>897.82183799999996</v>
      </c>
      <c r="C80">
        <f t="shared" si="2"/>
        <v>1.1301342013687599</v>
      </c>
      <c r="D80">
        <v>16631</v>
      </c>
      <c r="E80">
        <f t="shared" si="3"/>
        <v>-0.52901993266312175</v>
      </c>
    </row>
    <row r="81" spans="1:5" x14ac:dyDescent="0.3">
      <c r="A81" s="24">
        <v>44768</v>
      </c>
      <c r="B81">
        <v>881.27673300000004</v>
      </c>
      <c r="C81">
        <f t="shared" si="2"/>
        <v>-1.8428049196103302</v>
      </c>
      <c r="D81">
        <v>16483.849609000001</v>
      </c>
      <c r="E81">
        <f t="shared" si="3"/>
        <v>-0.8847958090313246</v>
      </c>
    </row>
    <row r="82" spans="1:5" x14ac:dyDescent="0.3">
      <c r="A82" s="24">
        <v>44769</v>
      </c>
      <c r="B82">
        <v>895.69940199999996</v>
      </c>
      <c r="C82">
        <f t="shared" si="2"/>
        <v>1.6365652762558414</v>
      </c>
      <c r="D82">
        <v>16641.800781000002</v>
      </c>
      <c r="E82">
        <f t="shared" si="3"/>
        <v>0.95821774492386158</v>
      </c>
    </row>
    <row r="83" spans="1:5" x14ac:dyDescent="0.3">
      <c r="A83" s="24">
        <v>44770</v>
      </c>
      <c r="B83">
        <v>912.72680700000001</v>
      </c>
      <c r="C83">
        <f t="shared" si="2"/>
        <v>1.9010177925741223</v>
      </c>
      <c r="D83">
        <v>16929.599609000001</v>
      </c>
      <c r="E83">
        <f t="shared" si="3"/>
        <v>1.7293731116441391</v>
      </c>
    </row>
    <row r="84" spans="1:5" x14ac:dyDescent="0.3">
      <c r="A84" s="24">
        <v>44771</v>
      </c>
      <c r="B84">
        <v>914.94567900000004</v>
      </c>
      <c r="C84">
        <f t="shared" si="2"/>
        <v>0.24310363002191249</v>
      </c>
      <c r="D84">
        <v>17158.25</v>
      </c>
      <c r="E84">
        <f t="shared" si="3"/>
        <v>1.3505953848928831</v>
      </c>
    </row>
    <row r="85" spans="1:5" x14ac:dyDescent="0.3">
      <c r="A85" s="24">
        <v>44774</v>
      </c>
      <c r="B85">
        <v>918.56341599999996</v>
      </c>
      <c r="C85">
        <f t="shared" si="2"/>
        <v>0.39540456696336435</v>
      </c>
      <c r="D85">
        <v>17340.050781000002</v>
      </c>
      <c r="E85">
        <f t="shared" si="3"/>
        <v>1.0595531653869283</v>
      </c>
    </row>
    <row r="86" spans="1:5" x14ac:dyDescent="0.3">
      <c r="A86" s="24">
        <v>44775</v>
      </c>
      <c r="B86">
        <v>917.50219700000002</v>
      </c>
      <c r="C86">
        <f t="shared" si="2"/>
        <v>-0.11553029235816803</v>
      </c>
      <c r="D86">
        <v>17345.449218999998</v>
      </c>
      <c r="E86">
        <f t="shared" si="3"/>
        <v>3.1132769264496929E-2</v>
      </c>
    </row>
    <row r="87" spans="1:5" x14ac:dyDescent="0.3">
      <c r="A87" s="24">
        <v>44776</v>
      </c>
      <c r="B87">
        <v>923.43530299999998</v>
      </c>
      <c r="C87">
        <f t="shared" si="2"/>
        <v>0.64665850603951025</v>
      </c>
      <c r="D87">
        <v>17388.150390999999</v>
      </c>
      <c r="E87">
        <f t="shared" si="3"/>
        <v>0.24618083660368217</v>
      </c>
    </row>
    <row r="88" spans="1:5" x14ac:dyDescent="0.3">
      <c r="A88" s="24">
        <v>44777</v>
      </c>
      <c r="B88">
        <v>924.30346699999996</v>
      </c>
      <c r="C88">
        <f t="shared" si="2"/>
        <v>9.4014599309732994E-2</v>
      </c>
      <c r="D88">
        <v>17382</v>
      </c>
      <c r="E88">
        <f t="shared" si="3"/>
        <v>-3.5371162899433539E-2</v>
      </c>
    </row>
    <row r="89" spans="1:5" x14ac:dyDescent="0.3">
      <c r="A89" s="24">
        <v>44778</v>
      </c>
      <c r="B89">
        <v>923.96582000000001</v>
      </c>
      <c r="C89">
        <f t="shared" si="2"/>
        <v>-3.6529885698233233E-2</v>
      </c>
      <c r="D89">
        <v>17397.5</v>
      </c>
      <c r="E89">
        <f t="shared" si="3"/>
        <v>8.9172707398454953E-2</v>
      </c>
    </row>
    <row r="90" spans="1:5" x14ac:dyDescent="0.3">
      <c r="A90" s="24">
        <v>44781</v>
      </c>
      <c r="B90">
        <v>931.97302200000001</v>
      </c>
      <c r="C90">
        <f t="shared" si="2"/>
        <v>0.86661236018448218</v>
      </c>
      <c r="D90">
        <v>17525.099609000001</v>
      </c>
      <c r="E90">
        <f t="shared" si="3"/>
        <v>0.73343646500934057</v>
      </c>
    </row>
    <row r="91" spans="1:5" x14ac:dyDescent="0.3">
      <c r="A91" s="24">
        <v>44783</v>
      </c>
      <c r="B91">
        <v>918.46691899999996</v>
      </c>
      <c r="C91">
        <f t="shared" si="2"/>
        <v>-1.4491946313012538</v>
      </c>
      <c r="D91">
        <v>17534.75</v>
      </c>
      <c r="E91">
        <f t="shared" si="3"/>
        <v>5.5066112120938371E-2</v>
      </c>
    </row>
    <row r="92" spans="1:5" x14ac:dyDescent="0.3">
      <c r="A92" s="24">
        <v>44784</v>
      </c>
      <c r="B92">
        <v>928.40356399999996</v>
      </c>
      <c r="C92">
        <f t="shared" si="2"/>
        <v>1.0818729335204225</v>
      </c>
      <c r="D92">
        <v>17659</v>
      </c>
      <c r="E92">
        <f t="shared" si="3"/>
        <v>0.70859293688247948</v>
      </c>
    </row>
    <row r="93" spans="1:5" x14ac:dyDescent="0.3">
      <c r="A93" s="24">
        <v>44785</v>
      </c>
      <c r="B93">
        <v>922.66351299999997</v>
      </c>
      <c r="C93">
        <f t="shared" si="2"/>
        <v>-0.61827110780027228</v>
      </c>
      <c r="D93">
        <v>17698.150390999999</v>
      </c>
      <c r="E93">
        <f t="shared" si="3"/>
        <v>0.22170219717989603</v>
      </c>
    </row>
    <row r="94" spans="1:5" x14ac:dyDescent="0.3">
      <c r="A94" s="24">
        <v>44789</v>
      </c>
      <c r="B94">
        <v>924.39996299999996</v>
      </c>
      <c r="C94">
        <f t="shared" si="2"/>
        <v>0.18819970395860253</v>
      </c>
      <c r="D94">
        <v>17825.25</v>
      </c>
      <c r="E94">
        <f t="shared" si="3"/>
        <v>0.71815193221904661</v>
      </c>
    </row>
    <row r="95" spans="1:5" x14ac:dyDescent="0.3">
      <c r="A95" s="24">
        <v>44790</v>
      </c>
      <c r="B95">
        <v>946.00982699999997</v>
      </c>
      <c r="C95">
        <f t="shared" si="2"/>
        <v>2.3377179646209001</v>
      </c>
      <c r="D95">
        <v>17944.25</v>
      </c>
      <c r="E95">
        <f t="shared" si="3"/>
        <v>0.66759231988331447</v>
      </c>
    </row>
    <row r="96" spans="1:5" x14ac:dyDescent="0.3">
      <c r="A96" s="24">
        <v>44791</v>
      </c>
      <c r="B96">
        <v>939.16021699999999</v>
      </c>
      <c r="C96">
        <f t="shared" si="2"/>
        <v>-0.7240527322767476</v>
      </c>
      <c r="D96">
        <v>17956.5</v>
      </c>
      <c r="E96">
        <f t="shared" si="3"/>
        <v>6.826699360520383E-2</v>
      </c>
    </row>
    <row r="97" spans="1:5" x14ac:dyDescent="0.3">
      <c r="A97" s="24">
        <v>44792</v>
      </c>
      <c r="B97">
        <v>935.83196999999996</v>
      </c>
      <c r="C97">
        <f t="shared" si="2"/>
        <v>-0.35438543283184964</v>
      </c>
      <c r="D97">
        <v>17758.449218999998</v>
      </c>
      <c r="E97">
        <f t="shared" si="3"/>
        <v>-1.1029475733021599</v>
      </c>
    </row>
    <row r="98" spans="1:5" x14ac:dyDescent="0.3">
      <c r="A98" s="24">
        <v>44795</v>
      </c>
      <c r="B98">
        <v>925.60589600000003</v>
      </c>
      <c r="C98">
        <f t="shared" si="2"/>
        <v>-1.0927254387344654</v>
      </c>
      <c r="D98">
        <v>17490.699218999998</v>
      </c>
      <c r="E98">
        <f t="shared" si="3"/>
        <v>-1.5077330047126525</v>
      </c>
    </row>
    <row r="99" spans="1:5" x14ac:dyDescent="0.3">
      <c r="A99" s="24">
        <v>44796</v>
      </c>
      <c r="B99">
        <v>913.49859600000002</v>
      </c>
      <c r="C99">
        <f t="shared" si="2"/>
        <v>-1.3080405010730378</v>
      </c>
      <c r="D99">
        <v>17577.5</v>
      </c>
      <c r="E99">
        <f t="shared" si="3"/>
        <v>0.49626821611403749</v>
      </c>
    </row>
    <row r="100" spans="1:5" x14ac:dyDescent="0.3">
      <c r="A100" s="24">
        <v>44797</v>
      </c>
      <c r="B100">
        <v>915.66925000000003</v>
      </c>
      <c r="C100">
        <f t="shared" si="2"/>
        <v>0.2376198507041849</v>
      </c>
      <c r="D100">
        <v>17604.949218999998</v>
      </c>
      <c r="E100">
        <f t="shared" si="3"/>
        <v>0.15616110937277661</v>
      </c>
    </row>
    <row r="101" spans="1:5" x14ac:dyDescent="0.3">
      <c r="A101" s="24">
        <v>44798</v>
      </c>
      <c r="B101">
        <v>910.50793499999997</v>
      </c>
      <c r="C101">
        <f t="shared" si="2"/>
        <v>-0.56366586515819161</v>
      </c>
      <c r="D101">
        <v>17522.449218999998</v>
      </c>
      <c r="E101">
        <f t="shared" si="3"/>
        <v>-0.46861822192001412</v>
      </c>
    </row>
    <row r="102" spans="1:5" x14ac:dyDescent="0.3">
      <c r="A102" s="24">
        <v>44799</v>
      </c>
      <c r="B102">
        <v>912.29266399999995</v>
      </c>
      <c r="C102">
        <f t="shared" si="2"/>
        <v>0.19601465636869264</v>
      </c>
      <c r="D102">
        <v>17558.900390999999</v>
      </c>
      <c r="E102">
        <f t="shared" si="3"/>
        <v>0.2080255536450748</v>
      </c>
    </row>
    <row r="103" spans="1:5" x14ac:dyDescent="0.3">
      <c r="A103" s="24">
        <v>44802</v>
      </c>
      <c r="B103">
        <v>885.13562000000002</v>
      </c>
      <c r="C103">
        <f t="shared" si="2"/>
        <v>-2.9767907900221768</v>
      </c>
      <c r="D103">
        <v>17312.900390999999</v>
      </c>
      <c r="E103">
        <f t="shared" si="3"/>
        <v>-1.4009988924254646</v>
      </c>
    </row>
    <row r="104" spans="1:5" x14ac:dyDescent="0.3">
      <c r="A104" s="24">
        <v>44803</v>
      </c>
      <c r="B104">
        <v>905.82904099999996</v>
      </c>
      <c r="C104">
        <f t="shared" si="2"/>
        <v>2.3378813972032786</v>
      </c>
      <c r="D104">
        <v>17759.300781000002</v>
      </c>
      <c r="E104">
        <f t="shared" si="3"/>
        <v>2.5784263752367087</v>
      </c>
    </row>
    <row r="105" spans="1:5" x14ac:dyDescent="0.3">
      <c r="A105" s="24">
        <v>44805</v>
      </c>
      <c r="B105">
        <v>893.38403300000004</v>
      </c>
      <c r="C105">
        <f t="shared" si="2"/>
        <v>-1.3738804384391456</v>
      </c>
      <c r="D105">
        <v>17542.800781000002</v>
      </c>
      <c r="E105">
        <f t="shared" si="3"/>
        <v>-1.2190795272279287</v>
      </c>
    </row>
    <row r="106" spans="1:5" x14ac:dyDescent="0.3">
      <c r="A106" s="24">
        <v>44806</v>
      </c>
      <c r="B106">
        <v>891.84045400000002</v>
      </c>
      <c r="C106">
        <f t="shared" si="2"/>
        <v>-0.17277888824771548</v>
      </c>
      <c r="D106">
        <v>17539.449218999998</v>
      </c>
      <c r="E106">
        <f t="shared" si="3"/>
        <v>-1.9105056494927997E-2</v>
      </c>
    </row>
    <row r="107" spans="1:5" x14ac:dyDescent="0.3">
      <c r="A107" s="24">
        <v>44809</v>
      </c>
      <c r="B107">
        <v>902.98309300000005</v>
      </c>
      <c r="C107">
        <f t="shared" si="2"/>
        <v>1.2493982471891707</v>
      </c>
      <c r="D107">
        <v>17665.800781000002</v>
      </c>
      <c r="E107">
        <f t="shared" si="3"/>
        <v>0.72038500424020935</v>
      </c>
    </row>
    <row r="108" spans="1:5" x14ac:dyDescent="0.3">
      <c r="A108" s="24">
        <v>44810</v>
      </c>
      <c r="B108">
        <v>904.71954300000004</v>
      </c>
      <c r="C108">
        <f t="shared" si="2"/>
        <v>0.19230149639135607</v>
      </c>
      <c r="D108">
        <v>17655.599609000001</v>
      </c>
      <c r="E108">
        <f t="shared" si="3"/>
        <v>-5.7745313255042063E-2</v>
      </c>
    </row>
    <row r="109" spans="1:5" x14ac:dyDescent="0.3">
      <c r="A109" s="24">
        <v>44811</v>
      </c>
      <c r="B109">
        <v>898.83477800000003</v>
      </c>
      <c r="C109">
        <f t="shared" si="2"/>
        <v>-0.65045184947442047</v>
      </c>
      <c r="D109">
        <v>17624.400390999999</v>
      </c>
      <c r="E109">
        <f t="shared" si="3"/>
        <v>-0.17671004492023634</v>
      </c>
    </row>
    <row r="110" spans="1:5" x14ac:dyDescent="0.3">
      <c r="A110" s="24">
        <v>44812</v>
      </c>
      <c r="B110">
        <v>898.20770300000004</v>
      </c>
      <c r="C110">
        <f t="shared" si="2"/>
        <v>-6.9765324545556506E-2</v>
      </c>
      <c r="D110">
        <v>17798.75</v>
      </c>
      <c r="E110">
        <f t="shared" si="3"/>
        <v>0.98925129441018722</v>
      </c>
    </row>
    <row r="111" spans="1:5" x14ac:dyDescent="0.3">
      <c r="A111" s="24">
        <v>44813</v>
      </c>
      <c r="B111">
        <v>915.04217500000004</v>
      </c>
      <c r="C111">
        <f t="shared" si="2"/>
        <v>1.8742293061808635</v>
      </c>
      <c r="D111">
        <v>17833.349609000001</v>
      </c>
      <c r="E111">
        <f t="shared" si="3"/>
        <v>0.19439347707002064</v>
      </c>
    </row>
    <row r="112" spans="1:5" x14ac:dyDescent="0.3">
      <c r="A112" s="24">
        <v>44816</v>
      </c>
      <c r="B112">
        <v>921.84344499999997</v>
      </c>
      <c r="C112">
        <f t="shared" si="2"/>
        <v>0.74327393707289691</v>
      </c>
      <c r="D112">
        <v>17936.349609000001</v>
      </c>
      <c r="E112">
        <f t="shared" si="3"/>
        <v>0.57756956633665535</v>
      </c>
    </row>
    <row r="113" spans="1:5" x14ac:dyDescent="0.3">
      <c r="A113" s="24">
        <v>44817</v>
      </c>
      <c r="B113">
        <v>921.69872999999995</v>
      </c>
      <c r="C113">
        <f t="shared" si="2"/>
        <v>-1.5698435649236231E-2</v>
      </c>
      <c r="D113">
        <v>18070.050781000002</v>
      </c>
      <c r="E113">
        <f t="shared" si="3"/>
        <v>0.74542019371051094</v>
      </c>
    </row>
    <row r="114" spans="1:5" x14ac:dyDescent="0.3">
      <c r="A114" s="24">
        <v>44818</v>
      </c>
      <c r="B114">
        <v>899.124146</v>
      </c>
      <c r="C114">
        <f t="shared" si="2"/>
        <v>-2.4492367478904931</v>
      </c>
      <c r="D114">
        <v>18003.75</v>
      </c>
      <c r="E114">
        <f t="shared" si="3"/>
        <v>-0.36690976579719647</v>
      </c>
    </row>
    <row r="115" spans="1:5" x14ac:dyDescent="0.3">
      <c r="A115" s="24">
        <v>44819</v>
      </c>
      <c r="B115">
        <v>887.45098900000005</v>
      </c>
      <c r="C115">
        <f t="shared" si="2"/>
        <v>-1.298280893904491</v>
      </c>
      <c r="D115">
        <v>17877.400390999999</v>
      </c>
      <c r="E115">
        <f t="shared" si="3"/>
        <v>-0.70179606470874845</v>
      </c>
    </row>
    <row r="116" spans="1:5" x14ac:dyDescent="0.3">
      <c r="A116" s="24">
        <v>44820</v>
      </c>
      <c r="B116">
        <v>865.26232900000002</v>
      </c>
      <c r="C116">
        <f t="shared" si="2"/>
        <v>-2.5002687782232025</v>
      </c>
      <c r="D116">
        <v>17530.849609000001</v>
      </c>
      <c r="E116">
        <f t="shared" si="3"/>
        <v>-1.9384853190090312</v>
      </c>
    </row>
    <row r="117" spans="1:5" x14ac:dyDescent="0.3">
      <c r="A117" s="24">
        <v>44823</v>
      </c>
      <c r="B117">
        <v>866.130493</v>
      </c>
      <c r="C117">
        <f t="shared" si="2"/>
        <v>0.10033535159255091</v>
      </c>
      <c r="D117">
        <v>17622.25</v>
      </c>
      <c r="E117">
        <f t="shared" si="3"/>
        <v>0.52136886139890759</v>
      </c>
    </row>
    <row r="118" spans="1:5" x14ac:dyDescent="0.3">
      <c r="A118" s="24">
        <v>44824</v>
      </c>
      <c r="B118">
        <v>881.759094</v>
      </c>
      <c r="C118">
        <f t="shared" si="2"/>
        <v>1.8044164391288753</v>
      </c>
      <c r="D118">
        <v>17816.25</v>
      </c>
      <c r="E118">
        <f t="shared" si="3"/>
        <v>1.1008809885230342</v>
      </c>
    </row>
    <row r="119" spans="1:5" x14ac:dyDescent="0.3">
      <c r="A119" s="24">
        <v>44825</v>
      </c>
      <c r="B119">
        <v>869.16943400000002</v>
      </c>
      <c r="C119">
        <f t="shared" si="2"/>
        <v>-1.4277890736446364</v>
      </c>
      <c r="D119">
        <v>17718.349609000001</v>
      </c>
      <c r="E119">
        <f t="shared" si="3"/>
        <v>-0.5495005458499902</v>
      </c>
    </row>
    <row r="120" spans="1:5" x14ac:dyDescent="0.3">
      <c r="A120" s="24">
        <v>44826</v>
      </c>
      <c r="B120">
        <v>865.98584000000005</v>
      </c>
      <c r="C120">
        <f t="shared" si="2"/>
        <v>-0.36628002268197513</v>
      </c>
      <c r="D120">
        <v>17629.800781000002</v>
      </c>
      <c r="E120">
        <f t="shared" si="3"/>
        <v>-0.49975776499534552</v>
      </c>
    </row>
    <row r="121" spans="1:5" x14ac:dyDescent="0.3">
      <c r="A121" s="24">
        <v>44827</v>
      </c>
      <c r="B121">
        <v>864.24932899999999</v>
      </c>
      <c r="C121">
        <f t="shared" si="2"/>
        <v>-0.20052417947158396</v>
      </c>
      <c r="D121">
        <v>17327.349609000001</v>
      </c>
      <c r="E121">
        <f t="shared" si="3"/>
        <v>-1.7155677239754086</v>
      </c>
    </row>
    <row r="122" spans="1:5" x14ac:dyDescent="0.3">
      <c r="A122" s="24">
        <v>44830</v>
      </c>
      <c r="B122">
        <v>874.71661400000005</v>
      </c>
      <c r="C122">
        <f t="shared" si="2"/>
        <v>1.2111418139151509</v>
      </c>
      <c r="D122">
        <v>17016.300781000002</v>
      </c>
      <c r="E122">
        <f t="shared" si="3"/>
        <v>-1.7951321755430905</v>
      </c>
    </row>
    <row r="123" spans="1:5" x14ac:dyDescent="0.3">
      <c r="A123" s="24">
        <v>44831</v>
      </c>
      <c r="B123">
        <v>886.34155299999998</v>
      </c>
      <c r="C123">
        <f t="shared" si="2"/>
        <v>1.3289948783343775</v>
      </c>
      <c r="D123">
        <v>17007.400390999999</v>
      </c>
      <c r="E123">
        <f t="shared" si="3"/>
        <v>-5.2305081548276178E-2</v>
      </c>
    </row>
    <row r="124" spans="1:5" x14ac:dyDescent="0.3">
      <c r="A124" s="24">
        <v>44832</v>
      </c>
      <c r="B124">
        <v>888.31927499999995</v>
      </c>
      <c r="C124">
        <f t="shared" si="2"/>
        <v>0.22313316952207174</v>
      </c>
      <c r="D124">
        <v>16858.599609000001</v>
      </c>
      <c r="E124">
        <f t="shared" si="3"/>
        <v>-0.87491785093000152</v>
      </c>
    </row>
    <row r="125" spans="1:5" x14ac:dyDescent="0.3">
      <c r="A125" s="24">
        <v>44833</v>
      </c>
      <c r="B125">
        <v>890.489868</v>
      </c>
      <c r="C125">
        <f t="shared" si="2"/>
        <v>0.24434829470518782</v>
      </c>
      <c r="D125">
        <v>16818.099609000001</v>
      </c>
      <c r="E125">
        <f t="shared" si="3"/>
        <v>-0.24023347691571884</v>
      </c>
    </row>
    <row r="126" spans="1:5" x14ac:dyDescent="0.3">
      <c r="A126" s="24">
        <v>44834</v>
      </c>
      <c r="B126">
        <v>899.46179199999995</v>
      </c>
      <c r="C126">
        <f t="shared" si="2"/>
        <v>1.0075267919836595</v>
      </c>
      <c r="D126">
        <v>17094.349609000001</v>
      </c>
      <c r="E126">
        <f t="shared" si="3"/>
        <v>1.6425755966635425</v>
      </c>
    </row>
    <row r="127" spans="1:5" x14ac:dyDescent="0.3">
      <c r="A127" s="24">
        <v>44837</v>
      </c>
      <c r="B127">
        <v>897.43591300000003</v>
      </c>
      <c r="C127">
        <f t="shared" si="2"/>
        <v>-0.22523235761857663</v>
      </c>
      <c r="D127">
        <v>16887.349609000001</v>
      </c>
      <c r="E127">
        <f t="shared" si="3"/>
        <v>-1.2109264449056134</v>
      </c>
    </row>
    <row r="128" spans="1:5" x14ac:dyDescent="0.3">
      <c r="A128" s="24">
        <v>44838</v>
      </c>
      <c r="B128">
        <v>912.63031000000001</v>
      </c>
      <c r="C128">
        <f t="shared" si="2"/>
        <v>1.6930899220655604</v>
      </c>
      <c r="D128">
        <v>17274.300781000002</v>
      </c>
      <c r="E128">
        <f t="shared" si="3"/>
        <v>2.2913670940629904</v>
      </c>
    </row>
    <row r="129" spans="1:5" x14ac:dyDescent="0.3">
      <c r="A129" s="24">
        <v>44840</v>
      </c>
      <c r="B129">
        <v>930.52593999999999</v>
      </c>
      <c r="C129">
        <f t="shared" si="2"/>
        <v>1.9608849063976308</v>
      </c>
      <c r="D129">
        <v>17331.800781000002</v>
      </c>
      <c r="E129">
        <f t="shared" si="3"/>
        <v>0.3328644136105563</v>
      </c>
    </row>
    <row r="130" spans="1:5" x14ac:dyDescent="0.3">
      <c r="A130" s="24">
        <v>44841</v>
      </c>
      <c r="B130">
        <v>923.91760299999999</v>
      </c>
      <c r="C130">
        <f t="shared" si="2"/>
        <v>-0.71017224947002022</v>
      </c>
      <c r="D130">
        <v>17314.650390999999</v>
      </c>
      <c r="E130">
        <f t="shared" si="3"/>
        <v>-9.8953306795468432E-2</v>
      </c>
    </row>
    <row r="131" spans="1:5" x14ac:dyDescent="0.3">
      <c r="A131" s="24">
        <v>44844</v>
      </c>
      <c r="B131">
        <v>929.27179000000001</v>
      </c>
      <c r="C131">
        <f t="shared" si="2"/>
        <v>0.5795091448214329</v>
      </c>
      <c r="D131">
        <v>17241</v>
      </c>
      <c r="E131">
        <f t="shared" si="3"/>
        <v>-0.42536458627130402</v>
      </c>
    </row>
    <row r="132" spans="1:5" x14ac:dyDescent="0.3">
      <c r="A132" s="24">
        <v>44845</v>
      </c>
      <c r="B132">
        <v>905.49133300000005</v>
      </c>
      <c r="C132">
        <f t="shared" ref="C132:C195" si="4">(B132/B131-1)*100</f>
        <v>-2.5590421721507273</v>
      </c>
      <c r="D132">
        <v>16983.550781000002</v>
      </c>
      <c r="E132">
        <f t="shared" ref="E132:E195" si="5">(D132/D131-1)*100</f>
        <v>-1.4932383214430578</v>
      </c>
    </row>
    <row r="133" spans="1:5" x14ac:dyDescent="0.3">
      <c r="A133" s="24">
        <v>44846</v>
      </c>
      <c r="B133">
        <v>918.41863999999998</v>
      </c>
      <c r="C133">
        <f t="shared" si="4"/>
        <v>1.4276566245168043</v>
      </c>
      <c r="D133">
        <v>17123.599609000001</v>
      </c>
      <c r="E133">
        <f t="shared" si="5"/>
        <v>0.82461453323809941</v>
      </c>
    </row>
    <row r="134" spans="1:5" x14ac:dyDescent="0.3">
      <c r="A134" s="24">
        <v>44847</v>
      </c>
      <c r="B134">
        <v>947.45684800000004</v>
      </c>
      <c r="C134">
        <f t="shared" si="4"/>
        <v>3.161761612329661</v>
      </c>
      <c r="D134">
        <v>17014.349609000001</v>
      </c>
      <c r="E134">
        <f t="shared" si="5"/>
        <v>-0.63800837729574011</v>
      </c>
    </row>
    <row r="135" spans="1:5" x14ac:dyDescent="0.3">
      <c r="A135" s="24">
        <v>44848</v>
      </c>
      <c r="B135">
        <v>967.18548599999997</v>
      </c>
      <c r="C135">
        <f t="shared" si="4"/>
        <v>2.0822729860093814</v>
      </c>
      <c r="D135">
        <v>17185.699218999998</v>
      </c>
      <c r="E135">
        <f t="shared" si="5"/>
        <v>1.0070888040842885</v>
      </c>
    </row>
    <row r="136" spans="1:5" x14ac:dyDescent="0.3">
      <c r="A136" s="24">
        <v>44851</v>
      </c>
      <c r="B136">
        <v>959.51599099999999</v>
      </c>
      <c r="C136">
        <f t="shared" si="4"/>
        <v>-0.7929704395915671</v>
      </c>
      <c r="D136">
        <v>17311.800781000002</v>
      </c>
      <c r="E136">
        <f t="shared" si="5"/>
        <v>0.73375869316152365</v>
      </c>
    </row>
    <row r="137" spans="1:5" x14ac:dyDescent="0.3">
      <c r="A137" s="24">
        <v>44852</v>
      </c>
      <c r="B137">
        <v>973.60095200000001</v>
      </c>
      <c r="C137">
        <f t="shared" si="4"/>
        <v>1.4679235293745041</v>
      </c>
      <c r="D137">
        <v>17486.949218999998</v>
      </c>
      <c r="E137">
        <f t="shared" si="5"/>
        <v>1.0117285903164186</v>
      </c>
    </row>
    <row r="138" spans="1:5" x14ac:dyDescent="0.3">
      <c r="A138" s="24">
        <v>44853</v>
      </c>
      <c r="B138">
        <v>970.14196800000002</v>
      </c>
      <c r="C138">
        <f t="shared" si="4"/>
        <v>-0.35527738473287718</v>
      </c>
      <c r="D138">
        <v>17512.25</v>
      </c>
      <c r="E138">
        <f t="shared" si="5"/>
        <v>0.14468379065522008</v>
      </c>
    </row>
    <row r="139" spans="1:5" x14ac:dyDescent="0.3">
      <c r="A139" s="24">
        <v>44854</v>
      </c>
      <c r="B139">
        <v>991.33471699999996</v>
      </c>
      <c r="C139">
        <f t="shared" si="4"/>
        <v>2.1844997638531094</v>
      </c>
      <c r="D139">
        <v>17563.949218999998</v>
      </c>
      <c r="E139">
        <f t="shared" si="5"/>
        <v>0.2952174563519705</v>
      </c>
    </row>
    <row r="140" spans="1:5" x14ac:dyDescent="0.3">
      <c r="A140" s="24">
        <v>44855</v>
      </c>
      <c r="B140">
        <v>1000.883606</v>
      </c>
      <c r="C140">
        <f t="shared" si="4"/>
        <v>0.96323560914894912</v>
      </c>
      <c r="D140">
        <v>17576.300781000002</v>
      </c>
      <c r="E140">
        <f t="shared" si="5"/>
        <v>7.0323375716907499E-2</v>
      </c>
    </row>
    <row r="141" spans="1:5" x14ac:dyDescent="0.3">
      <c r="A141" s="24">
        <v>44858</v>
      </c>
      <c r="B141">
        <v>1005.170898</v>
      </c>
      <c r="C141">
        <f t="shared" si="4"/>
        <v>0.42835070674540621</v>
      </c>
      <c r="D141">
        <v>17730.75</v>
      </c>
      <c r="E141">
        <f t="shared" si="5"/>
        <v>0.87873563911102792</v>
      </c>
    </row>
    <row r="142" spans="1:5" x14ac:dyDescent="0.3">
      <c r="A142" s="24">
        <v>44859</v>
      </c>
      <c r="B142">
        <v>1000.201599</v>
      </c>
      <c r="C142">
        <f t="shared" si="4"/>
        <v>-0.4943735448258102</v>
      </c>
      <c r="D142">
        <v>17656.349609000001</v>
      </c>
      <c r="E142">
        <f t="shared" si="5"/>
        <v>-0.4196122047854689</v>
      </c>
    </row>
    <row r="143" spans="1:5" x14ac:dyDescent="0.3">
      <c r="A143" s="24">
        <v>44861</v>
      </c>
      <c r="B143">
        <v>1005.609436</v>
      </c>
      <c r="C143">
        <f t="shared" si="4"/>
        <v>0.54067470052103772</v>
      </c>
      <c r="D143">
        <v>17736.949218999998</v>
      </c>
      <c r="E143">
        <f t="shared" si="5"/>
        <v>0.45649079104614909</v>
      </c>
    </row>
    <row r="144" spans="1:5" x14ac:dyDescent="0.3">
      <c r="A144" s="24">
        <v>44862</v>
      </c>
      <c r="B144">
        <v>1003.611877</v>
      </c>
      <c r="C144">
        <f t="shared" si="4"/>
        <v>-0.19864163247568234</v>
      </c>
      <c r="D144">
        <v>17786.800781000002</v>
      </c>
      <c r="E144">
        <f t="shared" si="5"/>
        <v>0.28106052165162154</v>
      </c>
    </row>
    <row r="145" spans="1:5" x14ac:dyDescent="0.3">
      <c r="A145" s="24">
        <v>44865</v>
      </c>
      <c r="B145">
        <v>1014.476318</v>
      </c>
      <c r="C145">
        <f t="shared" si="4"/>
        <v>1.082534119910572</v>
      </c>
      <c r="D145">
        <v>18012.199218999998</v>
      </c>
      <c r="E145">
        <f t="shared" si="5"/>
        <v>1.2672230423852682</v>
      </c>
    </row>
    <row r="146" spans="1:5" x14ac:dyDescent="0.3">
      <c r="A146" s="24">
        <v>44866</v>
      </c>
      <c r="B146">
        <v>1032.8920900000001</v>
      </c>
      <c r="C146">
        <f t="shared" si="4"/>
        <v>1.8152983636233078</v>
      </c>
      <c r="D146">
        <v>18145.400390999999</v>
      </c>
      <c r="E146">
        <f t="shared" si="5"/>
        <v>0.73950532292299531</v>
      </c>
    </row>
    <row r="147" spans="1:5" x14ac:dyDescent="0.3">
      <c r="A147" s="24">
        <v>44867</v>
      </c>
      <c r="B147">
        <v>1018.4224850000001</v>
      </c>
      <c r="C147">
        <f t="shared" si="4"/>
        <v>-1.4008825452424545</v>
      </c>
      <c r="D147">
        <v>18082.849609000001</v>
      </c>
      <c r="E147">
        <f t="shared" si="5"/>
        <v>-0.34471976728065457</v>
      </c>
    </row>
    <row r="148" spans="1:5" x14ac:dyDescent="0.3">
      <c r="A148" s="24">
        <v>44868</v>
      </c>
      <c r="B148">
        <v>1018.37384</v>
      </c>
      <c r="C148">
        <f t="shared" si="4"/>
        <v>-4.7765049099535162E-3</v>
      </c>
      <c r="D148">
        <v>18052.699218999998</v>
      </c>
      <c r="E148">
        <f t="shared" si="5"/>
        <v>-0.1667347273905162</v>
      </c>
    </row>
    <row r="149" spans="1:5" x14ac:dyDescent="0.3">
      <c r="A149" s="24">
        <v>44869</v>
      </c>
      <c r="B149">
        <v>1018.5686040000001</v>
      </c>
      <c r="C149">
        <f t="shared" si="4"/>
        <v>1.9125000304409667E-2</v>
      </c>
      <c r="D149">
        <v>18117.150390999999</v>
      </c>
      <c r="E149">
        <f t="shared" si="5"/>
        <v>0.35701681625630588</v>
      </c>
    </row>
    <row r="150" spans="1:5" x14ac:dyDescent="0.3">
      <c r="A150" s="24">
        <v>44872</v>
      </c>
      <c r="B150">
        <v>1020.32251</v>
      </c>
      <c r="C150">
        <f t="shared" si="4"/>
        <v>0.17219321242694097</v>
      </c>
      <c r="D150">
        <v>18202.800781000002</v>
      </c>
      <c r="E150">
        <f t="shared" si="5"/>
        <v>0.47275861905164973</v>
      </c>
    </row>
    <row r="151" spans="1:5" x14ac:dyDescent="0.3">
      <c r="A151" s="24">
        <v>44874</v>
      </c>
      <c r="B151">
        <v>1026.4610600000001</v>
      </c>
      <c r="C151">
        <f t="shared" si="4"/>
        <v>0.60162840080830726</v>
      </c>
      <c r="D151">
        <v>18157</v>
      </c>
      <c r="E151">
        <f t="shared" si="5"/>
        <v>-0.25161392222567969</v>
      </c>
    </row>
    <row r="152" spans="1:5" x14ac:dyDescent="0.3">
      <c r="A152" s="24">
        <v>44875</v>
      </c>
      <c r="B152">
        <v>1025.4866939999999</v>
      </c>
      <c r="C152">
        <f t="shared" si="4"/>
        <v>-9.4924789450867575E-2</v>
      </c>
      <c r="D152">
        <v>18028.199218999998</v>
      </c>
      <c r="E152">
        <f t="shared" si="5"/>
        <v>-0.70937258908411183</v>
      </c>
    </row>
    <row r="153" spans="1:5" x14ac:dyDescent="0.3">
      <c r="A153" s="24">
        <v>44876</v>
      </c>
      <c r="B153">
        <v>1062.70813</v>
      </c>
      <c r="C153">
        <f t="shared" si="4"/>
        <v>3.6296361735143057</v>
      </c>
      <c r="D153">
        <v>18349.699218999998</v>
      </c>
      <c r="E153">
        <f t="shared" si="5"/>
        <v>1.7833173246786016</v>
      </c>
    </row>
    <row r="154" spans="1:5" x14ac:dyDescent="0.3">
      <c r="A154" s="24">
        <v>44879</v>
      </c>
      <c r="B154">
        <v>1070.844116</v>
      </c>
      <c r="C154">
        <f t="shared" si="4"/>
        <v>0.76558988967176944</v>
      </c>
      <c r="D154">
        <v>18329.150390999999</v>
      </c>
      <c r="E154">
        <f t="shared" si="5"/>
        <v>-0.11198454947273229</v>
      </c>
    </row>
    <row r="155" spans="1:5" x14ac:dyDescent="0.3">
      <c r="A155" s="24">
        <v>44880</v>
      </c>
      <c r="B155">
        <v>1075.6186520000001</v>
      </c>
      <c r="C155">
        <f t="shared" si="4"/>
        <v>0.44586657653167272</v>
      </c>
      <c r="D155">
        <v>18403.400390999999</v>
      </c>
      <c r="E155">
        <f t="shared" si="5"/>
        <v>0.40509242608679497</v>
      </c>
    </row>
    <row r="156" spans="1:5" x14ac:dyDescent="0.3">
      <c r="A156" s="24">
        <v>44881</v>
      </c>
      <c r="B156">
        <v>1076.885254</v>
      </c>
      <c r="C156">
        <f t="shared" si="4"/>
        <v>0.11775567461989045</v>
      </c>
      <c r="D156">
        <v>18409.650390999999</v>
      </c>
      <c r="E156">
        <f t="shared" si="5"/>
        <v>3.396111515923117E-2</v>
      </c>
    </row>
    <row r="157" spans="1:5" x14ac:dyDescent="0.3">
      <c r="A157" s="24">
        <v>44882</v>
      </c>
      <c r="B157">
        <v>1064.559448</v>
      </c>
      <c r="C157">
        <f t="shared" si="4"/>
        <v>-1.1445793276690264</v>
      </c>
      <c r="D157">
        <v>18343.900390999999</v>
      </c>
      <c r="E157">
        <f t="shared" si="5"/>
        <v>-0.35714963947465206</v>
      </c>
    </row>
    <row r="158" spans="1:5" x14ac:dyDescent="0.3">
      <c r="A158" s="24">
        <v>44883</v>
      </c>
      <c r="B158">
        <v>1074.887817</v>
      </c>
      <c r="C158">
        <f t="shared" si="4"/>
        <v>0.97020124328464075</v>
      </c>
      <c r="D158">
        <v>18307.650390999999</v>
      </c>
      <c r="E158">
        <f t="shared" si="5"/>
        <v>-0.19761337135141277</v>
      </c>
    </row>
    <row r="159" spans="1:5" x14ac:dyDescent="0.3">
      <c r="A159" s="24">
        <v>44886</v>
      </c>
      <c r="B159">
        <v>1067.4338379999999</v>
      </c>
      <c r="C159">
        <f t="shared" si="4"/>
        <v>-0.69346576285552741</v>
      </c>
      <c r="D159">
        <v>18159.949218999998</v>
      </c>
      <c r="E159">
        <f t="shared" si="5"/>
        <v>-0.80677295472394439</v>
      </c>
    </row>
    <row r="160" spans="1:5" x14ac:dyDescent="0.3">
      <c r="A160" s="24">
        <v>44887</v>
      </c>
      <c r="B160">
        <v>1075.13147</v>
      </c>
      <c r="C160">
        <f t="shared" si="4"/>
        <v>0.72113434350393746</v>
      </c>
      <c r="D160">
        <v>18244.199218999998</v>
      </c>
      <c r="E160">
        <f t="shared" si="5"/>
        <v>0.46393301536247211</v>
      </c>
    </row>
    <row r="161" spans="1:5" x14ac:dyDescent="0.3">
      <c r="A161" s="24">
        <v>44888</v>
      </c>
      <c r="B161">
        <v>1075.13147</v>
      </c>
      <c r="C161">
        <f t="shared" si="4"/>
        <v>0</v>
      </c>
      <c r="D161">
        <v>18267.25</v>
      </c>
      <c r="E161">
        <f t="shared" si="5"/>
        <v>0.1263458084583835</v>
      </c>
    </row>
    <row r="162" spans="1:5" x14ac:dyDescent="0.3">
      <c r="A162" s="24">
        <v>44889</v>
      </c>
      <c r="B162">
        <v>1100.6601559999999</v>
      </c>
      <c r="C162">
        <f t="shared" si="4"/>
        <v>2.3744710960790671</v>
      </c>
      <c r="D162">
        <v>18484.099609000001</v>
      </c>
      <c r="E162">
        <f t="shared" si="5"/>
        <v>1.1870949869301706</v>
      </c>
    </row>
    <row r="163" spans="1:5" x14ac:dyDescent="0.3">
      <c r="A163" s="24">
        <v>44890</v>
      </c>
      <c r="B163">
        <v>1099.2960210000001</v>
      </c>
      <c r="C163">
        <f t="shared" si="4"/>
        <v>-0.12393789241516018</v>
      </c>
      <c r="D163">
        <v>18512.75</v>
      </c>
      <c r="E163">
        <f t="shared" si="5"/>
        <v>0.1550001980407556</v>
      </c>
    </row>
    <row r="164" spans="1:5" x14ac:dyDescent="0.3">
      <c r="A164" s="24">
        <v>44893</v>
      </c>
      <c r="B164">
        <v>1090.1369629999999</v>
      </c>
      <c r="C164">
        <f t="shared" si="4"/>
        <v>-0.83317485236310551</v>
      </c>
      <c r="D164">
        <v>18562.75</v>
      </c>
      <c r="E164">
        <f t="shared" si="5"/>
        <v>0.27008413120686026</v>
      </c>
    </row>
    <row r="165" spans="1:5" x14ac:dyDescent="0.3">
      <c r="A165" s="24">
        <v>44894</v>
      </c>
      <c r="B165">
        <v>1100.0268550000001</v>
      </c>
      <c r="C165">
        <f t="shared" si="4"/>
        <v>0.90721554590569298</v>
      </c>
      <c r="D165">
        <v>18618.050781000002</v>
      </c>
      <c r="E165">
        <f t="shared" si="5"/>
        <v>0.29791265302825387</v>
      </c>
    </row>
    <row r="166" spans="1:5" x14ac:dyDescent="0.3">
      <c r="A166" s="24">
        <v>44895</v>
      </c>
      <c r="B166">
        <v>1092.085693</v>
      </c>
      <c r="C166">
        <f t="shared" si="4"/>
        <v>-0.72190619382651589</v>
      </c>
      <c r="D166">
        <v>18758.349609000001</v>
      </c>
      <c r="E166">
        <f t="shared" si="5"/>
        <v>0.75356346188064638</v>
      </c>
    </row>
    <row r="167" spans="1:5" x14ac:dyDescent="0.3">
      <c r="A167" s="24">
        <v>44896</v>
      </c>
      <c r="B167">
        <v>1107.2860109999999</v>
      </c>
      <c r="C167">
        <f t="shared" si="4"/>
        <v>1.3918612886727022</v>
      </c>
      <c r="D167">
        <v>18812.5</v>
      </c>
      <c r="E167">
        <f t="shared" si="5"/>
        <v>0.28867353540535934</v>
      </c>
    </row>
    <row r="168" spans="1:5" x14ac:dyDescent="0.3">
      <c r="A168" s="24">
        <v>44897</v>
      </c>
      <c r="B168">
        <v>1106.457764</v>
      </c>
      <c r="C168">
        <f t="shared" si="4"/>
        <v>-7.4799734826591635E-2</v>
      </c>
      <c r="D168">
        <v>18696.099609000001</v>
      </c>
      <c r="E168">
        <f t="shared" si="5"/>
        <v>-0.61873961993355042</v>
      </c>
    </row>
    <row r="169" spans="1:5" x14ac:dyDescent="0.3">
      <c r="A169" s="24">
        <v>44900</v>
      </c>
      <c r="B169">
        <v>1101.8781739999999</v>
      </c>
      <c r="C169">
        <f t="shared" si="4"/>
        <v>-0.41389650368977016</v>
      </c>
      <c r="D169">
        <v>18701.050781000002</v>
      </c>
      <c r="E169">
        <f t="shared" si="5"/>
        <v>2.6482379231751452E-2</v>
      </c>
    </row>
    <row r="170" spans="1:5" x14ac:dyDescent="0.3">
      <c r="A170" s="24">
        <v>44901</v>
      </c>
      <c r="B170">
        <v>1092.231812</v>
      </c>
      <c r="C170">
        <f t="shared" si="4"/>
        <v>-0.87544723433281568</v>
      </c>
      <c r="D170">
        <v>18642.75</v>
      </c>
      <c r="E170">
        <f t="shared" si="5"/>
        <v>-0.31175136457698427</v>
      </c>
    </row>
    <row r="171" spans="1:5" x14ac:dyDescent="0.3">
      <c r="A171" s="24">
        <v>44902</v>
      </c>
      <c r="B171">
        <v>1077.567505</v>
      </c>
      <c r="C171">
        <f t="shared" si="4"/>
        <v>-1.3426002464758779</v>
      </c>
      <c r="D171">
        <v>18560.5</v>
      </c>
      <c r="E171">
        <f t="shared" si="5"/>
        <v>-0.44119027503989328</v>
      </c>
    </row>
    <row r="172" spans="1:5" x14ac:dyDescent="0.3">
      <c r="A172" s="24">
        <v>44903</v>
      </c>
      <c r="B172">
        <v>1073.1339109999999</v>
      </c>
      <c r="C172">
        <f t="shared" si="4"/>
        <v>-0.41144466397027291</v>
      </c>
      <c r="D172">
        <v>18609.349609000001</v>
      </c>
      <c r="E172">
        <f t="shared" si="5"/>
        <v>0.26319123407236855</v>
      </c>
    </row>
    <row r="173" spans="1:5" x14ac:dyDescent="0.3">
      <c r="A173" s="24">
        <v>44904</v>
      </c>
      <c r="B173">
        <v>1001.1759029999999</v>
      </c>
      <c r="C173">
        <f t="shared" si="4"/>
        <v>-6.7054080821046691</v>
      </c>
      <c r="D173">
        <v>18496.599609000001</v>
      </c>
      <c r="E173">
        <f t="shared" si="5"/>
        <v>-0.60587824061014706</v>
      </c>
    </row>
    <row r="174" spans="1:5" x14ac:dyDescent="0.3">
      <c r="A174" s="24">
        <v>44907</v>
      </c>
      <c r="B174">
        <v>1002.052917</v>
      </c>
      <c r="C174">
        <f t="shared" si="4"/>
        <v>8.7598392787135992E-2</v>
      </c>
      <c r="D174">
        <v>18497.150390999999</v>
      </c>
      <c r="E174">
        <f t="shared" si="5"/>
        <v>2.9777473246062058E-3</v>
      </c>
    </row>
    <row r="175" spans="1:5" x14ac:dyDescent="0.3">
      <c r="A175" s="24">
        <v>44908</v>
      </c>
      <c r="B175">
        <v>1017.935303</v>
      </c>
      <c r="C175">
        <f t="shared" si="4"/>
        <v>1.5849847578458753</v>
      </c>
      <c r="D175">
        <v>18608</v>
      </c>
      <c r="E175">
        <f t="shared" si="5"/>
        <v>0.59927938442851936</v>
      </c>
    </row>
    <row r="176" spans="1:5" x14ac:dyDescent="0.3">
      <c r="A176" s="24">
        <v>44909</v>
      </c>
      <c r="B176">
        <v>1029.140625</v>
      </c>
      <c r="C176">
        <f t="shared" si="4"/>
        <v>1.1007892119446527</v>
      </c>
      <c r="D176">
        <v>18660.300781000002</v>
      </c>
      <c r="E176">
        <f t="shared" si="5"/>
        <v>0.28106610597593562</v>
      </c>
    </row>
    <row r="177" spans="1:5" x14ac:dyDescent="0.3">
      <c r="A177" s="24">
        <v>44910</v>
      </c>
      <c r="B177">
        <v>1015.645447</v>
      </c>
      <c r="C177">
        <f t="shared" si="4"/>
        <v>-1.3113055370834292</v>
      </c>
      <c r="D177">
        <v>18414.900390999999</v>
      </c>
      <c r="E177">
        <f t="shared" si="5"/>
        <v>-1.3150934322016417</v>
      </c>
    </row>
    <row r="178" spans="1:5" x14ac:dyDescent="0.3">
      <c r="A178" s="24">
        <v>44911</v>
      </c>
      <c r="B178">
        <v>1003.270935</v>
      </c>
      <c r="C178">
        <f t="shared" si="4"/>
        <v>-1.2183889600993814</v>
      </c>
      <c r="D178">
        <v>18269</v>
      </c>
      <c r="E178">
        <f t="shared" si="5"/>
        <v>-0.79229530381443869</v>
      </c>
    </row>
    <row r="179" spans="1:5" x14ac:dyDescent="0.3">
      <c r="A179" s="24">
        <v>44914</v>
      </c>
      <c r="B179">
        <v>1006.778687</v>
      </c>
      <c r="C179">
        <f t="shared" si="4"/>
        <v>0.34963157783496346</v>
      </c>
      <c r="D179">
        <v>18420.449218999998</v>
      </c>
      <c r="E179">
        <f t="shared" si="5"/>
        <v>0.82899567026109011</v>
      </c>
    </row>
    <row r="180" spans="1:5" x14ac:dyDescent="0.3">
      <c r="A180" s="24">
        <v>44915</v>
      </c>
      <c r="B180">
        <v>1003.31958</v>
      </c>
      <c r="C180">
        <f t="shared" si="4"/>
        <v>-0.34358166741763618</v>
      </c>
      <c r="D180">
        <v>18385.300781000002</v>
      </c>
      <c r="E180">
        <f t="shared" si="5"/>
        <v>-0.19081205665572032</v>
      </c>
    </row>
    <row r="181" spans="1:5" x14ac:dyDescent="0.3">
      <c r="A181" s="24">
        <v>44916</v>
      </c>
      <c r="B181">
        <v>1013.696716</v>
      </c>
      <c r="C181">
        <f t="shared" si="4"/>
        <v>1.0342802240538518</v>
      </c>
      <c r="D181">
        <v>18199.099609000001</v>
      </c>
      <c r="E181">
        <f t="shared" si="5"/>
        <v>-1.0127719650495304</v>
      </c>
    </row>
    <row r="182" spans="1:5" x14ac:dyDescent="0.3">
      <c r="A182" s="24">
        <v>44917</v>
      </c>
      <c r="B182">
        <v>1012.47876</v>
      </c>
      <c r="C182">
        <f t="shared" si="4"/>
        <v>-0.12014994038908045</v>
      </c>
      <c r="D182">
        <v>18127.349609000001</v>
      </c>
      <c r="E182">
        <f t="shared" si="5"/>
        <v>-0.39425027359329956</v>
      </c>
    </row>
    <row r="183" spans="1:5" x14ac:dyDescent="0.3">
      <c r="A183" s="24">
        <v>44918</v>
      </c>
      <c r="B183">
        <v>1004.196533</v>
      </c>
      <c r="C183">
        <f t="shared" si="4"/>
        <v>-0.81801488852960569</v>
      </c>
      <c r="D183">
        <v>17806.800781000002</v>
      </c>
      <c r="E183">
        <f t="shared" si="5"/>
        <v>-1.7683160247587981</v>
      </c>
    </row>
    <row r="184" spans="1:5" x14ac:dyDescent="0.3">
      <c r="A184" s="24">
        <v>44921</v>
      </c>
      <c r="B184">
        <v>1005.268311</v>
      </c>
      <c r="C184">
        <f t="shared" si="4"/>
        <v>0.10672990443396646</v>
      </c>
      <c r="D184">
        <v>18014.599609000001</v>
      </c>
      <c r="E184">
        <f t="shared" si="5"/>
        <v>1.1669632886651016</v>
      </c>
    </row>
    <row r="185" spans="1:5" x14ac:dyDescent="0.3">
      <c r="A185" s="24">
        <v>44922</v>
      </c>
      <c r="B185">
        <v>1009.7991940000001</v>
      </c>
      <c r="C185">
        <f t="shared" si="4"/>
        <v>0.45071379953207646</v>
      </c>
      <c r="D185">
        <v>18132.300781000002</v>
      </c>
      <c r="E185">
        <f t="shared" si="5"/>
        <v>0.65336546220653435</v>
      </c>
    </row>
    <row r="186" spans="1:5" x14ac:dyDescent="0.3">
      <c r="A186" s="24">
        <v>44923</v>
      </c>
      <c r="B186">
        <v>1008.922241</v>
      </c>
      <c r="C186">
        <f t="shared" si="4"/>
        <v>-8.6844295896726376E-2</v>
      </c>
      <c r="D186">
        <v>18122.5</v>
      </c>
      <c r="E186">
        <f t="shared" si="5"/>
        <v>-5.4051502445140454E-2</v>
      </c>
    </row>
    <row r="187" spans="1:5" x14ac:dyDescent="0.3">
      <c r="A187" s="24">
        <v>44924</v>
      </c>
      <c r="B187">
        <v>1017.69165</v>
      </c>
      <c r="C187">
        <f t="shared" si="4"/>
        <v>0.86918581468757861</v>
      </c>
      <c r="D187">
        <v>18191</v>
      </c>
      <c r="E187">
        <f t="shared" si="5"/>
        <v>0.37798317009243299</v>
      </c>
    </row>
    <row r="188" spans="1:5" x14ac:dyDescent="0.3">
      <c r="A188" s="24">
        <v>44925</v>
      </c>
      <c r="B188">
        <v>1012.673706</v>
      </c>
      <c r="C188">
        <f t="shared" si="4"/>
        <v>-0.49307115765369058</v>
      </c>
      <c r="D188">
        <v>18105.300781000002</v>
      </c>
      <c r="E188">
        <f t="shared" si="5"/>
        <v>-0.47110779506348566</v>
      </c>
    </row>
    <row r="189" spans="1:5" x14ac:dyDescent="0.3">
      <c r="A189" s="24">
        <v>44928</v>
      </c>
      <c r="B189">
        <v>1012.819763</v>
      </c>
      <c r="C189">
        <f t="shared" si="4"/>
        <v>1.4422908300537607E-2</v>
      </c>
      <c r="D189">
        <v>18197.449218999998</v>
      </c>
      <c r="E189">
        <f t="shared" si="5"/>
        <v>0.50895833830442161</v>
      </c>
    </row>
    <row r="190" spans="1:5" x14ac:dyDescent="0.3">
      <c r="A190" s="24">
        <v>44929</v>
      </c>
      <c r="B190">
        <v>1014.671143</v>
      </c>
      <c r="C190">
        <f t="shared" si="4"/>
        <v>0.18279461634083116</v>
      </c>
      <c r="D190">
        <v>18232.550781000002</v>
      </c>
      <c r="E190">
        <f t="shared" si="5"/>
        <v>0.19289275973555231</v>
      </c>
    </row>
    <row r="191" spans="1:5" x14ac:dyDescent="0.3">
      <c r="A191" s="24">
        <v>44930</v>
      </c>
      <c r="B191">
        <v>1010.042786</v>
      </c>
      <c r="C191">
        <f t="shared" si="4"/>
        <v>-0.45614355270967577</v>
      </c>
      <c r="D191">
        <v>18042.949218999998</v>
      </c>
      <c r="E191">
        <f t="shared" si="5"/>
        <v>-1.0399069459748111</v>
      </c>
    </row>
    <row r="192" spans="1:5" x14ac:dyDescent="0.3">
      <c r="A192" s="24">
        <v>44931</v>
      </c>
      <c r="B192">
        <v>1017.350586</v>
      </c>
      <c r="C192">
        <f t="shared" si="4"/>
        <v>0.72351390468721188</v>
      </c>
      <c r="D192">
        <v>17992.150390999999</v>
      </c>
      <c r="E192">
        <f t="shared" si="5"/>
        <v>-0.2815439282315646</v>
      </c>
    </row>
    <row r="193" spans="1:5" x14ac:dyDescent="0.3">
      <c r="A193" s="24">
        <v>44932</v>
      </c>
      <c r="B193">
        <v>1006.34021</v>
      </c>
      <c r="C193">
        <f t="shared" si="4"/>
        <v>-1.0822597589775329</v>
      </c>
      <c r="D193">
        <v>17859.449218999998</v>
      </c>
      <c r="E193">
        <f t="shared" si="5"/>
        <v>-0.73755037122400502</v>
      </c>
    </row>
    <row r="194" spans="1:5" x14ac:dyDescent="0.3">
      <c r="A194" s="24">
        <v>44935</v>
      </c>
      <c r="B194">
        <v>1040.1024170000001</v>
      </c>
      <c r="C194">
        <f t="shared" si="4"/>
        <v>3.354949614902103</v>
      </c>
      <c r="D194">
        <v>18101.199218999998</v>
      </c>
      <c r="E194">
        <f t="shared" si="5"/>
        <v>1.3536251708300862</v>
      </c>
    </row>
    <row r="195" spans="1:5" x14ac:dyDescent="0.3">
      <c r="A195" s="24">
        <v>44936</v>
      </c>
      <c r="B195">
        <v>1036.5947269999999</v>
      </c>
      <c r="C195">
        <f t="shared" si="4"/>
        <v>-0.33724467347335807</v>
      </c>
      <c r="D195">
        <v>17914.150390999999</v>
      </c>
      <c r="E195">
        <f t="shared" si="5"/>
        <v>-1.0333504743910149</v>
      </c>
    </row>
    <row r="196" spans="1:5" x14ac:dyDescent="0.3">
      <c r="A196" s="24">
        <v>44937</v>
      </c>
      <c r="B196">
        <v>1027.7764890000001</v>
      </c>
      <c r="C196">
        <f t="shared" ref="C196:C249" si="6">(B196/B195-1)*100</f>
        <v>-0.8506929246611783</v>
      </c>
      <c r="D196">
        <v>17895.699218999998</v>
      </c>
      <c r="E196">
        <f t="shared" ref="E196:E249" si="7">(D196/D195-1)*100</f>
        <v>-0.10299775092471597</v>
      </c>
    </row>
    <row r="197" spans="1:5" x14ac:dyDescent="0.3">
      <c r="A197" s="24">
        <v>44938</v>
      </c>
      <c r="B197">
        <v>1044.1948239999999</v>
      </c>
      <c r="C197">
        <f t="shared" si="6"/>
        <v>1.5974616247521389</v>
      </c>
      <c r="D197">
        <v>17858.199218999998</v>
      </c>
      <c r="E197">
        <f t="shared" si="7"/>
        <v>-0.20954755408598702</v>
      </c>
    </row>
    <row r="198" spans="1:5" x14ac:dyDescent="0.3">
      <c r="A198" s="24">
        <v>44939</v>
      </c>
      <c r="B198">
        <v>1050.1873780000001</v>
      </c>
      <c r="C198">
        <f t="shared" si="6"/>
        <v>0.57389232950268987</v>
      </c>
      <c r="D198">
        <v>17956.599609000001</v>
      </c>
      <c r="E198">
        <f t="shared" si="7"/>
        <v>0.5510095883313415</v>
      </c>
    </row>
    <row r="199" spans="1:5" x14ac:dyDescent="0.3">
      <c r="A199" s="24">
        <v>44942</v>
      </c>
      <c r="B199">
        <v>1065.679932</v>
      </c>
      <c r="C199">
        <f t="shared" si="6"/>
        <v>1.475218072940887</v>
      </c>
      <c r="D199">
        <v>17894.849609000001</v>
      </c>
      <c r="E199">
        <f t="shared" si="7"/>
        <v>-0.34388470726411935</v>
      </c>
    </row>
    <row r="200" spans="1:5" x14ac:dyDescent="0.3">
      <c r="A200" s="24">
        <v>44943</v>
      </c>
      <c r="B200">
        <v>1082.5855710000001</v>
      </c>
      <c r="C200">
        <f t="shared" si="6"/>
        <v>1.5863711506955536</v>
      </c>
      <c r="D200">
        <v>18053.300781000002</v>
      </c>
      <c r="E200">
        <f t="shared" si="7"/>
        <v>0.88545685189949097</v>
      </c>
    </row>
    <row r="201" spans="1:5" x14ac:dyDescent="0.3">
      <c r="A201" s="24">
        <v>44944</v>
      </c>
      <c r="B201">
        <v>1086.5804439999999</v>
      </c>
      <c r="C201">
        <f t="shared" si="6"/>
        <v>0.36901221547869234</v>
      </c>
      <c r="D201">
        <v>18165.349609000001</v>
      </c>
      <c r="E201">
        <f t="shared" si="7"/>
        <v>0.62065563167221782</v>
      </c>
    </row>
    <row r="202" spans="1:5" x14ac:dyDescent="0.3">
      <c r="A202" s="24">
        <v>44945</v>
      </c>
      <c r="B202">
        <v>1092.7254640000001</v>
      </c>
      <c r="C202">
        <f t="shared" si="6"/>
        <v>0.565537511183134</v>
      </c>
      <c r="D202">
        <v>18107.849609000001</v>
      </c>
      <c r="E202">
        <f t="shared" si="7"/>
        <v>-0.316536709932147</v>
      </c>
    </row>
    <row r="203" spans="1:5" x14ac:dyDescent="0.3">
      <c r="A203" s="24">
        <v>44946</v>
      </c>
      <c r="B203">
        <v>1089.185913</v>
      </c>
      <c r="C203">
        <f t="shared" si="6"/>
        <v>-0.32391951287044085</v>
      </c>
      <c r="D203">
        <v>18027.650390999999</v>
      </c>
      <c r="E203">
        <f t="shared" si="7"/>
        <v>-0.44289752638624336</v>
      </c>
    </row>
    <row r="204" spans="1:5" x14ac:dyDescent="0.3">
      <c r="A204" s="24">
        <v>44949</v>
      </c>
      <c r="B204">
        <v>1102.3607179999999</v>
      </c>
      <c r="C204">
        <f t="shared" si="6"/>
        <v>1.2096011197676892</v>
      </c>
      <c r="D204">
        <v>18118.550781000002</v>
      </c>
      <c r="E204">
        <f t="shared" si="7"/>
        <v>0.50422760608550554</v>
      </c>
    </row>
    <row r="205" spans="1:5" x14ac:dyDescent="0.3">
      <c r="A205" s="24">
        <v>44950</v>
      </c>
      <c r="B205">
        <v>1118.730957</v>
      </c>
      <c r="C205">
        <f t="shared" si="6"/>
        <v>1.4850165406565363</v>
      </c>
      <c r="D205">
        <v>18118.300781000002</v>
      </c>
      <c r="E205">
        <f t="shared" si="7"/>
        <v>-1.3798013043242463E-3</v>
      </c>
    </row>
    <row r="206" spans="1:5" x14ac:dyDescent="0.3">
      <c r="A206" s="24">
        <v>44951</v>
      </c>
      <c r="B206">
        <v>1103.884644</v>
      </c>
      <c r="C206">
        <f t="shared" si="6"/>
        <v>-1.3270673263402033</v>
      </c>
      <c r="D206">
        <v>17891.949218999998</v>
      </c>
      <c r="E206">
        <f t="shared" si="7"/>
        <v>-1.2492979597588438</v>
      </c>
    </row>
    <row r="207" spans="1:5" x14ac:dyDescent="0.3">
      <c r="A207" s="24">
        <v>44953</v>
      </c>
      <c r="B207">
        <v>1096.854736</v>
      </c>
      <c r="C207">
        <f t="shared" si="6"/>
        <v>-0.63683357117159112</v>
      </c>
      <c r="D207">
        <v>17604.349609000001</v>
      </c>
      <c r="E207">
        <f t="shared" si="7"/>
        <v>-1.6074246940885994</v>
      </c>
    </row>
    <row r="208" spans="1:5" x14ac:dyDescent="0.3">
      <c r="A208" s="24">
        <v>44956</v>
      </c>
      <c r="B208">
        <v>1115.6829829999999</v>
      </c>
      <c r="C208">
        <f t="shared" si="6"/>
        <v>1.7165670514094344</v>
      </c>
      <c r="D208">
        <v>17648.949218999998</v>
      </c>
      <c r="E208">
        <f t="shared" si="7"/>
        <v>0.25334426429020063</v>
      </c>
    </row>
    <row r="209" spans="1:5" x14ac:dyDescent="0.3">
      <c r="A209" s="24">
        <v>44957</v>
      </c>
      <c r="B209">
        <v>1103.3438719999999</v>
      </c>
      <c r="C209">
        <f t="shared" si="6"/>
        <v>-1.1059692751448913</v>
      </c>
      <c r="D209">
        <v>17662.150390999999</v>
      </c>
      <c r="E209">
        <f t="shared" si="7"/>
        <v>7.4798628723971028E-2</v>
      </c>
    </row>
    <row r="210" spans="1:5" x14ac:dyDescent="0.3">
      <c r="A210" s="24">
        <v>44958</v>
      </c>
      <c r="B210">
        <v>1113.0775149999999</v>
      </c>
      <c r="C210">
        <f t="shared" si="6"/>
        <v>0.8821948666245083</v>
      </c>
      <c r="D210">
        <v>17616.300781000002</v>
      </c>
      <c r="E210">
        <f t="shared" si="7"/>
        <v>-0.25959245609957771</v>
      </c>
    </row>
    <row r="211" spans="1:5" x14ac:dyDescent="0.3">
      <c r="A211" s="24">
        <v>44959</v>
      </c>
      <c r="B211">
        <v>1130.283447</v>
      </c>
      <c r="C211">
        <f t="shared" si="6"/>
        <v>1.5457981827977196</v>
      </c>
      <c r="D211">
        <v>17610.400390999999</v>
      </c>
      <c r="E211">
        <f t="shared" si="7"/>
        <v>-3.349392175664434E-2</v>
      </c>
    </row>
    <row r="212" spans="1:5" x14ac:dyDescent="0.3">
      <c r="A212" s="24">
        <v>44960</v>
      </c>
      <c r="B212">
        <v>1126.8914789999999</v>
      </c>
      <c r="C212">
        <f t="shared" si="6"/>
        <v>-0.300098883072486</v>
      </c>
      <c r="D212">
        <v>17854.050781000002</v>
      </c>
      <c r="E212">
        <f t="shared" si="7"/>
        <v>1.3835596272105288</v>
      </c>
    </row>
    <row r="213" spans="1:5" x14ac:dyDescent="0.3">
      <c r="A213" s="24">
        <v>44963</v>
      </c>
      <c r="B213">
        <v>1126.448975</v>
      </c>
      <c r="C213">
        <f t="shared" si="6"/>
        <v>-3.9267667583442467E-2</v>
      </c>
      <c r="D213">
        <v>17764.599609000001</v>
      </c>
      <c r="E213">
        <f t="shared" si="7"/>
        <v>-0.50101331679415217</v>
      </c>
    </row>
    <row r="214" spans="1:5" x14ac:dyDescent="0.3">
      <c r="A214" s="24">
        <v>44964</v>
      </c>
      <c r="B214">
        <v>1109.292236</v>
      </c>
      <c r="C214">
        <f t="shared" si="6"/>
        <v>-1.5230817711916367</v>
      </c>
      <c r="D214">
        <v>17721.5</v>
      </c>
      <c r="E214">
        <f t="shared" si="7"/>
        <v>-0.24261514443683074</v>
      </c>
    </row>
    <row r="215" spans="1:5" x14ac:dyDescent="0.3">
      <c r="A215" s="24">
        <v>44965</v>
      </c>
      <c r="B215">
        <v>1125.7608640000001</v>
      </c>
      <c r="C215">
        <f t="shared" si="6"/>
        <v>1.4846068029272796</v>
      </c>
      <c r="D215">
        <v>17871.699218999998</v>
      </c>
      <c r="E215">
        <f t="shared" si="7"/>
        <v>0.84755364387889554</v>
      </c>
    </row>
    <row r="216" spans="1:5" x14ac:dyDescent="0.3">
      <c r="A216" s="24">
        <v>44966</v>
      </c>
      <c r="B216">
        <v>1127.088135</v>
      </c>
      <c r="C216">
        <f t="shared" si="6"/>
        <v>0.11789990596082767</v>
      </c>
      <c r="D216">
        <v>17893.449218999998</v>
      </c>
      <c r="E216">
        <f t="shared" si="7"/>
        <v>0.12170079483475593</v>
      </c>
    </row>
    <row r="217" spans="1:5" x14ac:dyDescent="0.3">
      <c r="A217" s="24">
        <v>44967</v>
      </c>
      <c r="B217">
        <v>1096.904053</v>
      </c>
      <c r="C217">
        <f t="shared" si="6"/>
        <v>-2.678058712773157</v>
      </c>
      <c r="D217">
        <v>17856.5</v>
      </c>
      <c r="E217">
        <f t="shared" si="7"/>
        <v>-0.20649578819472714</v>
      </c>
    </row>
    <row r="218" spans="1:5" x14ac:dyDescent="0.3">
      <c r="A218" s="24">
        <v>44970</v>
      </c>
      <c r="B218">
        <v>1094.298462</v>
      </c>
      <c r="C218">
        <f t="shared" si="6"/>
        <v>-0.23754046608486235</v>
      </c>
      <c r="D218">
        <v>17770.900390999999</v>
      </c>
      <c r="E218">
        <f t="shared" si="7"/>
        <v>-0.47937506790244333</v>
      </c>
    </row>
    <row r="219" spans="1:5" x14ac:dyDescent="0.3">
      <c r="A219" s="24">
        <v>44971</v>
      </c>
      <c r="B219">
        <v>1106.539307</v>
      </c>
      <c r="C219">
        <f t="shared" si="6"/>
        <v>1.1186020473452851</v>
      </c>
      <c r="D219">
        <v>17929.849609000001</v>
      </c>
      <c r="E219">
        <f t="shared" si="7"/>
        <v>0.89443536626034881</v>
      </c>
    </row>
    <row r="220" spans="1:5" x14ac:dyDescent="0.3">
      <c r="A220" s="24">
        <v>44972</v>
      </c>
      <c r="B220">
        <v>1113.8641359999999</v>
      </c>
      <c r="C220">
        <f t="shared" si="6"/>
        <v>0.66195831938935523</v>
      </c>
      <c r="D220">
        <v>18015.849609000001</v>
      </c>
      <c r="E220">
        <f t="shared" si="7"/>
        <v>0.47964707945364893</v>
      </c>
    </row>
    <row r="221" spans="1:5" x14ac:dyDescent="0.3">
      <c r="A221" s="24">
        <v>44973</v>
      </c>
      <c r="B221">
        <v>1109.19397</v>
      </c>
      <c r="C221">
        <f t="shared" si="6"/>
        <v>-0.4192760902394177</v>
      </c>
      <c r="D221">
        <v>18035.849609000001</v>
      </c>
      <c r="E221">
        <f t="shared" si="7"/>
        <v>0.11101336009160523</v>
      </c>
    </row>
    <row r="222" spans="1:5" x14ac:dyDescent="0.3">
      <c r="A222" s="24">
        <v>44974</v>
      </c>
      <c r="B222">
        <v>1090.9064940000001</v>
      </c>
      <c r="C222">
        <f t="shared" si="6"/>
        <v>-1.6487175818310607</v>
      </c>
      <c r="D222">
        <v>17944.199218999998</v>
      </c>
      <c r="E222">
        <f t="shared" si="7"/>
        <v>-0.50815676548039423</v>
      </c>
    </row>
    <row r="223" spans="1:5" x14ac:dyDescent="0.3">
      <c r="A223" s="24">
        <v>44977</v>
      </c>
      <c r="B223">
        <v>1096.953125</v>
      </c>
      <c r="C223">
        <f t="shared" si="6"/>
        <v>0.55427582778693196</v>
      </c>
      <c r="D223">
        <v>17844.599609000001</v>
      </c>
      <c r="E223">
        <f t="shared" si="7"/>
        <v>-0.5550518514893521</v>
      </c>
    </row>
    <row r="224" spans="1:5" x14ac:dyDescent="0.3">
      <c r="A224" s="24">
        <v>44978</v>
      </c>
      <c r="B224">
        <v>1086.6295170000001</v>
      </c>
      <c r="C224">
        <f t="shared" si="6"/>
        <v>-0.94111660423046306</v>
      </c>
      <c r="D224">
        <v>17826.699218999998</v>
      </c>
      <c r="E224">
        <f t="shared" si="7"/>
        <v>-0.10031264579887234</v>
      </c>
    </row>
    <row r="225" spans="1:5" x14ac:dyDescent="0.3">
      <c r="A225" s="24">
        <v>44979</v>
      </c>
      <c r="B225">
        <v>1074.241211</v>
      </c>
      <c r="C225">
        <f t="shared" si="6"/>
        <v>-1.1400671347675195</v>
      </c>
      <c r="D225">
        <v>17554.300781000002</v>
      </c>
      <c r="E225">
        <f t="shared" si="7"/>
        <v>-1.5280363159415944</v>
      </c>
    </row>
    <row r="226" spans="1:5" x14ac:dyDescent="0.3">
      <c r="A226" s="24">
        <v>44980</v>
      </c>
      <c r="B226">
        <v>1075.9617920000001</v>
      </c>
      <c r="C226">
        <f t="shared" si="6"/>
        <v>0.16016710049675531</v>
      </c>
      <c r="D226">
        <v>17511.25</v>
      </c>
      <c r="E226">
        <f t="shared" si="7"/>
        <v>-0.24524349637781162</v>
      </c>
    </row>
    <row r="227" spans="1:5" x14ac:dyDescent="0.3">
      <c r="A227" s="24">
        <v>44981</v>
      </c>
      <c r="B227">
        <v>1076.453491</v>
      </c>
      <c r="C227">
        <f t="shared" si="6"/>
        <v>4.5698555808937336E-2</v>
      </c>
      <c r="D227">
        <v>17465.800781000002</v>
      </c>
      <c r="E227">
        <f t="shared" si="7"/>
        <v>-0.2595429738025401</v>
      </c>
    </row>
    <row r="228" spans="1:5" x14ac:dyDescent="0.3">
      <c r="A228" s="24">
        <v>44984</v>
      </c>
      <c r="B228">
        <v>1065.736572</v>
      </c>
      <c r="C228">
        <f t="shared" si="6"/>
        <v>-0.99557659384282848</v>
      </c>
      <c r="D228">
        <v>17392.699218999998</v>
      </c>
      <c r="E228">
        <f t="shared" si="7"/>
        <v>-0.41854114172380497</v>
      </c>
    </row>
    <row r="229" spans="1:5" x14ac:dyDescent="0.3">
      <c r="A229" s="24">
        <v>44985</v>
      </c>
      <c r="B229">
        <v>1059.4932859999999</v>
      </c>
      <c r="C229">
        <f t="shared" si="6"/>
        <v>-0.58581887532336285</v>
      </c>
      <c r="D229">
        <v>17303.949218999998</v>
      </c>
      <c r="E229">
        <f t="shared" si="7"/>
        <v>-0.51027157362123488</v>
      </c>
    </row>
    <row r="230" spans="1:5" x14ac:dyDescent="0.3">
      <c r="A230" s="24">
        <v>44986</v>
      </c>
      <c r="B230">
        <v>1082.598389</v>
      </c>
      <c r="C230">
        <f t="shared" si="6"/>
        <v>2.1807691757284253</v>
      </c>
      <c r="D230">
        <v>17450.900390999999</v>
      </c>
      <c r="E230">
        <f t="shared" si="7"/>
        <v>0.84923487777370799</v>
      </c>
    </row>
    <row r="231" spans="1:5" x14ac:dyDescent="0.3">
      <c r="A231" s="24">
        <v>44987</v>
      </c>
      <c r="B231">
        <v>1087.366943</v>
      </c>
      <c r="C231">
        <f t="shared" si="6"/>
        <v>0.44047303676524319</v>
      </c>
      <c r="D231">
        <v>17321.900390999999</v>
      </c>
      <c r="E231">
        <f t="shared" si="7"/>
        <v>-0.73921687196455421</v>
      </c>
    </row>
    <row r="232" spans="1:5" x14ac:dyDescent="0.3">
      <c r="A232" s="24">
        <v>44988</v>
      </c>
      <c r="B232">
        <v>1100.1976320000001</v>
      </c>
      <c r="C232">
        <f t="shared" si="6"/>
        <v>1.1799778430453989</v>
      </c>
      <c r="D232">
        <v>17594.349609000001</v>
      </c>
      <c r="E232">
        <f t="shared" si="7"/>
        <v>1.572859858618969</v>
      </c>
    </row>
    <row r="233" spans="1:5" x14ac:dyDescent="0.3">
      <c r="A233" s="24">
        <v>44991</v>
      </c>
      <c r="B233">
        <v>1107.768311</v>
      </c>
      <c r="C233">
        <f t="shared" si="6"/>
        <v>0.68811991407740081</v>
      </c>
      <c r="D233">
        <v>17711.449218999998</v>
      </c>
      <c r="E233">
        <f t="shared" si="7"/>
        <v>0.66555236540313256</v>
      </c>
    </row>
    <row r="234" spans="1:5" x14ac:dyDescent="0.3">
      <c r="A234" s="24">
        <v>44993</v>
      </c>
      <c r="B234">
        <v>1101.8199460000001</v>
      </c>
      <c r="C234">
        <f t="shared" si="6"/>
        <v>-0.53696833001390942</v>
      </c>
      <c r="D234">
        <v>17754.400390999999</v>
      </c>
      <c r="E234">
        <f t="shared" si="7"/>
        <v>0.24250512461694296</v>
      </c>
    </row>
    <row r="235" spans="1:5" x14ac:dyDescent="0.3">
      <c r="A235" s="24">
        <v>44994</v>
      </c>
      <c r="B235">
        <v>1097.887207</v>
      </c>
      <c r="C235">
        <f t="shared" si="6"/>
        <v>-0.3569311859235591</v>
      </c>
      <c r="D235">
        <v>17589.599609000001</v>
      </c>
      <c r="E235">
        <f t="shared" si="7"/>
        <v>-0.92822499420222027</v>
      </c>
    </row>
    <row r="236" spans="1:5" x14ac:dyDescent="0.3">
      <c r="A236" s="24">
        <v>44995</v>
      </c>
      <c r="B236">
        <v>1097.543091</v>
      </c>
      <c r="C236">
        <f t="shared" si="6"/>
        <v>-3.1343474794676141E-2</v>
      </c>
      <c r="D236">
        <v>17412.900390999999</v>
      </c>
      <c r="E236">
        <f t="shared" si="7"/>
        <v>-1.0045664593160475</v>
      </c>
    </row>
    <row r="237" spans="1:5" x14ac:dyDescent="0.3">
      <c r="A237" s="24">
        <v>44998</v>
      </c>
      <c r="B237">
        <v>1080.1403809999999</v>
      </c>
      <c r="C237">
        <f t="shared" si="6"/>
        <v>-1.5856060816841322</v>
      </c>
      <c r="D237">
        <v>17154.300781000002</v>
      </c>
      <c r="E237">
        <f t="shared" si="7"/>
        <v>-1.4851035967199167</v>
      </c>
    </row>
    <row r="238" spans="1:5" x14ac:dyDescent="0.3">
      <c r="A238" s="24">
        <v>44999</v>
      </c>
      <c r="B238">
        <v>1065.834961</v>
      </c>
      <c r="C238">
        <f t="shared" si="6"/>
        <v>-1.3244037767346395</v>
      </c>
      <c r="D238">
        <v>17043.300781000002</v>
      </c>
      <c r="E238">
        <f t="shared" si="7"/>
        <v>-0.64706805259554523</v>
      </c>
    </row>
    <row r="239" spans="1:5" x14ac:dyDescent="0.3">
      <c r="A239" s="24">
        <v>45000</v>
      </c>
      <c r="B239">
        <v>1061.5089109999999</v>
      </c>
      <c r="C239">
        <f t="shared" si="6"/>
        <v>-0.40588366475999837</v>
      </c>
      <c r="D239">
        <v>16972.150390999999</v>
      </c>
      <c r="E239">
        <f t="shared" si="7"/>
        <v>-0.41746837020749661</v>
      </c>
    </row>
    <row r="240" spans="1:5" x14ac:dyDescent="0.3">
      <c r="A240" s="24">
        <v>45001</v>
      </c>
      <c r="B240">
        <v>1054.380737</v>
      </c>
      <c r="C240">
        <f t="shared" si="6"/>
        <v>-0.67151334540233032</v>
      </c>
      <c r="D240">
        <v>16985.599609000001</v>
      </c>
      <c r="E240">
        <f t="shared" si="7"/>
        <v>7.9242863692363663E-2</v>
      </c>
    </row>
    <row r="241" spans="1:5" x14ac:dyDescent="0.3">
      <c r="A241" s="24">
        <v>45002</v>
      </c>
      <c r="B241">
        <v>1089.8249510000001</v>
      </c>
      <c r="C241">
        <f t="shared" si="6"/>
        <v>3.3616143349553651</v>
      </c>
      <c r="D241">
        <v>17100.050781000002</v>
      </c>
      <c r="E241">
        <f t="shared" si="7"/>
        <v>0.67381296294866111</v>
      </c>
    </row>
    <row r="242" spans="1:5" x14ac:dyDescent="0.3">
      <c r="A242" s="24">
        <v>45005</v>
      </c>
      <c r="B242">
        <v>1072.52063</v>
      </c>
      <c r="C242">
        <f t="shared" si="6"/>
        <v>-1.5878073799027947</v>
      </c>
      <c r="D242">
        <v>16988.400390999999</v>
      </c>
      <c r="E242">
        <f t="shared" si="7"/>
        <v>-0.65292431835383136</v>
      </c>
    </row>
    <row r="243" spans="1:5" x14ac:dyDescent="0.3">
      <c r="A243" s="24">
        <v>45006</v>
      </c>
      <c r="B243">
        <v>1065.6875</v>
      </c>
      <c r="C243">
        <f t="shared" si="6"/>
        <v>-0.63710942324717301</v>
      </c>
      <c r="D243">
        <v>17107.5</v>
      </c>
      <c r="E243">
        <f t="shared" si="7"/>
        <v>0.70106429245155866</v>
      </c>
    </row>
    <row r="244" spans="1:5" x14ac:dyDescent="0.3">
      <c r="A244" s="24">
        <v>45007</v>
      </c>
      <c r="B244">
        <v>1063.278564</v>
      </c>
      <c r="C244">
        <f t="shared" si="6"/>
        <v>-0.22604525247786889</v>
      </c>
      <c r="D244">
        <v>17151.900390999999</v>
      </c>
      <c r="E244">
        <f t="shared" si="7"/>
        <v>0.2595375770860775</v>
      </c>
    </row>
    <row r="245" spans="1:5" x14ac:dyDescent="0.3">
      <c r="A245" s="24">
        <v>45008</v>
      </c>
      <c r="B245">
        <v>1047.98999</v>
      </c>
      <c r="C245">
        <f t="shared" si="6"/>
        <v>-1.4378709886226915</v>
      </c>
      <c r="D245">
        <v>17076.900390999999</v>
      </c>
      <c r="E245">
        <f t="shared" si="7"/>
        <v>-0.43726933045480365</v>
      </c>
    </row>
    <row r="246" spans="1:5" x14ac:dyDescent="0.3">
      <c r="A246" s="24">
        <v>45009</v>
      </c>
      <c r="B246">
        <v>1034.0776370000001</v>
      </c>
      <c r="C246">
        <f t="shared" si="6"/>
        <v>-1.3275272791489101</v>
      </c>
      <c r="D246">
        <v>16945.050781000002</v>
      </c>
      <c r="E246">
        <f t="shared" si="7"/>
        <v>-0.77209333650201106</v>
      </c>
    </row>
    <row r="247" spans="1:5" x14ac:dyDescent="0.3">
      <c r="A247" s="24">
        <v>45012</v>
      </c>
      <c r="B247">
        <v>1033.831909</v>
      </c>
      <c r="C247">
        <f t="shared" si="6"/>
        <v>-2.3763012679878237E-2</v>
      </c>
      <c r="D247">
        <v>16985.699218999998</v>
      </c>
      <c r="E247">
        <f t="shared" si="7"/>
        <v>0.23988383702913119</v>
      </c>
    </row>
    <row r="248" spans="1:5" x14ac:dyDescent="0.3">
      <c r="A248" s="24">
        <v>45013</v>
      </c>
      <c r="B248">
        <v>1023.606567</v>
      </c>
      <c r="C248">
        <f t="shared" si="6"/>
        <v>-0.98907200590188094</v>
      </c>
      <c r="D248">
        <v>16951.699218999998</v>
      </c>
      <c r="E248">
        <f t="shared" si="7"/>
        <v>-0.20016838613253762</v>
      </c>
    </row>
    <row r="249" spans="1:5" x14ac:dyDescent="0.3">
      <c r="A249" s="24">
        <v>45014</v>
      </c>
      <c r="B249">
        <v>1049.5629879999999</v>
      </c>
      <c r="C249">
        <f t="shared" si="6"/>
        <v>2.5357810155588689</v>
      </c>
      <c r="D249">
        <v>17080.699218999998</v>
      </c>
      <c r="E249">
        <f t="shared" si="7"/>
        <v>0.76098565892093184</v>
      </c>
    </row>
  </sheetData>
  <mergeCells count="2">
    <mergeCell ref="I16:O29"/>
    <mergeCell ref="I32:O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Q1 - 6</vt:lpstr>
      <vt:lpstr>Q 7 - 8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dcterms:created xsi:type="dcterms:W3CDTF">2023-04-29T16:41:57Z</dcterms:created>
  <dcterms:modified xsi:type="dcterms:W3CDTF">2023-05-03T07:55:59Z</dcterms:modified>
</cp:coreProperties>
</file>