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R:\Tesis_Maestria_Matias_Nion\Data\rawdata\"/>
    </mc:Choice>
  </mc:AlternateContent>
  <xr:revisionPtr revIDLastSave="0" documentId="8_{3F70B4AA-C89A-447C-9861-EE2C857FC86E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" r:id="rId1"/>
    <sheet name="Hoja2" sheetId="2" r:id="rId2"/>
    <sheet name="planilla_curva" sheetId="3" r:id="rId3"/>
  </sheets>
  <definedNames>
    <definedName name="vol">Hoja1!$C$20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O8" i="2"/>
  <c r="U8" i="2"/>
  <c r="Z8" i="2"/>
  <c r="J8" i="2"/>
  <c r="Q8" i="2"/>
  <c r="V8" i="2"/>
  <c r="P8" i="2"/>
  <c r="AF8" i="2"/>
  <c r="M8" i="2"/>
  <c r="T8" i="2"/>
  <c r="Y8" i="2"/>
  <c r="L8" i="2"/>
  <c r="S8" i="2"/>
  <c r="X8" i="2"/>
  <c r="K8" i="2"/>
  <c r="R8" i="2"/>
  <c r="W8" i="2"/>
  <c r="AB8" i="2"/>
  <c r="M7" i="2"/>
  <c r="O7" i="2"/>
  <c r="T7" i="2"/>
  <c r="Y7" i="2"/>
  <c r="P7" i="2"/>
  <c r="AD7" i="2"/>
  <c r="AF7" i="2"/>
  <c r="N7" i="2"/>
  <c r="U7" i="2"/>
  <c r="Z7" i="2"/>
  <c r="AE7" i="2"/>
  <c r="L7" i="2"/>
  <c r="S7" i="2"/>
  <c r="X7" i="2"/>
  <c r="AC7" i="2"/>
  <c r="K7" i="2"/>
  <c r="R7" i="2"/>
  <c r="W7" i="2"/>
  <c r="AB7" i="2"/>
  <c r="J7" i="2"/>
  <c r="Q7" i="2"/>
  <c r="V7" i="2"/>
  <c r="AA7" i="2"/>
  <c r="O6" i="2"/>
  <c r="P6" i="2"/>
  <c r="AF6" i="2"/>
  <c r="N6" i="2"/>
  <c r="U6" i="2"/>
  <c r="Z6" i="2"/>
  <c r="M6" i="2"/>
  <c r="T6" i="2"/>
  <c r="Y6" i="2"/>
  <c r="AD6" i="2"/>
  <c r="L6" i="2"/>
  <c r="K6" i="2"/>
  <c r="R6" i="2"/>
  <c r="W6" i="2"/>
  <c r="AB6" i="2"/>
  <c r="J6" i="2"/>
  <c r="Q6" i="2"/>
  <c r="V6" i="2"/>
  <c r="K4" i="2"/>
  <c r="O4" i="2"/>
  <c r="R4" i="2"/>
  <c r="W4" i="2"/>
  <c r="P4" i="2"/>
  <c r="AF4" i="2"/>
  <c r="N4" i="2"/>
  <c r="U4" i="2"/>
  <c r="Z4" i="2"/>
  <c r="M4" i="2"/>
  <c r="T4" i="2"/>
  <c r="Y4" i="2"/>
  <c r="L4" i="2"/>
  <c r="S4" i="2"/>
  <c r="X4" i="2"/>
  <c r="J4" i="2"/>
  <c r="Q4" i="2"/>
  <c r="V4" i="2"/>
  <c r="N3" i="2"/>
  <c r="O3" i="2"/>
  <c r="U3" i="2"/>
  <c r="Z3" i="2"/>
  <c r="J3" i="2"/>
  <c r="Q3" i="2"/>
  <c r="V3" i="2"/>
  <c r="P3" i="2"/>
  <c r="AF3" i="2"/>
  <c r="M3" i="2"/>
  <c r="T3" i="2"/>
  <c r="Y3" i="2"/>
  <c r="L3" i="2"/>
  <c r="S3" i="2"/>
  <c r="X3" i="2"/>
  <c r="K3" i="2"/>
  <c r="R3" i="2"/>
  <c r="W3" i="2"/>
  <c r="M2" i="2"/>
  <c r="O2" i="2"/>
  <c r="T2" i="2"/>
  <c r="Y2" i="2"/>
  <c r="P2" i="2"/>
  <c r="AD2" i="2"/>
  <c r="AF2" i="2"/>
  <c r="N2" i="2"/>
  <c r="U2" i="2"/>
  <c r="Z2" i="2"/>
  <c r="AE2" i="2"/>
  <c r="L2" i="2"/>
  <c r="S2" i="2"/>
  <c r="X2" i="2"/>
  <c r="AC2" i="2"/>
  <c r="K2" i="2"/>
  <c r="R2" i="2"/>
  <c r="W2" i="2"/>
  <c r="AB2" i="2"/>
  <c r="J2" i="2"/>
  <c r="Q2" i="2"/>
  <c r="V2" i="2"/>
  <c r="AA2" i="2"/>
  <c r="AA3" i="2"/>
  <c r="AB3" i="2"/>
  <c r="AC4" i="2"/>
  <c r="AB4" i="2"/>
  <c r="AD3" i="2"/>
  <c r="AE3" i="2"/>
  <c r="AD4" i="2"/>
  <c r="AA6" i="2"/>
  <c r="AE6" i="2"/>
  <c r="AC8" i="2"/>
  <c r="AA8" i="2"/>
  <c r="AC3" i="2"/>
  <c r="AA4" i="2"/>
  <c r="AE4" i="2"/>
  <c r="AD8" i="2"/>
  <c r="AE8" i="2"/>
  <c r="S6" i="2"/>
  <c r="X6" i="2"/>
  <c r="AC6" i="2"/>
  <c r="L2" i="1"/>
  <c r="K2" i="1"/>
  <c r="J2" i="1"/>
  <c r="K3" i="1"/>
  <c r="O3" i="1"/>
  <c r="R3" i="1"/>
  <c r="W3" i="1"/>
  <c r="P3" i="1"/>
  <c r="AB3" i="1"/>
  <c r="J5" i="1"/>
  <c r="O5" i="1"/>
  <c r="Q5" i="1"/>
  <c r="V5" i="1"/>
  <c r="P5" i="1"/>
  <c r="AA5" i="1"/>
  <c r="AF5" i="1"/>
  <c r="M7" i="1"/>
  <c r="O7" i="1"/>
  <c r="T7" i="1"/>
  <c r="Y7" i="1"/>
  <c r="P7" i="1"/>
  <c r="AD7" i="1"/>
  <c r="K4" i="1"/>
  <c r="O4" i="1"/>
  <c r="R4" i="1"/>
  <c r="W4" i="1"/>
  <c r="P4" i="1"/>
  <c r="AB4" i="1"/>
  <c r="K5" i="1"/>
  <c r="R5" i="1"/>
  <c r="W5" i="1"/>
  <c r="AB5" i="1"/>
  <c r="K6" i="1"/>
  <c r="O6" i="1"/>
  <c r="R6" i="1"/>
  <c r="W6" i="1"/>
  <c r="K7" i="1"/>
  <c r="R7" i="1"/>
  <c r="W7" i="1"/>
  <c r="AB7" i="1"/>
  <c r="AF4" i="1"/>
  <c r="M3" i="1"/>
  <c r="N3" i="1"/>
  <c r="AF3" i="1"/>
  <c r="M4" i="1"/>
  <c r="T4" i="1"/>
  <c r="Y4" i="1"/>
  <c r="AD4" i="1"/>
  <c r="N4" i="1"/>
  <c r="J4" i="1"/>
  <c r="Q4" i="1"/>
  <c r="V4" i="1"/>
  <c r="AA4" i="1"/>
  <c r="M5" i="1"/>
  <c r="T5" i="1"/>
  <c r="Y5" i="1"/>
  <c r="AD5" i="1"/>
  <c r="N5" i="1"/>
  <c r="U5" i="1"/>
  <c r="Z5" i="1"/>
  <c r="AE5" i="1"/>
  <c r="M6" i="1"/>
  <c r="N6" i="1"/>
  <c r="T6" i="1"/>
  <c r="Y6" i="1"/>
  <c r="N7" i="1"/>
  <c r="U7" i="1"/>
  <c r="Z7" i="1"/>
  <c r="AE7" i="1"/>
  <c r="AF7" i="1"/>
  <c r="O2" i="1"/>
  <c r="P2" i="1"/>
  <c r="AF2" i="1"/>
  <c r="N2" i="1"/>
  <c r="M2" i="1"/>
  <c r="L3" i="1"/>
  <c r="S3" i="1"/>
  <c r="X3" i="1"/>
  <c r="AC3" i="1"/>
  <c r="L4" i="1"/>
  <c r="S4" i="1"/>
  <c r="X4" i="1"/>
  <c r="AC4" i="1"/>
  <c r="L5" i="1"/>
  <c r="S5" i="1"/>
  <c r="X5" i="1"/>
  <c r="AC5" i="1"/>
  <c r="L6" i="1"/>
  <c r="S6" i="1"/>
  <c r="X6" i="1"/>
  <c r="L7" i="1"/>
  <c r="S7" i="1"/>
  <c r="X7" i="1"/>
  <c r="AC7" i="1"/>
  <c r="J3" i="1"/>
  <c r="Q3" i="1"/>
  <c r="V3" i="1"/>
  <c r="AA3" i="1"/>
  <c r="J6" i="1"/>
  <c r="J7" i="1"/>
  <c r="Q7" i="1"/>
  <c r="V7" i="1"/>
  <c r="AA7" i="1"/>
  <c r="P6" i="1"/>
  <c r="AC6" i="1"/>
  <c r="AB6" i="1"/>
  <c r="AD6" i="1"/>
  <c r="AF6" i="1"/>
  <c r="S2" i="1"/>
  <c r="X2" i="1"/>
  <c r="AC2" i="1"/>
  <c r="U6" i="1"/>
  <c r="Z6" i="1"/>
  <c r="AE6" i="1"/>
  <c r="Q6" i="1"/>
  <c r="V6" i="1"/>
  <c r="AA6" i="1"/>
  <c r="T2" i="1"/>
  <c r="Y2" i="1"/>
  <c r="AD2" i="1"/>
  <c r="U3" i="1"/>
  <c r="Z3" i="1"/>
  <c r="AE3" i="1"/>
  <c r="U4" i="1"/>
  <c r="Z4" i="1"/>
  <c r="AE4" i="1"/>
  <c r="T3" i="1"/>
  <c r="Y3" i="1"/>
  <c r="AD3" i="1"/>
  <c r="Q2" i="1"/>
  <c r="V2" i="1"/>
  <c r="AA2" i="1"/>
  <c r="U2" i="1"/>
  <c r="Z2" i="1"/>
  <c r="AE2" i="1"/>
  <c r="R2" i="1"/>
  <c r="W2" i="1"/>
  <c r="AB2" i="1"/>
</calcChain>
</file>

<file path=xl/sharedStrings.xml><?xml version="1.0" encoding="utf-8"?>
<sst xmlns="http://schemas.openxmlformats.org/spreadsheetml/2006/main" count="121" uniqueCount="51">
  <si>
    <t>Muestra</t>
  </si>
  <si>
    <t>Masa 0.03 bar</t>
  </si>
  <si>
    <t>Masa 0.1 bar</t>
  </si>
  <si>
    <t>Masa 0.33 bar</t>
  </si>
  <si>
    <t>Masa 1 bar</t>
  </si>
  <si>
    <t>Masa seca</t>
  </si>
  <si>
    <t>Masa papel + gomitas</t>
  </si>
  <si>
    <t>Volumen anillo</t>
  </si>
  <si>
    <t>Dap</t>
  </si>
  <si>
    <t>Masa agua 1 bar</t>
  </si>
  <si>
    <t>Masa final 0.03 bar</t>
  </si>
  <si>
    <t>Masa final 0.1 bar</t>
  </si>
  <si>
    <t>Masa final 0.33 bar</t>
  </si>
  <si>
    <t>Masa final 1 bar</t>
  </si>
  <si>
    <t>Masa final seco</t>
  </si>
  <si>
    <t>Masa agua 0.03 bar</t>
  </si>
  <si>
    <t>Masa agua 0.1 bar</t>
  </si>
  <si>
    <t>Masa agua 0.33 bar</t>
  </si>
  <si>
    <t>HP% 0.03 bar</t>
  </si>
  <si>
    <t>HP% 0.1 bar</t>
  </si>
  <si>
    <t>HP% 0.33 bar</t>
  </si>
  <si>
    <t>HP% 1 bar</t>
  </si>
  <si>
    <t>HV% 0.03 bar</t>
  </si>
  <si>
    <t>HV% 0.1 bar</t>
  </si>
  <si>
    <t>HV% 0.33 bar</t>
  </si>
  <si>
    <t>HV% 1 bar</t>
  </si>
  <si>
    <t>PT cálculo</t>
  </si>
  <si>
    <t>cm3</t>
  </si>
  <si>
    <t>Masa anillo</t>
  </si>
  <si>
    <t>M70</t>
  </si>
  <si>
    <t>Masa 0.06 bar</t>
  </si>
  <si>
    <t>M66</t>
  </si>
  <si>
    <t>M71</t>
  </si>
  <si>
    <t>M13</t>
  </si>
  <si>
    <t>M14</t>
  </si>
  <si>
    <t>M18</t>
  </si>
  <si>
    <t>Masa final 0.06 bar</t>
  </si>
  <si>
    <t>Masa agua 0.06 bar</t>
  </si>
  <si>
    <t>HP% 0.06 bar</t>
  </si>
  <si>
    <t>HV% 0.06 bar</t>
  </si>
  <si>
    <t>presion</t>
  </si>
  <si>
    <t>masa.seca</t>
  </si>
  <si>
    <t>masa.anillo</t>
  </si>
  <si>
    <t>masa.papel.gomita</t>
  </si>
  <si>
    <t>masa.muestra</t>
  </si>
  <si>
    <t>masa.sustra.f</t>
  </si>
  <si>
    <t>masa.sustrat.seco</t>
  </si>
  <si>
    <t>masa.agua</t>
  </si>
  <si>
    <t>HP</t>
  </si>
  <si>
    <t>HV</t>
  </si>
  <si>
    <t>PTcalculo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</si>
</sst>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Fill="1"/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workbookViewId="0">
      <selection sqref="A1:XFD1048576"/>
    </sheetView>
  </sheetViews>
  <sheetFormatPr baseColWidth="10" defaultRowHeight="14.4" x14ac:dyDescent="0.3"/>
  <cols>
    <col min="1" max="1" width="14.44140625" bestFit="1" customWidth="1"/>
    <col min="2" max="2" width="14.44140625" customWidth="1"/>
    <col min="3" max="3" width="13.6640625" bestFit="1" customWidth="1"/>
    <col min="4" max="4" width="13.6640625" customWidth="1"/>
    <col min="5" max="5" width="12.77734375" bestFit="1" customWidth="1"/>
    <col min="6" max="6" width="11.77734375" bestFit="1" customWidth="1"/>
    <col min="7" max="7" width="12.77734375" bestFit="1" customWidth="1"/>
    <col min="8" max="8" width="10.33203125" bestFit="1" customWidth="1"/>
    <col min="9" max="9" width="11" bestFit="1" customWidth="1"/>
    <col min="10" max="10" width="20" bestFit="1" customWidth="1"/>
    <col min="11" max="11" width="20" customWidth="1"/>
    <col min="12" max="12" width="20" bestFit="1" customWidth="1"/>
    <col min="13" max="16" width="20" customWidth="1"/>
    <col min="17" max="18" width="18" style="5" customWidth="1"/>
    <col min="19" max="19" width="17.44140625" style="5" customWidth="1"/>
    <col min="20" max="20" width="17.44140625" style="5" bestFit="1" customWidth="1"/>
    <col min="21" max="21" width="16.44140625" style="5" customWidth="1"/>
    <col min="22" max="22" width="17.6640625" style="5" bestFit="1" customWidth="1"/>
    <col min="23" max="23" width="17.44140625" style="5" customWidth="1"/>
    <col min="24" max="27" width="12.44140625" style="5" bestFit="1" customWidth="1"/>
    <col min="28" max="28" width="12" style="5" customWidth="1"/>
    <col min="29" max="32" width="12.44140625" style="5" bestFit="1" customWidth="1"/>
    <col min="33" max="33" width="12" style="5" bestFit="1" customWidth="1"/>
    <col min="34" max="34" width="10.77734375" style="5"/>
  </cols>
  <sheetData>
    <row r="1" spans="1:34" s="1" customFormat="1" x14ac:dyDescent="0.3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6</v>
      </c>
      <c r="J1" s="1" t="s">
        <v>10</v>
      </c>
      <c r="K1" s="1" t="s">
        <v>36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8</v>
      </c>
      <c r="Q1" s="4" t="s">
        <v>15</v>
      </c>
      <c r="R1" s="4" t="s">
        <v>37</v>
      </c>
      <c r="S1" s="4" t="s">
        <v>16</v>
      </c>
      <c r="T1" s="4" t="s">
        <v>17</v>
      </c>
      <c r="U1" s="4" t="s">
        <v>9</v>
      </c>
      <c r="V1" s="4" t="s">
        <v>18</v>
      </c>
      <c r="W1" s="4" t="s">
        <v>38</v>
      </c>
      <c r="X1" s="4" t="s">
        <v>19</v>
      </c>
      <c r="Y1" s="4" t="s">
        <v>20</v>
      </c>
      <c r="Z1" s="4" t="s">
        <v>21</v>
      </c>
      <c r="AA1" s="6" t="s">
        <v>22</v>
      </c>
      <c r="AB1" s="6" t="s">
        <v>39</v>
      </c>
      <c r="AC1" s="6" t="s">
        <v>23</v>
      </c>
      <c r="AD1" s="6" t="s">
        <v>24</v>
      </c>
      <c r="AE1" s="6" t="s">
        <v>25</v>
      </c>
      <c r="AF1" s="6" t="s">
        <v>26</v>
      </c>
      <c r="AG1" s="4"/>
      <c r="AH1" s="4"/>
    </row>
    <row r="2" spans="1:34" x14ac:dyDescent="0.3">
      <c r="A2" t="s">
        <v>29</v>
      </c>
      <c r="B2">
        <v>178.8</v>
      </c>
      <c r="C2">
        <v>172</v>
      </c>
      <c r="D2">
        <v>170.9</v>
      </c>
      <c r="E2">
        <v>166.2</v>
      </c>
      <c r="F2">
        <v>165.7</v>
      </c>
      <c r="G2">
        <v>155.19999999999999</v>
      </c>
      <c r="H2">
        <v>68.3</v>
      </c>
      <c r="I2">
        <v>3.3</v>
      </c>
      <c r="J2">
        <f>B2-(H2+I2)</f>
        <v>107.20000000000002</v>
      </c>
      <c r="K2">
        <f>C2-(H2+I2)</f>
        <v>100.4</v>
      </c>
      <c r="L2">
        <f>C2-(H2+2*I2)</f>
        <v>97.100000000000009</v>
      </c>
      <c r="M2">
        <f>E2-(H2+2*I2)</f>
        <v>91.3</v>
      </c>
      <c r="N2">
        <f>F2-(H2+2*I2)</f>
        <v>90.8</v>
      </c>
      <c r="O2">
        <f>G2-(H2+2*I2)</f>
        <v>80.3</v>
      </c>
      <c r="P2" s="3">
        <f>O2/vol</f>
        <v>1.1688500727802036</v>
      </c>
      <c r="Q2" s="5">
        <f>J2-O2</f>
        <v>26.90000000000002</v>
      </c>
      <c r="R2" s="5">
        <f>K2-O2</f>
        <v>20.100000000000009</v>
      </c>
      <c r="S2" s="5">
        <f>L2-O2</f>
        <v>16.800000000000011</v>
      </c>
      <c r="T2" s="5">
        <f>M2-O2</f>
        <v>11</v>
      </c>
      <c r="U2" s="5">
        <f>N2-O2</f>
        <v>10.5</v>
      </c>
      <c r="V2" s="7">
        <f>(Q2/O2)*100</f>
        <v>33.499377334993802</v>
      </c>
      <c r="W2" s="7">
        <f>(R2/O2)*100</f>
        <v>25.031133250311342</v>
      </c>
      <c r="X2" s="7">
        <f>(S2/O2)*100</f>
        <v>20.921544209215455</v>
      </c>
      <c r="Y2" s="7">
        <f>(T2/O2)*100</f>
        <v>13.698630136986301</v>
      </c>
      <c r="Z2" s="7">
        <f>(U2/O2)*100</f>
        <v>13.07596513075965</v>
      </c>
      <c r="AA2" s="8">
        <f>V2*P2</f>
        <v>39.15574963609901</v>
      </c>
      <c r="AB2" s="8">
        <f>W2*P2</f>
        <v>29.257641921397386</v>
      </c>
      <c r="AC2" s="8">
        <f>X2*P2</f>
        <v>24.454148471615731</v>
      </c>
      <c r="AD2" s="8">
        <f>Y2*P2</f>
        <v>16.01164483260553</v>
      </c>
      <c r="AE2" s="8">
        <f>Z2*P2</f>
        <v>15.283842794759822</v>
      </c>
      <c r="AF2" s="8">
        <f>(1-(P2/2.65))*100</f>
        <v>55.892450083765901</v>
      </c>
    </row>
    <row r="3" spans="1:34" x14ac:dyDescent="0.3">
      <c r="A3" t="s">
        <v>31</v>
      </c>
      <c r="B3">
        <v>183.4</v>
      </c>
      <c r="C3">
        <v>175.3</v>
      </c>
      <c r="D3">
        <v>173.7</v>
      </c>
      <c r="E3">
        <v>170.2</v>
      </c>
      <c r="F3">
        <v>168.3</v>
      </c>
      <c r="G3">
        <v>158.5</v>
      </c>
      <c r="H3">
        <v>67.599999999999994</v>
      </c>
      <c r="I3">
        <v>3.2</v>
      </c>
      <c r="J3">
        <f t="shared" ref="J3:J7" si="0">B3-(H3+I3)</f>
        <v>112.60000000000001</v>
      </c>
      <c r="K3">
        <f t="shared" ref="K3:K7" si="1">C3-(H3+I3)</f>
        <v>104.50000000000001</v>
      </c>
      <c r="L3">
        <f t="shared" ref="L3:L7" si="2">C3-(H3+2*I3)</f>
        <v>101.30000000000001</v>
      </c>
      <c r="M3">
        <f t="shared" ref="M3:M7" si="3">E3-(H3+2*I3)</f>
        <v>96.199999999999989</v>
      </c>
      <c r="N3">
        <f t="shared" ref="N3:N7" si="4">F3-(H3+2*I3)</f>
        <v>94.300000000000011</v>
      </c>
      <c r="O3">
        <f t="shared" ref="O3:O7" si="5">G3-(H3+2*I3)</f>
        <v>84.5</v>
      </c>
      <c r="P3" s="3">
        <f t="shared" ref="P3:P7" si="6">O3/vol</f>
        <v>1.229985443959243</v>
      </c>
      <c r="Q3" s="5">
        <f t="shared" ref="Q3:Q7" si="7">J3-O3</f>
        <v>28.100000000000009</v>
      </c>
      <c r="R3" s="5">
        <f t="shared" ref="R3:R7" si="8">K3-O3</f>
        <v>20.000000000000014</v>
      </c>
      <c r="S3" s="5">
        <f t="shared" ref="S3:S7" si="9">L3-O3</f>
        <v>16.800000000000011</v>
      </c>
      <c r="T3" s="5">
        <f t="shared" ref="T3:T7" si="10">M3-O3</f>
        <v>11.699999999999989</v>
      </c>
      <c r="U3" s="5">
        <f t="shared" ref="U3:U7" si="11">N3-O3</f>
        <v>9.8000000000000114</v>
      </c>
      <c r="V3" s="7">
        <f t="shared" ref="V3:V7" si="12">(Q3/O3)*100</f>
        <v>33.254437869822496</v>
      </c>
      <c r="W3" s="7">
        <f t="shared" ref="W3:W7" si="13">(R3/O3)*100</f>
        <v>23.668639053254456</v>
      </c>
      <c r="X3" s="7">
        <f t="shared" ref="X3:X7" si="14">(S3/O3)*100</f>
        <v>19.881656804733741</v>
      </c>
      <c r="Y3" s="7">
        <f t="shared" ref="Y3:Y7" si="15">(T3/O3)*100</f>
        <v>13.846153846153832</v>
      </c>
      <c r="Z3" s="7">
        <f t="shared" ref="Z3:Z7" si="16">(U3/O3)*100</f>
        <v>11.597633136094689</v>
      </c>
      <c r="AA3" s="8">
        <f t="shared" ref="AA3:AA7" si="17">V3*P3</f>
        <v>40.902474526928685</v>
      </c>
      <c r="AB3" s="8">
        <f t="shared" ref="AB3:AB7" si="18">W3*P3</f>
        <v>29.112081513828258</v>
      </c>
      <c r="AC3" s="8">
        <f t="shared" ref="AC3:AC7" si="19">X3*P3</f>
        <v>24.454148471615735</v>
      </c>
      <c r="AD3" s="8">
        <f t="shared" ref="AD3:AD7" si="20">Y3*P3</f>
        <v>17.030567685589503</v>
      </c>
      <c r="AE3" s="8">
        <f t="shared" ref="AE3:AE7" si="21">Z3*P3</f>
        <v>14.264919941775855</v>
      </c>
      <c r="AF3" s="8">
        <f t="shared" ref="AF3:AF7" si="22">(1-(P3/2.65))*100</f>
        <v>53.585454944934227</v>
      </c>
    </row>
    <row r="4" spans="1:34" x14ac:dyDescent="0.3">
      <c r="A4" t="s">
        <v>32</v>
      </c>
      <c r="B4">
        <v>184.5</v>
      </c>
      <c r="C4">
        <v>175.8</v>
      </c>
      <c r="D4">
        <v>174.2</v>
      </c>
      <c r="E4">
        <v>170.6</v>
      </c>
      <c r="F4">
        <v>168.8</v>
      </c>
      <c r="G4">
        <v>159</v>
      </c>
      <c r="H4">
        <v>70.2</v>
      </c>
      <c r="I4">
        <v>3.3</v>
      </c>
      <c r="J4">
        <f t="shared" si="0"/>
        <v>111</v>
      </c>
      <c r="K4">
        <f t="shared" si="1"/>
        <v>102.30000000000001</v>
      </c>
      <c r="L4">
        <f t="shared" si="2"/>
        <v>99.000000000000014</v>
      </c>
      <c r="M4">
        <f t="shared" si="3"/>
        <v>93.8</v>
      </c>
      <c r="N4">
        <f t="shared" si="4"/>
        <v>92.000000000000014</v>
      </c>
      <c r="O4">
        <f t="shared" si="5"/>
        <v>82.2</v>
      </c>
      <c r="P4" s="3">
        <f t="shared" si="6"/>
        <v>1.1965065502183405</v>
      </c>
      <c r="Q4" s="5">
        <f t="shared" si="7"/>
        <v>28.799999999999997</v>
      </c>
      <c r="R4" s="5">
        <f t="shared" si="8"/>
        <v>20.100000000000009</v>
      </c>
      <c r="S4" s="5">
        <f t="shared" si="9"/>
        <v>16.800000000000011</v>
      </c>
      <c r="T4" s="5">
        <f t="shared" si="10"/>
        <v>11.599999999999994</v>
      </c>
      <c r="U4" s="5">
        <f t="shared" si="11"/>
        <v>9.8000000000000114</v>
      </c>
      <c r="V4" s="7">
        <f t="shared" si="12"/>
        <v>35.036496350364956</v>
      </c>
      <c r="W4" s="7">
        <f t="shared" si="13"/>
        <v>24.452554744525557</v>
      </c>
      <c r="X4" s="7">
        <f t="shared" si="14"/>
        <v>20.437956204379574</v>
      </c>
      <c r="Y4" s="7">
        <f t="shared" si="15"/>
        <v>14.111922141119216</v>
      </c>
      <c r="Z4" s="7">
        <f t="shared" si="16"/>
        <v>11.922141119221424</v>
      </c>
      <c r="AA4" s="8">
        <f t="shared" si="17"/>
        <v>41.921397379912655</v>
      </c>
      <c r="AB4" s="8">
        <f t="shared" si="18"/>
        <v>29.25764192139739</v>
      </c>
      <c r="AC4" s="8">
        <f t="shared" si="19"/>
        <v>24.454148471615735</v>
      </c>
      <c r="AD4" s="8">
        <f t="shared" si="20"/>
        <v>16.885007278020371</v>
      </c>
      <c r="AE4" s="8">
        <f t="shared" si="21"/>
        <v>14.264919941775851</v>
      </c>
      <c r="AF4" s="8">
        <f>(1-(P4/2.65))*100</f>
        <v>54.848809425722997</v>
      </c>
    </row>
    <row r="5" spans="1:34" x14ac:dyDescent="0.3">
      <c r="A5" t="s">
        <v>33</v>
      </c>
      <c r="B5">
        <v>180.9</v>
      </c>
      <c r="C5">
        <v>172.6</v>
      </c>
      <c r="D5">
        <v>170.9</v>
      </c>
      <c r="E5">
        <v>167.4</v>
      </c>
      <c r="F5">
        <v>166.1</v>
      </c>
      <c r="G5">
        <v>155.6</v>
      </c>
      <c r="H5">
        <v>67.400000000000006</v>
      </c>
      <c r="I5">
        <v>3.3</v>
      </c>
      <c r="J5">
        <f t="shared" si="0"/>
        <v>110.2</v>
      </c>
      <c r="K5">
        <f t="shared" si="1"/>
        <v>101.89999999999999</v>
      </c>
      <c r="L5">
        <f t="shared" si="2"/>
        <v>98.6</v>
      </c>
      <c r="M5">
        <f t="shared" si="3"/>
        <v>93.4</v>
      </c>
      <c r="N5">
        <f t="shared" si="4"/>
        <v>92.1</v>
      </c>
      <c r="O5">
        <f t="shared" si="5"/>
        <v>81.599999999999994</v>
      </c>
      <c r="P5" s="3">
        <f t="shared" si="6"/>
        <v>1.187772925764192</v>
      </c>
      <c r="Q5" s="5">
        <f t="shared" si="7"/>
        <v>28.600000000000009</v>
      </c>
      <c r="R5" s="5">
        <f t="shared" si="8"/>
        <v>20.299999999999997</v>
      </c>
      <c r="S5" s="5">
        <f t="shared" si="9"/>
        <v>17</v>
      </c>
      <c r="T5" s="5">
        <f t="shared" si="10"/>
        <v>11.800000000000011</v>
      </c>
      <c r="U5" s="5">
        <f t="shared" si="11"/>
        <v>10.5</v>
      </c>
      <c r="V5" s="7">
        <f t="shared" si="12"/>
        <v>35.04901960784315</v>
      </c>
      <c r="W5" s="7">
        <f t="shared" si="13"/>
        <v>24.877450980392155</v>
      </c>
      <c r="X5" s="7">
        <f t="shared" si="14"/>
        <v>20.833333333333336</v>
      </c>
      <c r="Y5" s="7">
        <f t="shared" si="15"/>
        <v>14.460784313725505</v>
      </c>
      <c r="Z5" s="7">
        <f t="shared" si="16"/>
        <v>12.867647058823531</v>
      </c>
      <c r="AA5" s="8">
        <f t="shared" si="17"/>
        <v>41.630276564774391</v>
      </c>
      <c r="AB5" s="8">
        <f t="shared" si="18"/>
        <v>29.548762736535657</v>
      </c>
      <c r="AC5" s="8">
        <f t="shared" si="19"/>
        <v>24.745269286754002</v>
      </c>
      <c r="AD5" s="8">
        <f t="shared" si="20"/>
        <v>17.176128093158678</v>
      </c>
      <c r="AE5" s="8">
        <f t="shared" si="21"/>
        <v>15.283842794759826</v>
      </c>
      <c r="AF5" s="8">
        <f t="shared" si="22"/>
        <v>55.178380159841808</v>
      </c>
    </row>
    <row r="6" spans="1:34" x14ac:dyDescent="0.3">
      <c r="A6" t="s">
        <v>34</v>
      </c>
      <c r="B6">
        <v>181.8</v>
      </c>
      <c r="C6">
        <v>175.4</v>
      </c>
      <c r="D6">
        <v>171.7</v>
      </c>
      <c r="E6">
        <v>167.8</v>
      </c>
      <c r="F6">
        <v>165.8</v>
      </c>
      <c r="G6">
        <v>156.6</v>
      </c>
      <c r="H6">
        <v>65.599999999999994</v>
      </c>
      <c r="I6">
        <v>3.3</v>
      </c>
      <c r="J6">
        <f t="shared" si="0"/>
        <v>112.90000000000002</v>
      </c>
      <c r="K6">
        <f t="shared" si="1"/>
        <v>106.50000000000001</v>
      </c>
      <c r="L6">
        <f t="shared" si="2"/>
        <v>103.20000000000002</v>
      </c>
      <c r="M6">
        <f t="shared" si="3"/>
        <v>95.600000000000023</v>
      </c>
      <c r="N6">
        <f t="shared" si="4"/>
        <v>93.600000000000023</v>
      </c>
      <c r="O6">
        <f t="shared" si="5"/>
        <v>84.4</v>
      </c>
      <c r="P6" s="3">
        <f t="shared" si="6"/>
        <v>1.2285298398835518</v>
      </c>
      <c r="Q6" s="5">
        <f t="shared" si="7"/>
        <v>28.500000000000014</v>
      </c>
      <c r="R6" s="5">
        <f t="shared" si="8"/>
        <v>22.100000000000009</v>
      </c>
      <c r="S6" s="5">
        <f t="shared" si="9"/>
        <v>18.800000000000011</v>
      </c>
      <c r="T6" s="5">
        <f t="shared" si="10"/>
        <v>11.200000000000017</v>
      </c>
      <c r="U6" s="5">
        <f t="shared" si="11"/>
        <v>9.2000000000000171</v>
      </c>
      <c r="V6" s="7">
        <f t="shared" si="12"/>
        <v>33.767772511848356</v>
      </c>
      <c r="W6" s="7">
        <f t="shared" si="13"/>
        <v>26.184834123222757</v>
      </c>
      <c r="X6" s="7">
        <f t="shared" si="14"/>
        <v>22.274881516587687</v>
      </c>
      <c r="Y6" s="7">
        <f t="shared" si="15"/>
        <v>13.270142180094807</v>
      </c>
      <c r="Z6" s="7">
        <f t="shared" si="16"/>
        <v>10.900473933649309</v>
      </c>
      <c r="AA6" s="8">
        <f t="shared" si="17"/>
        <v>41.484716157205263</v>
      </c>
      <c r="AB6" s="8">
        <f t="shared" si="18"/>
        <v>32.168850072780216</v>
      </c>
      <c r="AC6" s="8">
        <f t="shared" si="19"/>
        <v>27.365356622998558</v>
      </c>
      <c r="AD6" s="8">
        <f t="shared" si="20"/>
        <v>16.30276564774384</v>
      </c>
      <c r="AE6" s="8">
        <f t="shared" si="21"/>
        <v>13.391557496361015</v>
      </c>
      <c r="AF6" s="8">
        <f t="shared" si="22"/>
        <v>53.640383400620685</v>
      </c>
    </row>
    <row r="7" spans="1:34" x14ac:dyDescent="0.3">
      <c r="A7" t="s">
        <v>35</v>
      </c>
      <c r="B7">
        <v>180.2</v>
      </c>
      <c r="C7">
        <v>174</v>
      </c>
      <c r="D7">
        <v>167.4</v>
      </c>
      <c r="E7">
        <v>166.3</v>
      </c>
      <c r="F7">
        <v>165.5</v>
      </c>
      <c r="G7">
        <v>154.6</v>
      </c>
      <c r="H7">
        <v>67.3</v>
      </c>
      <c r="I7">
        <v>3.2</v>
      </c>
      <c r="J7">
        <f t="shared" si="0"/>
        <v>109.69999999999999</v>
      </c>
      <c r="K7">
        <f t="shared" si="1"/>
        <v>103.5</v>
      </c>
      <c r="L7">
        <f t="shared" si="2"/>
        <v>100.3</v>
      </c>
      <c r="M7">
        <f t="shared" si="3"/>
        <v>92.600000000000009</v>
      </c>
      <c r="N7">
        <f t="shared" si="4"/>
        <v>91.8</v>
      </c>
      <c r="O7">
        <f t="shared" si="5"/>
        <v>80.899999999999991</v>
      </c>
      <c r="P7" s="3">
        <f t="shared" si="6"/>
        <v>1.1775836972343521</v>
      </c>
      <c r="Q7" s="5">
        <f t="shared" si="7"/>
        <v>28.799999999999997</v>
      </c>
      <c r="R7" s="5">
        <f t="shared" si="8"/>
        <v>22.600000000000009</v>
      </c>
      <c r="S7" s="5">
        <f t="shared" si="9"/>
        <v>19.400000000000006</v>
      </c>
      <c r="T7" s="5">
        <f t="shared" si="10"/>
        <v>11.700000000000017</v>
      </c>
      <c r="U7" s="5">
        <f t="shared" si="11"/>
        <v>10.900000000000006</v>
      </c>
      <c r="V7" s="7">
        <f t="shared" si="12"/>
        <v>35.599505562422742</v>
      </c>
      <c r="W7" s="7">
        <f t="shared" si="13"/>
        <v>27.935723114956751</v>
      </c>
      <c r="X7" s="7">
        <f t="shared" si="14"/>
        <v>23.980222496909775</v>
      </c>
      <c r="Y7" s="7">
        <f t="shared" si="15"/>
        <v>14.462299134734263</v>
      </c>
      <c r="Z7" s="7">
        <f t="shared" si="16"/>
        <v>13.473423980222504</v>
      </c>
      <c r="AA7" s="8">
        <f t="shared" si="17"/>
        <v>41.921397379912655</v>
      </c>
      <c r="AB7" s="8">
        <f t="shared" si="18"/>
        <v>32.896652110625922</v>
      </c>
      <c r="AC7" s="8">
        <f t="shared" si="19"/>
        <v>28.238719068413399</v>
      </c>
      <c r="AD7" s="8">
        <f t="shared" si="20"/>
        <v>17.030567685589546</v>
      </c>
      <c r="AE7" s="8">
        <f t="shared" si="21"/>
        <v>15.866084425036396</v>
      </c>
      <c r="AF7" s="8">
        <f t="shared" si="22"/>
        <v>55.562879349647091</v>
      </c>
    </row>
    <row r="8" spans="1:34" x14ac:dyDescent="0.3">
      <c r="P8" s="5"/>
    </row>
    <row r="9" spans="1:34" x14ac:dyDescent="0.3">
      <c r="AA9" s="7"/>
      <c r="AB9" s="7"/>
      <c r="AC9" s="7"/>
      <c r="AD9" s="7"/>
      <c r="AE9" s="7"/>
      <c r="AF9" s="7"/>
    </row>
    <row r="20" spans="1:5" x14ac:dyDescent="0.3">
      <c r="A20" t="s">
        <v>7</v>
      </c>
      <c r="C20" s="1">
        <v>68.7</v>
      </c>
      <c r="D20" s="1"/>
      <c r="E2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1"/>
  <sheetViews>
    <sheetView topLeftCell="U1" workbookViewId="0">
      <selection activeCell="AF8" sqref="AF8"/>
    </sheetView>
  </sheetViews>
  <sheetFormatPr baseColWidth="10" defaultRowHeight="14.4" x14ac:dyDescent="0.3"/>
  <cols>
    <col min="1" max="1" width="14.44140625" bestFit="1" customWidth="1"/>
    <col min="2" max="2" width="14.44140625" customWidth="1"/>
    <col min="3" max="3" width="13.6640625" bestFit="1" customWidth="1"/>
    <col min="4" max="4" width="13.6640625" customWidth="1"/>
    <col min="5" max="5" width="12.77734375" bestFit="1" customWidth="1"/>
    <col min="6" max="6" width="11.77734375" bestFit="1" customWidth="1"/>
    <col min="7" max="7" width="12.77734375" bestFit="1" customWidth="1"/>
    <col min="8" max="8" width="10.33203125" bestFit="1" customWidth="1"/>
    <col min="9" max="9" width="21.6640625" customWidth="1"/>
    <col min="10" max="10" width="20" bestFit="1" customWidth="1"/>
    <col min="11" max="11" width="20" customWidth="1"/>
    <col min="12" max="12" width="20" bestFit="1" customWidth="1"/>
    <col min="13" max="16" width="20" customWidth="1"/>
    <col min="17" max="18" width="18" style="5" customWidth="1"/>
    <col min="19" max="19" width="17.44140625" style="5" customWidth="1"/>
    <col min="20" max="20" width="17.44140625" style="5" bestFit="1" customWidth="1"/>
    <col min="21" max="21" width="16.44140625" style="5" customWidth="1"/>
    <col min="22" max="22" width="17.6640625" style="5" bestFit="1" customWidth="1"/>
    <col min="23" max="23" width="17.44140625" style="5" customWidth="1"/>
    <col min="24" max="27" width="12.44140625" style="5" bestFit="1" customWidth="1"/>
    <col min="28" max="28" width="12" style="5" customWidth="1"/>
    <col min="29" max="32" width="12.44140625" style="5" bestFit="1" customWidth="1"/>
    <col min="33" max="33" width="12" style="5" bestFit="1" customWidth="1"/>
    <col min="34" max="34" width="10.77734375" style="5"/>
  </cols>
  <sheetData>
    <row r="1" spans="1:34" s="1" customFormat="1" x14ac:dyDescent="0.3">
      <c r="A1" s="9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6</v>
      </c>
      <c r="J1" s="1" t="s">
        <v>10</v>
      </c>
      <c r="K1" s="1" t="s">
        <v>36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8</v>
      </c>
      <c r="Q1" s="4" t="s">
        <v>15</v>
      </c>
      <c r="R1" s="4" t="s">
        <v>37</v>
      </c>
      <c r="S1" s="4" t="s">
        <v>16</v>
      </c>
      <c r="T1" s="4" t="s">
        <v>17</v>
      </c>
      <c r="U1" s="4" t="s">
        <v>9</v>
      </c>
      <c r="V1" s="4" t="s">
        <v>18</v>
      </c>
      <c r="W1" s="4" t="s">
        <v>38</v>
      </c>
      <c r="X1" s="4" t="s">
        <v>19</v>
      </c>
      <c r="Y1" s="4" t="s">
        <v>20</v>
      </c>
      <c r="Z1" s="4" t="s">
        <v>21</v>
      </c>
      <c r="AA1" s="6" t="s">
        <v>22</v>
      </c>
      <c r="AB1" s="6" t="s">
        <v>39</v>
      </c>
      <c r="AC1" s="6" t="s">
        <v>23</v>
      </c>
      <c r="AD1" s="6" t="s">
        <v>24</v>
      </c>
      <c r="AE1" s="6" t="s">
        <v>25</v>
      </c>
      <c r="AF1" s="6" t="s">
        <v>26</v>
      </c>
      <c r="AG1" s="4"/>
      <c r="AH1" s="4"/>
    </row>
    <row r="2" spans="1:34" x14ac:dyDescent="0.3">
      <c r="A2" s="9" t="s">
        <v>29</v>
      </c>
      <c r="B2">
        <v>178.8</v>
      </c>
      <c r="C2">
        <v>172</v>
      </c>
      <c r="D2">
        <v>170.9</v>
      </c>
      <c r="E2">
        <v>166.2</v>
      </c>
      <c r="F2">
        <v>165.7</v>
      </c>
      <c r="G2">
        <v>155.19999999999999</v>
      </c>
      <c r="H2">
        <v>68.3</v>
      </c>
      <c r="I2">
        <v>3.3</v>
      </c>
      <c r="J2">
        <f>B2-(H2+I2)</f>
        <v>107.20000000000002</v>
      </c>
      <c r="K2">
        <f>C2-(H2+I2)</f>
        <v>100.4</v>
      </c>
      <c r="L2">
        <f>C2-(H2+2*I2)</f>
        <v>97.100000000000009</v>
      </c>
      <c r="M2">
        <f>E2-(H2+2*I2)</f>
        <v>91.3</v>
      </c>
      <c r="N2">
        <f>F2-(H2+2*I2)</f>
        <v>90.8</v>
      </c>
      <c r="O2">
        <f>G2-(H2+2*I2)</f>
        <v>80.3</v>
      </c>
      <c r="P2" s="3">
        <f>O2/vol</f>
        <v>1.1688500727802036</v>
      </c>
      <c r="Q2" s="5">
        <f>J2-O2</f>
        <v>26.90000000000002</v>
      </c>
      <c r="R2" s="5">
        <f>K2-O2</f>
        <v>20.100000000000009</v>
      </c>
      <c r="S2" s="5">
        <f>L2-O2</f>
        <v>16.800000000000011</v>
      </c>
      <c r="T2" s="5">
        <f>M2-O2</f>
        <v>11</v>
      </c>
      <c r="U2" s="5">
        <f>N2-O2</f>
        <v>10.5</v>
      </c>
      <c r="V2" s="7">
        <f>(Q2/O2)*100</f>
        <v>33.499377334993802</v>
      </c>
      <c r="W2" s="7">
        <f>(R2/O2)*100</f>
        <v>25.031133250311342</v>
      </c>
      <c r="X2" s="7">
        <f>(S2/O2)*100</f>
        <v>20.921544209215455</v>
      </c>
      <c r="Y2" s="7">
        <f>(T2/O2)*100</f>
        <v>13.698630136986301</v>
      </c>
      <c r="Z2" s="7">
        <f>(U2/O2)*100</f>
        <v>13.07596513075965</v>
      </c>
      <c r="AA2" s="8">
        <f>V2*P2</f>
        <v>39.15574963609901</v>
      </c>
      <c r="AB2" s="8">
        <f>W2*P2</f>
        <v>29.257641921397386</v>
      </c>
      <c r="AC2" s="8">
        <f>X2*P2</f>
        <v>24.454148471615731</v>
      </c>
      <c r="AD2" s="8">
        <f>Y2*P2</f>
        <v>16.01164483260553</v>
      </c>
      <c r="AE2" s="8">
        <f>Z2*P2</f>
        <v>15.283842794759822</v>
      </c>
      <c r="AF2" s="8">
        <f>(1-(P2/2.65))*100</f>
        <v>55.892450083765901</v>
      </c>
    </row>
    <row r="3" spans="1:34" x14ac:dyDescent="0.3">
      <c r="A3" s="9" t="s">
        <v>31</v>
      </c>
      <c r="B3">
        <v>183.4</v>
      </c>
      <c r="C3">
        <v>175.3</v>
      </c>
      <c r="D3">
        <v>173.7</v>
      </c>
      <c r="E3">
        <v>170.2</v>
      </c>
      <c r="F3">
        <v>168.3</v>
      </c>
      <c r="G3">
        <v>158.5</v>
      </c>
      <c r="H3">
        <v>67.599999999999994</v>
      </c>
      <c r="I3">
        <v>3.2</v>
      </c>
      <c r="J3">
        <f t="shared" ref="J3:J8" si="0">B3-(H3+I3)</f>
        <v>112.60000000000001</v>
      </c>
      <c r="K3">
        <f t="shared" ref="K3:K8" si="1">C3-(H3+I3)</f>
        <v>104.50000000000001</v>
      </c>
      <c r="L3">
        <f t="shared" ref="L3:L8" si="2">C3-(H3+2*I3)</f>
        <v>101.30000000000001</v>
      </c>
      <c r="M3">
        <f t="shared" ref="M3:M8" si="3">E3-(H3+2*I3)</f>
        <v>96.199999999999989</v>
      </c>
      <c r="N3">
        <f t="shared" ref="N3:N8" si="4">F3-(H3+2*I3)</f>
        <v>94.300000000000011</v>
      </c>
      <c r="O3">
        <f t="shared" ref="O3:O8" si="5">G3-(H3+2*I3)</f>
        <v>84.5</v>
      </c>
      <c r="P3" s="3">
        <f t="shared" ref="P3:P8" si="6">O3/vol</f>
        <v>1.229985443959243</v>
      </c>
      <c r="Q3" s="5">
        <f t="shared" ref="Q3:Q8" si="7">J3-O3</f>
        <v>28.100000000000009</v>
      </c>
      <c r="R3" s="5">
        <f t="shared" ref="R3:R8" si="8">K3-O3</f>
        <v>20.000000000000014</v>
      </c>
      <c r="S3" s="5">
        <f t="shared" ref="S3:S8" si="9">L3-O3</f>
        <v>16.800000000000011</v>
      </c>
      <c r="T3" s="5">
        <f t="shared" ref="T3:T8" si="10">M3-O3</f>
        <v>11.699999999999989</v>
      </c>
      <c r="U3" s="5">
        <f t="shared" ref="U3:U8" si="11">N3-O3</f>
        <v>9.8000000000000114</v>
      </c>
      <c r="V3" s="7">
        <f t="shared" ref="V3:V8" si="12">(Q3/O3)*100</f>
        <v>33.254437869822496</v>
      </c>
      <c r="W3" s="7">
        <f t="shared" ref="W3:W8" si="13">(R3/O3)*100</f>
        <v>23.668639053254456</v>
      </c>
      <c r="X3" s="7">
        <f t="shared" ref="X3:X8" si="14">(S3/O3)*100</f>
        <v>19.881656804733741</v>
      </c>
      <c r="Y3" s="7">
        <f t="shared" ref="Y3:Y8" si="15">(T3/O3)*100</f>
        <v>13.846153846153832</v>
      </c>
      <c r="Z3" s="7">
        <f t="shared" ref="Z3:Z8" si="16">(U3/O3)*100</f>
        <v>11.597633136094689</v>
      </c>
      <c r="AA3" s="8">
        <f t="shared" ref="AA3:AA8" si="17">V3*P3</f>
        <v>40.902474526928685</v>
      </c>
      <c r="AB3" s="8">
        <f t="shared" ref="AB3:AB8" si="18">W3*P3</f>
        <v>29.112081513828258</v>
      </c>
      <c r="AC3" s="8">
        <f t="shared" ref="AC3:AC8" si="19">X3*P3</f>
        <v>24.454148471615735</v>
      </c>
      <c r="AD3" s="8">
        <f t="shared" ref="AD3:AD8" si="20">Y3*P3</f>
        <v>17.030567685589503</v>
      </c>
      <c r="AE3" s="8">
        <f t="shared" ref="AE3:AE8" si="21">Z3*P3</f>
        <v>14.264919941775855</v>
      </c>
      <c r="AF3" s="8">
        <f t="shared" ref="AF3:AF8" si="22">(1-(P3/2.65))*100</f>
        <v>53.585454944934227</v>
      </c>
    </row>
    <row r="4" spans="1:34" x14ac:dyDescent="0.3">
      <c r="A4" s="9" t="s">
        <v>32</v>
      </c>
      <c r="B4">
        <v>184.5</v>
      </c>
      <c r="C4">
        <v>175.8</v>
      </c>
      <c r="D4">
        <v>174.2</v>
      </c>
      <c r="E4">
        <v>170.6</v>
      </c>
      <c r="F4">
        <v>168.8</v>
      </c>
      <c r="G4">
        <v>159</v>
      </c>
      <c r="H4">
        <v>70.2</v>
      </c>
      <c r="I4">
        <v>3.3</v>
      </c>
      <c r="J4">
        <f t="shared" si="0"/>
        <v>111</v>
      </c>
      <c r="K4">
        <f t="shared" si="1"/>
        <v>102.30000000000001</v>
      </c>
      <c r="L4">
        <f t="shared" si="2"/>
        <v>99.000000000000014</v>
      </c>
      <c r="M4">
        <f t="shared" si="3"/>
        <v>93.8</v>
      </c>
      <c r="N4">
        <f t="shared" si="4"/>
        <v>92.000000000000014</v>
      </c>
      <c r="O4">
        <f t="shared" si="5"/>
        <v>82.2</v>
      </c>
      <c r="P4" s="3">
        <f t="shared" si="6"/>
        <v>1.1965065502183405</v>
      </c>
      <c r="Q4" s="5">
        <f t="shared" si="7"/>
        <v>28.799999999999997</v>
      </c>
      <c r="R4" s="5">
        <f t="shared" si="8"/>
        <v>20.100000000000009</v>
      </c>
      <c r="S4" s="5">
        <f t="shared" si="9"/>
        <v>16.800000000000011</v>
      </c>
      <c r="T4" s="5">
        <f t="shared" si="10"/>
        <v>11.599999999999994</v>
      </c>
      <c r="U4" s="5">
        <f t="shared" si="11"/>
        <v>9.8000000000000114</v>
      </c>
      <c r="V4" s="7">
        <f t="shared" si="12"/>
        <v>35.036496350364956</v>
      </c>
      <c r="W4" s="7">
        <f t="shared" si="13"/>
        <v>24.452554744525557</v>
      </c>
      <c r="X4" s="7">
        <f t="shared" si="14"/>
        <v>20.437956204379574</v>
      </c>
      <c r="Y4" s="7">
        <f t="shared" si="15"/>
        <v>14.111922141119216</v>
      </c>
      <c r="Z4" s="7">
        <f t="shared" si="16"/>
        <v>11.922141119221424</v>
      </c>
      <c r="AA4" s="8">
        <f t="shared" si="17"/>
        <v>41.921397379912655</v>
      </c>
      <c r="AB4" s="8">
        <f t="shared" si="18"/>
        <v>29.25764192139739</v>
      </c>
      <c r="AC4" s="8">
        <f t="shared" si="19"/>
        <v>24.454148471615735</v>
      </c>
      <c r="AD4" s="8">
        <f t="shared" si="20"/>
        <v>16.885007278020371</v>
      </c>
      <c r="AE4" s="8">
        <f t="shared" si="21"/>
        <v>14.264919941775851</v>
      </c>
      <c r="AF4" s="8">
        <f>(1-(P4/2.65))*100</f>
        <v>54.848809425722997</v>
      </c>
    </row>
    <row r="5" spans="1:34" x14ac:dyDescent="0.3">
      <c r="A5" s="9"/>
      <c r="P5" s="3"/>
      <c r="V5" s="7"/>
      <c r="W5" s="7"/>
      <c r="X5" s="7"/>
      <c r="Y5" s="7"/>
      <c r="Z5" s="7"/>
      <c r="AA5" s="8"/>
      <c r="AB5" s="8"/>
      <c r="AC5" s="8"/>
      <c r="AD5" s="8"/>
      <c r="AE5" s="8"/>
      <c r="AF5" s="8"/>
    </row>
    <row r="6" spans="1:34" x14ac:dyDescent="0.3">
      <c r="A6" s="9" t="s">
        <v>33</v>
      </c>
      <c r="B6">
        <v>180.9</v>
      </c>
      <c r="C6">
        <v>172.6</v>
      </c>
      <c r="D6">
        <v>170.9</v>
      </c>
      <c r="E6">
        <v>167.4</v>
      </c>
      <c r="F6">
        <v>166.1</v>
      </c>
      <c r="G6">
        <v>155.6</v>
      </c>
      <c r="H6">
        <v>67.400000000000006</v>
      </c>
      <c r="I6">
        <v>3.3</v>
      </c>
      <c r="J6">
        <f t="shared" si="0"/>
        <v>110.2</v>
      </c>
      <c r="K6">
        <f t="shared" si="1"/>
        <v>101.89999999999999</v>
      </c>
      <c r="L6">
        <f t="shared" si="2"/>
        <v>98.6</v>
      </c>
      <c r="M6">
        <f t="shared" si="3"/>
        <v>93.4</v>
      </c>
      <c r="N6">
        <f t="shared" si="4"/>
        <v>92.1</v>
      </c>
      <c r="O6">
        <f t="shared" si="5"/>
        <v>81.599999999999994</v>
      </c>
      <c r="P6" s="3">
        <f t="shared" si="6"/>
        <v>1.187772925764192</v>
      </c>
      <c r="Q6" s="5">
        <f t="shared" si="7"/>
        <v>28.600000000000009</v>
      </c>
      <c r="R6" s="5">
        <f t="shared" si="8"/>
        <v>20.299999999999997</v>
      </c>
      <c r="S6" s="5">
        <f t="shared" si="9"/>
        <v>17</v>
      </c>
      <c r="T6" s="5">
        <f t="shared" si="10"/>
        <v>11.800000000000011</v>
      </c>
      <c r="U6" s="5">
        <f t="shared" si="11"/>
        <v>10.5</v>
      </c>
      <c r="V6" s="7">
        <f t="shared" si="12"/>
        <v>35.04901960784315</v>
      </c>
      <c r="W6" s="7">
        <f t="shared" si="13"/>
        <v>24.877450980392155</v>
      </c>
      <c r="X6" s="7">
        <f t="shared" si="14"/>
        <v>20.833333333333336</v>
      </c>
      <c r="Y6" s="7">
        <f t="shared" si="15"/>
        <v>14.460784313725505</v>
      </c>
      <c r="Z6" s="7">
        <f t="shared" si="16"/>
        <v>12.867647058823531</v>
      </c>
      <c r="AA6" s="8">
        <f t="shared" si="17"/>
        <v>41.630276564774391</v>
      </c>
      <c r="AB6" s="8">
        <f t="shared" si="18"/>
        <v>29.548762736535657</v>
      </c>
      <c r="AC6" s="8">
        <f t="shared" si="19"/>
        <v>24.745269286754002</v>
      </c>
      <c r="AD6" s="8">
        <f t="shared" si="20"/>
        <v>17.176128093158678</v>
      </c>
      <c r="AE6" s="8">
        <f t="shared" si="21"/>
        <v>15.283842794759826</v>
      </c>
      <c r="AF6" s="8">
        <f t="shared" si="22"/>
        <v>55.178380159841808</v>
      </c>
    </row>
    <row r="7" spans="1:34" x14ac:dyDescent="0.3">
      <c r="A7" s="9" t="s">
        <v>34</v>
      </c>
      <c r="B7">
        <v>181.8</v>
      </c>
      <c r="C7">
        <v>175.4</v>
      </c>
      <c r="D7">
        <v>171.7</v>
      </c>
      <c r="E7">
        <v>167.8</v>
      </c>
      <c r="F7">
        <v>165.8</v>
      </c>
      <c r="G7">
        <v>156.6</v>
      </c>
      <c r="H7">
        <v>65.599999999999994</v>
      </c>
      <c r="I7">
        <v>3.3</v>
      </c>
      <c r="J7">
        <f t="shared" si="0"/>
        <v>112.90000000000002</v>
      </c>
      <c r="K7">
        <f t="shared" si="1"/>
        <v>106.50000000000001</v>
      </c>
      <c r="L7">
        <f t="shared" si="2"/>
        <v>103.20000000000002</v>
      </c>
      <c r="M7">
        <f t="shared" si="3"/>
        <v>95.600000000000023</v>
      </c>
      <c r="N7">
        <f t="shared" si="4"/>
        <v>93.600000000000023</v>
      </c>
      <c r="O7">
        <f t="shared" si="5"/>
        <v>84.4</v>
      </c>
      <c r="P7" s="3">
        <f t="shared" si="6"/>
        <v>1.2285298398835518</v>
      </c>
      <c r="Q7" s="5">
        <f t="shared" si="7"/>
        <v>28.500000000000014</v>
      </c>
      <c r="R7" s="5">
        <f t="shared" si="8"/>
        <v>22.100000000000009</v>
      </c>
      <c r="S7" s="5">
        <f t="shared" si="9"/>
        <v>18.800000000000011</v>
      </c>
      <c r="T7" s="5">
        <f t="shared" si="10"/>
        <v>11.200000000000017</v>
      </c>
      <c r="U7" s="5">
        <f t="shared" si="11"/>
        <v>9.2000000000000171</v>
      </c>
      <c r="V7" s="7">
        <f t="shared" si="12"/>
        <v>33.767772511848356</v>
      </c>
      <c r="W7" s="7">
        <f t="shared" si="13"/>
        <v>26.184834123222757</v>
      </c>
      <c r="X7" s="7">
        <f t="shared" si="14"/>
        <v>22.274881516587687</v>
      </c>
      <c r="Y7" s="7">
        <f t="shared" si="15"/>
        <v>13.270142180094807</v>
      </c>
      <c r="Z7" s="7">
        <f t="shared" si="16"/>
        <v>10.900473933649309</v>
      </c>
      <c r="AA7" s="8">
        <f t="shared" si="17"/>
        <v>41.484716157205263</v>
      </c>
      <c r="AB7" s="8">
        <f t="shared" si="18"/>
        <v>32.168850072780216</v>
      </c>
      <c r="AC7" s="8">
        <f t="shared" si="19"/>
        <v>27.365356622998558</v>
      </c>
      <c r="AD7" s="8">
        <f t="shared" si="20"/>
        <v>16.30276564774384</v>
      </c>
      <c r="AE7" s="8">
        <f t="shared" si="21"/>
        <v>13.391557496361015</v>
      </c>
      <c r="AF7" s="8">
        <f t="shared" si="22"/>
        <v>53.640383400620685</v>
      </c>
    </row>
    <row r="8" spans="1:34" x14ac:dyDescent="0.3">
      <c r="A8" s="9" t="s">
        <v>35</v>
      </c>
      <c r="B8">
        <v>180.2</v>
      </c>
      <c r="C8">
        <v>174</v>
      </c>
      <c r="D8">
        <v>167.4</v>
      </c>
      <c r="E8">
        <v>166.3</v>
      </c>
      <c r="F8">
        <v>165.5</v>
      </c>
      <c r="G8">
        <v>154.6</v>
      </c>
      <c r="H8">
        <v>67.3</v>
      </c>
      <c r="I8">
        <v>3.2</v>
      </c>
      <c r="J8">
        <f t="shared" si="0"/>
        <v>109.69999999999999</v>
      </c>
      <c r="K8">
        <f t="shared" si="1"/>
        <v>103.5</v>
      </c>
      <c r="L8">
        <f t="shared" si="2"/>
        <v>100.3</v>
      </c>
      <c r="M8">
        <f t="shared" si="3"/>
        <v>92.600000000000009</v>
      </c>
      <c r="N8">
        <f t="shared" si="4"/>
        <v>91.8</v>
      </c>
      <c r="O8">
        <f t="shared" si="5"/>
        <v>80.899999999999991</v>
      </c>
      <c r="P8" s="3">
        <f t="shared" si="6"/>
        <v>1.1775836972343521</v>
      </c>
      <c r="Q8" s="5">
        <f t="shared" si="7"/>
        <v>28.799999999999997</v>
      </c>
      <c r="R8" s="5">
        <f t="shared" si="8"/>
        <v>22.600000000000009</v>
      </c>
      <c r="S8" s="5">
        <f t="shared" si="9"/>
        <v>19.400000000000006</v>
      </c>
      <c r="T8" s="5">
        <f t="shared" si="10"/>
        <v>11.700000000000017</v>
      </c>
      <c r="U8" s="5">
        <f t="shared" si="11"/>
        <v>10.900000000000006</v>
      </c>
      <c r="V8" s="7">
        <f t="shared" si="12"/>
        <v>35.599505562422742</v>
      </c>
      <c r="W8" s="7">
        <f t="shared" si="13"/>
        <v>27.935723114956751</v>
      </c>
      <c r="X8" s="7">
        <f t="shared" si="14"/>
        <v>23.980222496909775</v>
      </c>
      <c r="Y8" s="7">
        <f t="shared" si="15"/>
        <v>14.462299134734263</v>
      </c>
      <c r="Z8" s="7">
        <f t="shared" si="16"/>
        <v>13.473423980222504</v>
      </c>
      <c r="AA8" s="8">
        <f t="shared" si="17"/>
        <v>41.921397379912655</v>
      </c>
      <c r="AB8" s="8">
        <f t="shared" si="18"/>
        <v>32.896652110625922</v>
      </c>
      <c r="AC8" s="8">
        <f t="shared" si="19"/>
        <v>28.238719068413399</v>
      </c>
      <c r="AD8" s="8">
        <f t="shared" si="20"/>
        <v>17.030567685589546</v>
      </c>
      <c r="AE8" s="8">
        <f t="shared" si="21"/>
        <v>15.866084425036396</v>
      </c>
      <c r="AF8" s="8">
        <f t="shared" si="22"/>
        <v>55.562879349647091</v>
      </c>
    </row>
    <row r="9" spans="1:34" x14ac:dyDescent="0.3">
      <c r="P9" s="5"/>
    </row>
    <row r="10" spans="1:34" x14ac:dyDescent="0.3">
      <c r="AA10" s="7"/>
      <c r="AB10" s="7"/>
      <c r="AC10" s="7"/>
      <c r="AD10" s="7"/>
      <c r="AE10" s="7"/>
      <c r="AF10" s="7"/>
    </row>
    <row r="21" spans="3:4" x14ac:dyDescent="0.3">
      <c r="C21" s="1"/>
      <c r="D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abSelected="1" zoomScale="125" workbookViewId="0">
      <selection activeCell="L1" sqref="L1:L1048576"/>
    </sheetView>
  </sheetViews>
  <sheetFormatPr baseColWidth="10" defaultColWidth="10.77734375" defaultRowHeight="14.4" x14ac:dyDescent="0.3"/>
  <cols>
    <col min="1" max="2" width="11.44140625" style="10" customWidth="1"/>
    <col min="3" max="3" width="15.33203125" style="10" customWidth="1"/>
    <col min="4" max="5" width="11.44140625" style="10" customWidth="1"/>
    <col min="6" max="6" width="18.109375" style="10" customWidth="1"/>
    <col min="7" max="7" width="20.6640625" style="10" customWidth="1"/>
    <col min="8" max="8" width="18.44140625" style="10" customWidth="1"/>
    <col min="9" max="9" width="17" style="10" customWidth="1"/>
    <col min="10" max="10" width="18.44140625" style="10" customWidth="1"/>
    <col min="11" max="16384" width="10.77734375" style="10"/>
  </cols>
  <sheetData>
    <row r="1" spans="1:13" x14ac:dyDescent="0.3">
      <c r="A1" s="10" t="s">
        <v>0</v>
      </c>
      <c r="B1" s="10" t="s">
        <v>40</v>
      </c>
      <c r="C1" s="10" t="s">
        <v>44</v>
      </c>
      <c r="D1" s="10" t="s">
        <v>41</v>
      </c>
      <c r="E1" s="10" t="s">
        <v>42</v>
      </c>
      <c r="F1" s="10" t="s">
        <v>43</v>
      </c>
      <c r="G1" s="10" t="s">
        <v>45</v>
      </c>
      <c r="H1" s="10" t="s">
        <v>46</v>
      </c>
      <c r="I1" s="10" t="s">
        <v>8</v>
      </c>
      <c r="J1" s="10" t="s">
        <v>47</v>
      </c>
      <c r="K1" s="10" t="s">
        <v>48</v>
      </c>
      <c r="L1" s="10" t="s">
        <v>49</v>
      </c>
      <c r="M1" s="10" t="s">
        <v>50</v>
      </c>
    </row>
    <row r="2" spans="1:13" x14ac:dyDescent="0.3">
      <c r="A2" s="10" t="s">
        <v>29</v>
      </c>
      <c r="B2" s="10">
        <v>0.03</v>
      </c>
      <c r="C2" s="10">
        <v>178.8</v>
      </c>
      <c r="D2" s="10">
        <v>155.19999999999999</v>
      </c>
      <c r="E2" s="10">
        <v>68.3</v>
      </c>
      <c r="F2" s="10">
        <v>3.3</v>
      </c>
      <c r="G2" s="10">
        <v>107.20000000000002</v>
      </c>
      <c r="H2" s="10">
        <v>80.3</v>
      </c>
      <c r="I2" s="10">
        <v>1.1688500727802</v>
      </c>
      <c r="J2" s="10">
        <v>26.90000000000002</v>
      </c>
      <c r="K2" s="12">
        <v>33.499377334993802</v>
      </c>
      <c r="L2" s="12">
        <v>39.15574963609901</v>
      </c>
      <c r="M2" s="12">
        <v>55.892450083765901</v>
      </c>
    </row>
    <row r="3" spans="1:13" x14ac:dyDescent="0.3">
      <c r="A3" s="10" t="s">
        <v>29</v>
      </c>
      <c r="B3" s="10">
        <v>0.06</v>
      </c>
      <c r="C3" s="10">
        <v>172</v>
      </c>
      <c r="D3" s="10">
        <v>155.19999999999999</v>
      </c>
      <c r="E3" s="10">
        <v>68.3</v>
      </c>
      <c r="F3" s="10">
        <v>3.3</v>
      </c>
      <c r="G3" s="10">
        <v>100.4</v>
      </c>
      <c r="H3" s="10">
        <v>80.3</v>
      </c>
      <c r="I3" s="10">
        <v>1.1688500727802</v>
      </c>
      <c r="J3" s="10">
        <v>20.100000000000009</v>
      </c>
      <c r="K3" s="12">
        <v>25.031133250311342</v>
      </c>
      <c r="L3" s="12">
        <v>29.257641921397386</v>
      </c>
      <c r="M3" s="12">
        <v>55.892450083765901</v>
      </c>
    </row>
    <row r="4" spans="1:13" x14ac:dyDescent="0.3">
      <c r="A4" s="10" t="s">
        <v>29</v>
      </c>
      <c r="B4" s="10">
        <v>0.1</v>
      </c>
      <c r="C4" s="10">
        <v>170.9</v>
      </c>
      <c r="D4" s="10">
        <v>155.19999999999999</v>
      </c>
      <c r="E4" s="10">
        <v>68.3</v>
      </c>
      <c r="F4" s="10">
        <v>3.3</v>
      </c>
      <c r="G4" s="10">
        <v>97.100000000000009</v>
      </c>
      <c r="H4" s="10">
        <v>80.3</v>
      </c>
      <c r="I4" s="10">
        <v>1.1688500727802</v>
      </c>
      <c r="J4" s="10">
        <v>16.800000000000011</v>
      </c>
      <c r="K4" s="12">
        <v>20.921544209215455</v>
      </c>
      <c r="L4" s="12">
        <v>24.454148471615731</v>
      </c>
      <c r="M4" s="12">
        <v>55.892450083765901</v>
      </c>
    </row>
    <row r="5" spans="1:13" x14ac:dyDescent="0.3">
      <c r="A5" s="10" t="s">
        <v>29</v>
      </c>
      <c r="B5" s="10">
        <v>0.33</v>
      </c>
      <c r="C5" s="10">
        <v>166.2</v>
      </c>
      <c r="D5" s="10">
        <v>155.19999999999999</v>
      </c>
      <c r="E5" s="10">
        <v>68.3</v>
      </c>
      <c r="F5" s="10">
        <v>3.3</v>
      </c>
      <c r="G5" s="10">
        <v>91.3</v>
      </c>
      <c r="H5" s="10">
        <v>80.3</v>
      </c>
      <c r="I5" s="10">
        <v>1.1688500727802</v>
      </c>
      <c r="J5" s="10">
        <v>11</v>
      </c>
      <c r="K5" s="12">
        <v>13.698630136986301</v>
      </c>
      <c r="L5" s="12">
        <v>16.01164483260553</v>
      </c>
      <c r="M5" s="12">
        <v>55.892450083765901</v>
      </c>
    </row>
    <row r="6" spans="1:13" x14ac:dyDescent="0.3">
      <c r="A6" s="10" t="s">
        <v>29</v>
      </c>
      <c r="B6" s="10">
        <v>1</v>
      </c>
      <c r="C6" s="10">
        <v>165.7</v>
      </c>
      <c r="D6" s="10">
        <v>155.19999999999999</v>
      </c>
      <c r="E6" s="10">
        <v>68.3</v>
      </c>
      <c r="F6" s="10">
        <v>3.3</v>
      </c>
      <c r="G6" s="10">
        <v>90.8</v>
      </c>
      <c r="H6" s="10">
        <v>80.3</v>
      </c>
      <c r="I6" s="10">
        <v>1.1688500727802</v>
      </c>
      <c r="J6" s="10">
        <v>10.5</v>
      </c>
      <c r="K6" s="12">
        <v>13.07596513075965</v>
      </c>
      <c r="L6" s="12">
        <v>15.283842794759822</v>
      </c>
      <c r="M6" s="12">
        <v>55.892450083765901</v>
      </c>
    </row>
    <row r="7" spans="1:13" x14ac:dyDescent="0.3">
      <c r="A7" s="10" t="s">
        <v>31</v>
      </c>
      <c r="B7" s="10">
        <v>0.03</v>
      </c>
      <c r="C7" s="10">
        <v>183.4</v>
      </c>
      <c r="D7" s="10">
        <v>158.5</v>
      </c>
      <c r="E7" s="10">
        <v>67.599999999999994</v>
      </c>
      <c r="F7" s="10">
        <v>3.2</v>
      </c>
      <c r="G7" s="10">
        <v>112.60000000000001</v>
      </c>
      <c r="H7" s="11">
        <v>84.5</v>
      </c>
      <c r="I7" s="10">
        <v>1.229985443959243</v>
      </c>
      <c r="J7" s="10">
        <v>28.100000000000009</v>
      </c>
      <c r="K7" s="10">
        <v>33.254437869822496</v>
      </c>
      <c r="L7" s="10">
        <v>40.902474526928685</v>
      </c>
      <c r="M7" s="10">
        <v>53.585454944934227</v>
      </c>
    </row>
    <row r="8" spans="1:13" x14ac:dyDescent="0.3">
      <c r="A8" s="10" t="s">
        <v>31</v>
      </c>
      <c r="B8" s="10">
        <v>0.06</v>
      </c>
      <c r="C8" s="10">
        <v>175.3</v>
      </c>
      <c r="D8" s="10">
        <v>158.5</v>
      </c>
      <c r="E8" s="10">
        <v>67.599999999999994</v>
      </c>
      <c r="F8" s="10">
        <v>3.2</v>
      </c>
      <c r="G8" s="10">
        <v>104.50000000000001</v>
      </c>
      <c r="H8" s="11">
        <v>84.5</v>
      </c>
      <c r="I8" s="10">
        <v>1.229985443959243</v>
      </c>
      <c r="J8" s="10">
        <v>20.000000000000014</v>
      </c>
      <c r="K8" s="10">
        <v>23.668639053254456</v>
      </c>
      <c r="L8" s="10">
        <v>29.112081513828258</v>
      </c>
      <c r="M8" s="10">
        <v>53.585454944934227</v>
      </c>
    </row>
    <row r="9" spans="1:13" x14ac:dyDescent="0.3">
      <c r="A9" s="10" t="s">
        <v>31</v>
      </c>
      <c r="B9" s="10">
        <v>0.1</v>
      </c>
      <c r="C9" s="10">
        <v>173.7</v>
      </c>
      <c r="D9" s="10">
        <v>158.5</v>
      </c>
      <c r="E9" s="10">
        <v>67.599999999999994</v>
      </c>
      <c r="F9" s="10">
        <v>3.2</v>
      </c>
      <c r="G9" s="10">
        <v>101.30000000000001</v>
      </c>
      <c r="H9" s="11">
        <v>84.5</v>
      </c>
      <c r="I9" s="10">
        <v>1.229985443959243</v>
      </c>
      <c r="J9" s="10">
        <v>16.800000000000011</v>
      </c>
      <c r="K9" s="10">
        <v>19.881656804733741</v>
      </c>
      <c r="L9" s="10">
        <v>24.454148471615735</v>
      </c>
      <c r="M9" s="10">
        <v>53.585454944934227</v>
      </c>
    </row>
    <row r="10" spans="1:13" x14ac:dyDescent="0.3">
      <c r="A10" s="10" t="s">
        <v>31</v>
      </c>
      <c r="B10" s="10">
        <v>0.33</v>
      </c>
      <c r="C10" s="10">
        <v>170.2</v>
      </c>
      <c r="D10" s="10">
        <v>158.5</v>
      </c>
      <c r="E10" s="10">
        <v>67.599999999999994</v>
      </c>
      <c r="F10" s="10">
        <v>3.2</v>
      </c>
      <c r="G10" s="10">
        <v>96.199999999999989</v>
      </c>
      <c r="H10" s="11">
        <v>84.5</v>
      </c>
      <c r="I10" s="10">
        <v>1.229985443959243</v>
      </c>
      <c r="J10" s="10">
        <v>11.699999999999989</v>
      </c>
      <c r="K10" s="10">
        <v>13.846153846153832</v>
      </c>
      <c r="L10" s="10">
        <v>17.030567685589503</v>
      </c>
      <c r="M10" s="10">
        <v>53.585454944934227</v>
      </c>
    </row>
    <row r="11" spans="1:13" x14ac:dyDescent="0.3">
      <c r="A11" s="10" t="s">
        <v>31</v>
      </c>
      <c r="B11" s="10">
        <v>1</v>
      </c>
      <c r="C11" s="10">
        <v>168.3</v>
      </c>
      <c r="D11" s="11">
        <v>158.5</v>
      </c>
      <c r="E11" s="10">
        <v>67.599999999999994</v>
      </c>
      <c r="F11" s="10">
        <v>3.2</v>
      </c>
      <c r="G11" s="10">
        <v>94.300000000000011</v>
      </c>
      <c r="H11" s="11">
        <v>84.5</v>
      </c>
      <c r="I11" s="10">
        <v>1.229985443959243</v>
      </c>
      <c r="J11" s="10">
        <v>9.8000000000000114</v>
      </c>
      <c r="K11" s="10">
        <v>11.597633136094689</v>
      </c>
      <c r="L11" s="10">
        <v>14.264919941775855</v>
      </c>
      <c r="M11" s="10">
        <v>53.585454944934227</v>
      </c>
    </row>
    <row r="12" spans="1:13" x14ac:dyDescent="0.3">
      <c r="A12" s="10" t="s">
        <v>32</v>
      </c>
      <c r="B12" s="10">
        <v>0.03</v>
      </c>
      <c r="C12" s="10">
        <v>184.5</v>
      </c>
      <c r="D12" s="10">
        <v>159</v>
      </c>
      <c r="E12" s="10">
        <v>70.2</v>
      </c>
      <c r="F12" s="10">
        <v>3.3</v>
      </c>
      <c r="G12" s="10">
        <v>111</v>
      </c>
      <c r="H12" s="10">
        <v>82.2</v>
      </c>
      <c r="I12" s="10">
        <v>1.1965065502183405</v>
      </c>
      <c r="J12" s="10">
        <v>28.799999999999997</v>
      </c>
      <c r="K12" s="10">
        <v>35.036496350364956</v>
      </c>
      <c r="L12" s="10">
        <v>41.921397379912655</v>
      </c>
      <c r="M12" s="10">
        <v>54.848809425722997</v>
      </c>
    </row>
    <row r="13" spans="1:13" x14ac:dyDescent="0.3">
      <c r="A13" s="10" t="s">
        <v>32</v>
      </c>
      <c r="B13" s="10">
        <v>0.06</v>
      </c>
      <c r="C13" s="10">
        <v>175.8</v>
      </c>
      <c r="D13" s="10">
        <v>159</v>
      </c>
      <c r="E13" s="10">
        <v>70.2</v>
      </c>
      <c r="F13" s="10">
        <v>3.3</v>
      </c>
      <c r="G13" s="10">
        <v>102.30000000000001</v>
      </c>
      <c r="H13" s="10">
        <v>82.2</v>
      </c>
      <c r="I13" s="10">
        <v>1.1965065502183405</v>
      </c>
      <c r="J13" s="10">
        <v>20.100000000000009</v>
      </c>
      <c r="K13" s="10">
        <v>24.452554744525557</v>
      </c>
      <c r="L13" s="10">
        <v>29.25764192139739</v>
      </c>
      <c r="M13" s="10">
        <v>54.848809425722997</v>
      </c>
    </row>
    <row r="14" spans="1:13" x14ac:dyDescent="0.3">
      <c r="A14" s="10" t="s">
        <v>32</v>
      </c>
      <c r="B14" s="10">
        <v>0.1</v>
      </c>
      <c r="C14" s="10">
        <v>174.2</v>
      </c>
      <c r="D14" s="10">
        <v>159</v>
      </c>
      <c r="E14" s="10">
        <v>70.2</v>
      </c>
      <c r="F14" s="10">
        <v>3.3</v>
      </c>
      <c r="G14" s="10">
        <v>99.000000000000014</v>
      </c>
      <c r="H14" s="10">
        <v>82.2</v>
      </c>
      <c r="I14" s="10">
        <v>1.1965065502183405</v>
      </c>
      <c r="J14" s="10">
        <v>16.800000000000011</v>
      </c>
      <c r="K14" s="10">
        <v>20.437956204379574</v>
      </c>
      <c r="L14" s="10">
        <v>24.454148471615735</v>
      </c>
      <c r="M14" s="10">
        <v>54.848809425722997</v>
      </c>
    </row>
    <row r="15" spans="1:13" x14ac:dyDescent="0.3">
      <c r="A15" s="10" t="s">
        <v>32</v>
      </c>
      <c r="B15" s="10">
        <v>0.33</v>
      </c>
      <c r="C15" s="10">
        <v>170.6</v>
      </c>
      <c r="D15" s="10">
        <v>159</v>
      </c>
      <c r="E15" s="10">
        <v>70.2</v>
      </c>
      <c r="F15" s="10">
        <v>3.3</v>
      </c>
      <c r="G15" s="10">
        <v>93.8</v>
      </c>
      <c r="H15" s="10">
        <v>82.2</v>
      </c>
      <c r="I15" s="10">
        <v>1.1965065502183405</v>
      </c>
      <c r="J15" s="10">
        <v>11.599999999999994</v>
      </c>
      <c r="K15" s="10">
        <v>14.111922141119216</v>
      </c>
      <c r="L15" s="10">
        <v>16.885007278020371</v>
      </c>
      <c r="M15" s="10">
        <v>54.848809425722997</v>
      </c>
    </row>
    <row r="16" spans="1:13" x14ac:dyDescent="0.3">
      <c r="A16" s="10" t="s">
        <v>32</v>
      </c>
      <c r="B16" s="10">
        <v>1</v>
      </c>
      <c r="C16" s="10">
        <v>168.8</v>
      </c>
      <c r="D16" s="10">
        <v>159</v>
      </c>
      <c r="E16" s="10">
        <v>70.2</v>
      </c>
      <c r="F16" s="10">
        <v>3.3</v>
      </c>
      <c r="G16" s="10">
        <v>92.000000000000014</v>
      </c>
      <c r="H16" s="10">
        <v>82.2</v>
      </c>
      <c r="I16" s="10">
        <v>1.1965065502183405</v>
      </c>
      <c r="J16" s="10">
        <v>9.8000000000000114</v>
      </c>
      <c r="K16" s="10">
        <v>11.922141119221424</v>
      </c>
      <c r="L16" s="10">
        <v>14.264919941775851</v>
      </c>
      <c r="M16" s="10">
        <v>54.848809425722997</v>
      </c>
    </row>
    <row r="17" spans="1:13" x14ac:dyDescent="0.3">
      <c r="A17" s="10" t="s">
        <v>33</v>
      </c>
      <c r="B17" s="10">
        <v>0.03</v>
      </c>
      <c r="C17" s="10">
        <v>180.9</v>
      </c>
      <c r="D17" s="10">
        <v>155.6</v>
      </c>
      <c r="E17" s="10">
        <v>67.400000000000006</v>
      </c>
      <c r="F17" s="10">
        <v>3.3</v>
      </c>
      <c r="G17" s="10">
        <v>110.2</v>
      </c>
      <c r="H17" s="10">
        <v>81.599999999999994</v>
      </c>
      <c r="I17" s="10">
        <v>1.187772925764192</v>
      </c>
      <c r="J17" s="10">
        <v>28.600000000000009</v>
      </c>
      <c r="K17" s="10">
        <v>35.04901960784315</v>
      </c>
      <c r="L17" s="10">
        <v>41.630276564774391</v>
      </c>
      <c r="M17" s="10">
        <v>55.178380159841808</v>
      </c>
    </row>
    <row r="18" spans="1:13" x14ac:dyDescent="0.3">
      <c r="A18" s="10" t="s">
        <v>33</v>
      </c>
      <c r="B18" s="10">
        <v>0.06</v>
      </c>
      <c r="C18" s="10">
        <v>172.6</v>
      </c>
      <c r="D18" s="10">
        <v>155.6</v>
      </c>
      <c r="E18" s="10">
        <v>67.400000000000006</v>
      </c>
      <c r="F18" s="10">
        <v>3.3</v>
      </c>
      <c r="G18" s="10">
        <v>101.89999999999999</v>
      </c>
      <c r="H18" s="10">
        <v>81.599999999999994</v>
      </c>
      <c r="I18" s="10">
        <v>1.187772925764192</v>
      </c>
      <c r="J18" s="10">
        <v>20.299999999999997</v>
      </c>
      <c r="K18" s="10">
        <v>24.877450980392155</v>
      </c>
      <c r="L18" s="10">
        <v>29.548762736535657</v>
      </c>
      <c r="M18" s="10">
        <v>55.178380159841808</v>
      </c>
    </row>
    <row r="19" spans="1:13" x14ac:dyDescent="0.3">
      <c r="A19" s="10" t="s">
        <v>33</v>
      </c>
      <c r="B19" s="10">
        <v>0.1</v>
      </c>
      <c r="C19" s="10">
        <v>170.9</v>
      </c>
      <c r="D19" s="10">
        <v>155.6</v>
      </c>
      <c r="E19" s="10">
        <v>67.400000000000006</v>
      </c>
      <c r="F19" s="10">
        <v>3.3</v>
      </c>
      <c r="G19" s="10">
        <v>98.6</v>
      </c>
      <c r="H19" s="10">
        <v>81.599999999999994</v>
      </c>
      <c r="I19" s="10">
        <v>1.18777292576419</v>
      </c>
      <c r="J19" s="10">
        <v>17</v>
      </c>
      <c r="K19" s="10">
        <v>20.833333333333336</v>
      </c>
      <c r="L19" s="10">
        <v>24.745269286754002</v>
      </c>
      <c r="M19" s="10">
        <v>55.178380159841801</v>
      </c>
    </row>
    <row r="20" spans="1:13" x14ac:dyDescent="0.3">
      <c r="A20" s="10" t="s">
        <v>33</v>
      </c>
      <c r="B20" s="10">
        <v>0.33</v>
      </c>
      <c r="C20" s="10">
        <v>167.4</v>
      </c>
      <c r="D20" s="10">
        <v>155.6</v>
      </c>
      <c r="E20" s="10">
        <v>67.400000000000006</v>
      </c>
      <c r="F20" s="10">
        <v>3.3</v>
      </c>
      <c r="G20" s="10">
        <v>93.4</v>
      </c>
      <c r="H20" s="10">
        <v>81.599999999999994</v>
      </c>
      <c r="I20" s="10">
        <v>1.18777292576419</v>
      </c>
      <c r="J20" s="10">
        <v>11.800000000000011</v>
      </c>
      <c r="K20" s="10">
        <v>14.460784313725505</v>
      </c>
      <c r="L20" s="10">
        <v>17.176128093158678</v>
      </c>
      <c r="M20" s="10">
        <v>55.178380159841801</v>
      </c>
    </row>
    <row r="21" spans="1:13" x14ac:dyDescent="0.3">
      <c r="A21" s="10" t="s">
        <v>33</v>
      </c>
      <c r="B21" s="10">
        <v>1</v>
      </c>
      <c r="C21" s="10">
        <v>166.1</v>
      </c>
      <c r="D21" s="10">
        <v>155.6</v>
      </c>
      <c r="E21" s="10">
        <v>67.400000000000006</v>
      </c>
      <c r="F21" s="10">
        <v>3.3</v>
      </c>
      <c r="G21" s="10">
        <v>92.1</v>
      </c>
      <c r="H21" s="10">
        <v>81.599999999999994</v>
      </c>
      <c r="I21" s="10">
        <v>1.18777292576419</v>
      </c>
      <c r="J21" s="10">
        <v>10.5</v>
      </c>
      <c r="K21" s="10">
        <v>12.867647058823531</v>
      </c>
      <c r="L21" s="10">
        <v>15.283842794759826</v>
      </c>
      <c r="M21" s="10">
        <v>55.178380159841801</v>
      </c>
    </row>
    <row r="22" spans="1:13" x14ac:dyDescent="0.3">
      <c r="A22" s="10" t="s">
        <v>34</v>
      </c>
      <c r="B22" s="10">
        <v>0.03</v>
      </c>
      <c r="C22" s="10">
        <v>181.8</v>
      </c>
      <c r="D22" s="10">
        <v>155.6</v>
      </c>
      <c r="E22" s="10">
        <v>65.599999999999994</v>
      </c>
      <c r="F22" s="10">
        <v>3.3</v>
      </c>
      <c r="G22" s="10">
        <v>112.90000000000002</v>
      </c>
      <c r="H22" s="10">
        <v>84.4</v>
      </c>
      <c r="I22" s="10">
        <v>1.2285298398835518</v>
      </c>
      <c r="J22" s="10">
        <v>28.500000000000014</v>
      </c>
      <c r="K22" s="10">
        <v>33.767772511848356</v>
      </c>
      <c r="L22" s="10">
        <v>41.484716157205263</v>
      </c>
      <c r="M22" s="10">
        <v>53.640383400620685</v>
      </c>
    </row>
    <row r="23" spans="1:13" x14ac:dyDescent="0.3">
      <c r="A23" s="10" t="s">
        <v>34</v>
      </c>
      <c r="B23" s="10">
        <v>0.06</v>
      </c>
      <c r="C23" s="10">
        <v>175.4</v>
      </c>
      <c r="D23" s="10">
        <v>155.6</v>
      </c>
      <c r="E23" s="10">
        <v>65.599999999999994</v>
      </c>
      <c r="F23" s="10">
        <v>3.3</v>
      </c>
      <c r="G23" s="10">
        <v>106.50000000000001</v>
      </c>
      <c r="H23" s="10">
        <v>84.4</v>
      </c>
      <c r="I23" s="10">
        <v>1.2285298398835518</v>
      </c>
      <c r="J23" s="10">
        <v>22.100000000000009</v>
      </c>
      <c r="K23" s="10">
        <v>26.184834123222757</v>
      </c>
      <c r="L23" s="10">
        <v>32.168850072780216</v>
      </c>
      <c r="M23" s="10">
        <v>53.640383400620685</v>
      </c>
    </row>
    <row r="24" spans="1:13" x14ac:dyDescent="0.3">
      <c r="A24" s="10" t="s">
        <v>34</v>
      </c>
      <c r="B24" s="10">
        <v>0.1</v>
      </c>
      <c r="C24" s="10">
        <v>171.7</v>
      </c>
      <c r="D24" s="10">
        <v>155.6</v>
      </c>
      <c r="E24" s="10">
        <v>65.599999999999994</v>
      </c>
      <c r="F24" s="10">
        <v>3.3</v>
      </c>
      <c r="G24" s="10">
        <v>103.20000000000002</v>
      </c>
      <c r="H24" s="10">
        <v>84.4</v>
      </c>
      <c r="I24" s="10">
        <v>1.2285298398835518</v>
      </c>
      <c r="J24" s="10">
        <v>18.800000000000011</v>
      </c>
      <c r="K24" s="10">
        <v>22.274881516587687</v>
      </c>
      <c r="L24" s="10">
        <v>27.365356622998558</v>
      </c>
      <c r="M24" s="10">
        <v>53.640383400620685</v>
      </c>
    </row>
    <row r="25" spans="1:13" x14ac:dyDescent="0.3">
      <c r="A25" s="10" t="s">
        <v>34</v>
      </c>
      <c r="B25" s="10">
        <v>0.33</v>
      </c>
      <c r="C25" s="10">
        <v>167.8</v>
      </c>
      <c r="D25" s="10">
        <v>155.6</v>
      </c>
      <c r="E25" s="10">
        <v>65.599999999999994</v>
      </c>
      <c r="F25" s="10">
        <v>3.3</v>
      </c>
      <c r="G25" s="10">
        <v>95.600000000000023</v>
      </c>
      <c r="H25" s="10">
        <v>84.4</v>
      </c>
      <c r="I25" s="10">
        <v>1.2285298398835518</v>
      </c>
      <c r="J25" s="10">
        <v>11.200000000000017</v>
      </c>
      <c r="K25" s="10">
        <v>13.270142180094807</v>
      </c>
      <c r="L25" s="10">
        <v>16.30276564774384</v>
      </c>
      <c r="M25" s="10">
        <v>53.640383400620685</v>
      </c>
    </row>
    <row r="26" spans="1:13" x14ac:dyDescent="0.3">
      <c r="A26" s="10" t="s">
        <v>34</v>
      </c>
      <c r="B26" s="10">
        <v>1</v>
      </c>
      <c r="C26" s="10">
        <v>165.8</v>
      </c>
      <c r="D26" s="10">
        <v>155.6</v>
      </c>
      <c r="E26" s="10">
        <v>65.599999999999994</v>
      </c>
      <c r="F26" s="10">
        <v>3.3</v>
      </c>
      <c r="G26" s="10">
        <v>93.600000000000023</v>
      </c>
      <c r="H26" s="10">
        <v>84.4</v>
      </c>
      <c r="I26" s="10">
        <v>1.2285298398835518</v>
      </c>
      <c r="J26" s="10">
        <v>9.2000000000000171</v>
      </c>
      <c r="K26" s="10">
        <v>10.900473933649309</v>
      </c>
      <c r="L26" s="10">
        <v>13.391557496361015</v>
      </c>
      <c r="M26" s="10">
        <v>53.640383400620685</v>
      </c>
    </row>
    <row r="27" spans="1:13" x14ac:dyDescent="0.3">
      <c r="A27" s="10" t="s">
        <v>35</v>
      </c>
      <c r="B27" s="10">
        <v>0.03</v>
      </c>
      <c r="C27" s="10">
        <v>180.2</v>
      </c>
      <c r="D27" s="10">
        <v>154.6</v>
      </c>
      <c r="E27" s="10">
        <v>67.3</v>
      </c>
      <c r="F27" s="10">
        <v>3.2</v>
      </c>
      <c r="G27" s="10">
        <v>109.69999999999999</v>
      </c>
      <c r="H27" s="10">
        <v>80.899999999999991</v>
      </c>
      <c r="I27" s="10">
        <v>1.1775836972343521</v>
      </c>
      <c r="J27" s="10">
        <v>28.799999999999997</v>
      </c>
      <c r="K27" s="10">
        <v>35.599505562422742</v>
      </c>
      <c r="L27" s="10">
        <v>41.921397379912655</v>
      </c>
      <c r="M27" s="10">
        <v>55.562879349647091</v>
      </c>
    </row>
    <row r="28" spans="1:13" x14ac:dyDescent="0.3">
      <c r="A28" s="10" t="s">
        <v>35</v>
      </c>
      <c r="B28" s="10">
        <v>0.06</v>
      </c>
      <c r="C28" s="10">
        <v>174</v>
      </c>
      <c r="D28" s="10">
        <v>154.6</v>
      </c>
      <c r="E28" s="10">
        <v>67.3</v>
      </c>
      <c r="F28" s="10">
        <v>3.2</v>
      </c>
      <c r="G28" s="10">
        <v>103.5</v>
      </c>
      <c r="H28" s="10">
        <v>80.899999999999991</v>
      </c>
      <c r="I28" s="10">
        <v>1.1775836972343521</v>
      </c>
      <c r="J28" s="10">
        <v>22.600000000000009</v>
      </c>
      <c r="K28" s="10">
        <v>27.935723114956751</v>
      </c>
      <c r="L28" s="10">
        <v>32.896652110625922</v>
      </c>
      <c r="M28" s="10">
        <v>55.562879349647091</v>
      </c>
    </row>
    <row r="29" spans="1:13" x14ac:dyDescent="0.3">
      <c r="A29" s="10" t="s">
        <v>35</v>
      </c>
      <c r="B29" s="10">
        <v>0.1</v>
      </c>
      <c r="C29" s="10">
        <v>167.4</v>
      </c>
      <c r="D29" s="10">
        <v>154.6</v>
      </c>
      <c r="E29" s="10">
        <v>67.3</v>
      </c>
      <c r="F29" s="10">
        <v>3.2</v>
      </c>
      <c r="G29" s="10">
        <v>100.3</v>
      </c>
      <c r="H29" s="10">
        <v>80.900000000000006</v>
      </c>
      <c r="I29" s="10">
        <v>1.1775836972343523</v>
      </c>
      <c r="J29" s="10">
        <v>19.400000000000006</v>
      </c>
      <c r="K29" s="10">
        <v>23.980222496909775</v>
      </c>
      <c r="L29" s="10">
        <v>28.238719068413399</v>
      </c>
      <c r="M29" s="10">
        <v>55.562879349647098</v>
      </c>
    </row>
    <row r="30" spans="1:13" x14ac:dyDescent="0.3">
      <c r="A30" s="10" t="s">
        <v>35</v>
      </c>
      <c r="B30" s="10">
        <v>0.33</v>
      </c>
      <c r="C30" s="10">
        <v>166.3</v>
      </c>
      <c r="D30" s="10">
        <v>154.6</v>
      </c>
      <c r="E30" s="10">
        <v>67.3</v>
      </c>
      <c r="F30" s="10">
        <v>3.2</v>
      </c>
      <c r="G30" s="10">
        <v>92.600000000000009</v>
      </c>
      <c r="H30" s="10">
        <v>80.900000000000006</v>
      </c>
      <c r="I30" s="10">
        <v>1.1775836972343523</v>
      </c>
      <c r="J30" s="10">
        <v>11.700000000000017</v>
      </c>
      <c r="K30" s="10">
        <v>14.462299134734263</v>
      </c>
      <c r="L30" s="10">
        <v>17.030567685589546</v>
      </c>
      <c r="M30" s="10">
        <v>55.562879349647098</v>
      </c>
    </row>
    <row r="31" spans="1:13" x14ac:dyDescent="0.3">
      <c r="A31" s="10" t="s">
        <v>35</v>
      </c>
      <c r="B31" s="10">
        <v>1</v>
      </c>
      <c r="C31" s="10">
        <v>165.5</v>
      </c>
      <c r="D31" s="10">
        <v>154.6</v>
      </c>
      <c r="E31" s="11">
        <v>67.3</v>
      </c>
      <c r="F31" s="10">
        <v>3.2</v>
      </c>
      <c r="G31" s="10">
        <v>91.8</v>
      </c>
      <c r="H31" s="10">
        <v>80.900000000000006</v>
      </c>
      <c r="I31" s="10">
        <v>1.1775836972343523</v>
      </c>
      <c r="J31" s="10">
        <v>10.900000000000006</v>
      </c>
      <c r="K31" s="10">
        <v>13.473423980222504</v>
      </c>
      <c r="L31" s="10">
        <v>15.866084425036396</v>
      </c>
      <c r="M31" s="10">
        <v>55.562879349647098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planilla_curva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González</dc:creator>
  <cp:lastModifiedBy>Usuario</cp:lastModifiedBy>
  <dcterms:created xsi:type="dcterms:W3CDTF">2019-09-28T18:34:37Z</dcterms:created>
  <dcterms:modified xsi:type="dcterms:W3CDTF">2021-07-29T12:21:47Z</dcterms:modified>
</cp:coreProperties>
</file>