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50" tabRatio="810" activeTab="6"/>
  </bookViews>
  <sheets>
    <sheet name="REKAP-drh" sheetId="39" r:id="rId1"/>
    <sheet name="REKAP-kor" sheetId="14" r:id="rId2"/>
    <sheet name="BRK" sheetId="40" r:id="rId3"/>
    <sheet name="BRY" sheetId="36" r:id="rId4"/>
    <sheet name="BSC" sheetId="37" r:id="rId5"/>
    <sheet name="PWK" sheetId="17" r:id="rId6"/>
    <sheet name="SCY" sheetId="34" r:id="rId7"/>
    <sheet name="PRG" sheetId="35" r:id="rId8"/>
    <sheet name="DPK" sheetId="38" r:id="rId9"/>
    <sheet name="convert" sheetId="41" r:id="rId10"/>
  </sheets>
  <externalReferences>
    <externalReference r:id="rId11"/>
    <externalReference r:id="rId12"/>
  </externalReferences>
  <definedNames>
    <definedName name="Grup">[1]Sheet2!$A$1:$A$26</definedName>
    <definedName name="grup2">[2]Sheet2!$A$1:$A$26</definedName>
    <definedName name="KELURAHAN">[1]Sheet2!$B$1:$B$17</definedName>
    <definedName name="_xlnm.Print_Area" localSheetId="1">'REKAP-kor'!$A$1:$W$5</definedName>
    <definedName name="_xlnm.Print_Area" localSheetId="5">PWK!$A$2:$L$53</definedName>
    <definedName name="_xlnm.Print_Area" localSheetId="6">SCY!$A$2:$K$53</definedName>
    <definedName name="_xlnm.Print_Area" localSheetId="7">PRG!$A$2:$F$53</definedName>
    <definedName name="_xlnm.Print_Area" localSheetId="3">BRY!$A$2:$P$53</definedName>
    <definedName name="_xlnm.Print_Area" localSheetId="4">BSC!$A$2:$X$53</definedName>
    <definedName name="_xlnm.Print_Area" localSheetId="8">DPK!$A$2:$L$53</definedName>
    <definedName name="_xlnm.Print_Area" localSheetId="0">'REKAP-drh'!$A$1:$Y$3</definedName>
    <definedName name="_xlnm.Print_Area" localSheetId="2">BRK!$A$2:$J$53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<sst xmlns="http://schemas.openxmlformats.org/spreadsheetml/2006/main" count="795" uniqueCount="628">
  <si>
    <t>No.</t>
  </si>
  <si>
    <t>ID Daerah</t>
  </si>
  <si>
    <t>Daerah</t>
  </si>
  <si>
    <t>Grup A</t>
  </si>
  <si>
    <t>Grup K</t>
  </si>
  <si>
    <t>Grup C</t>
  </si>
  <si>
    <t>Total</t>
  </si>
  <si>
    <t>Anggota A</t>
  </si>
  <si>
    <t>Anggota K</t>
  </si>
  <si>
    <t>Anggota C</t>
  </si>
  <si>
    <t>Peserta L2</t>
  </si>
  <si>
    <t>Peserta L1</t>
  </si>
  <si>
    <t>Peserta L0</t>
  </si>
  <si>
    <t>I</t>
  </si>
  <si>
    <t>A</t>
  </si>
  <si>
    <t>T</t>
  </si>
  <si>
    <t>KB</t>
  </si>
  <si>
    <t>Kota Bandung</t>
  </si>
  <si>
    <t>KK</t>
  </si>
  <si>
    <t>Kota Bekasi</t>
  </si>
  <si>
    <t>KG</t>
  </si>
  <si>
    <t>Kota Bogor</t>
  </si>
  <si>
    <t>KC</t>
  </si>
  <si>
    <t>Kota Cimahi</t>
  </si>
  <si>
    <t>KR</t>
  </si>
  <si>
    <t>Kota Cirebon</t>
  </si>
  <si>
    <t>KD</t>
  </si>
  <si>
    <t>Kota Depok</t>
  </si>
  <si>
    <t>KS</t>
  </si>
  <si>
    <t>Kota Sukabumi</t>
  </si>
  <si>
    <t>KT</t>
  </si>
  <si>
    <t>Kota Tasikmalaya</t>
  </si>
  <si>
    <t>BD</t>
  </si>
  <si>
    <t>Kab. Bandung</t>
  </si>
  <si>
    <t>BB</t>
  </si>
  <si>
    <t>Kab. Bandung Barat</t>
  </si>
  <si>
    <t>BK</t>
  </si>
  <si>
    <t>Kab. Bekasi</t>
  </si>
  <si>
    <t>BG</t>
  </si>
  <si>
    <t>Kab. Bogor</t>
  </si>
  <si>
    <t>CJ</t>
  </si>
  <si>
    <t>Kab. Cianjur</t>
  </si>
  <si>
    <t>CM</t>
  </si>
  <si>
    <t>Kab. Ciamis</t>
  </si>
  <si>
    <t>GR</t>
  </si>
  <si>
    <t>Kab. Garut</t>
  </si>
  <si>
    <t>ID</t>
  </si>
  <si>
    <t>Kab. Indramayu</t>
  </si>
  <si>
    <t>KW</t>
  </si>
  <si>
    <t>Kab. Karawang</t>
  </si>
  <si>
    <t>KN</t>
  </si>
  <si>
    <t>Kab. Kuningan</t>
  </si>
  <si>
    <t>MJ</t>
  </si>
  <si>
    <t>Kab. Majalengka</t>
  </si>
  <si>
    <t>PW</t>
  </si>
  <si>
    <t>Kab. Purwakarta</t>
  </si>
  <si>
    <t>SB</t>
  </si>
  <si>
    <t>Kab. Subang</t>
  </si>
  <si>
    <t>SK</t>
  </si>
  <si>
    <t>Kab. Sukabumi</t>
  </si>
  <si>
    <t>SM</t>
  </si>
  <si>
    <t>Kab. Sumedang</t>
  </si>
  <si>
    <t>D1</t>
  </si>
  <si>
    <t>Bandung 1</t>
  </si>
  <si>
    <t>D2</t>
  </si>
  <si>
    <t>Bandung 2</t>
  </si>
  <si>
    <t>D3</t>
  </si>
  <si>
    <t>Bandung 3</t>
  </si>
  <si>
    <t>D4</t>
  </si>
  <si>
    <t>Bandung 4</t>
  </si>
  <si>
    <t>ID Korda</t>
  </si>
  <si>
    <t>Korda</t>
  </si>
  <si>
    <t>BRY</t>
  </si>
  <si>
    <t>BARAYA</t>
  </si>
  <si>
    <t>BRK</t>
  </si>
  <si>
    <t>BARAYA K</t>
  </si>
  <si>
    <t>PWK</t>
  </si>
  <si>
    <t>PURWAKASI</t>
  </si>
  <si>
    <t>SCY</t>
  </si>
  <si>
    <t>SUCIAYUMAJAKUNING</t>
  </si>
  <si>
    <t>BSC</t>
  </si>
  <si>
    <t>BOSUCI</t>
  </si>
  <si>
    <t>PRG</t>
  </si>
  <si>
    <t>PRIANGAN TIMUR</t>
  </si>
  <si>
    <t>DPK</t>
  </si>
  <si>
    <t>DEPOK</t>
  </si>
  <si>
    <t>Grup</t>
  </si>
  <si>
    <t>D1-IK501</t>
  </si>
  <si>
    <t>D1-AK501</t>
  </si>
  <si>
    <t>D2-IK501</t>
  </si>
  <si>
    <t>D2-AK501</t>
  </si>
  <si>
    <t>D3-IK501</t>
  </si>
  <si>
    <t>D3-AK501</t>
  </si>
  <si>
    <t>D4-IK501</t>
  </si>
  <si>
    <t>D4-IK502</t>
  </si>
  <si>
    <t>Peserta</t>
  </si>
  <si>
    <t>Coach</t>
  </si>
  <si>
    <t>D1-BRT01</t>
  </si>
  <si>
    <t>D1-LNA01</t>
  </si>
  <si>
    <t>D2-LUJ01</t>
  </si>
  <si>
    <t>D2-FDI01</t>
  </si>
  <si>
    <t>D3-JIW01</t>
  </si>
  <si>
    <t>D3-SEN01</t>
  </si>
  <si>
    <t>D4-KGA01</t>
  </si>
  <si>
    <t>D4-YRA01</t>
  </si>
  <si>
    <t>D1-SAH01</t>
  </si>
  <si>
    <t>D1-ARA04</t>
  </si>
  <si>
    <t>D2-SNE01</t>
  </si>
  <si>
    <t>D2-HAM01</t>
  </si>
  <si>
    <t>D3-RAS01</t>
  </si>
  <si>
    <t>D3-ANA01</t>
  </si>
  <si>
    <t>D4-PGA01</t>
  </si>
  <si>
    <t>D4-AHK01</t>
  </si>
  <si>
    <t>D1-CAR01</t>
  </si>
  <si>
    <t>D1-SWS01</t>
  </si>
  <si>
    <t>D2-MMI01</t>
  </si>
  <si>
    <t>D2-NSA01</t>
  </si>
  <si>
    <t>D3-YMA01</t>
  </si>
  <si>
    <t>D3-TSI01</t>
  </si>
  <si>
    <t>D4-FOR01</t>
  </si>
  <si>
    <t>D4-PAC01</t>
  </si>
  <si>
    <t>D1-SGA01</t>
  </si>
  <si>
    <t>D1-SJD01</t>
  </si>
  <si>
    <t>D2-WWD01</t>
  </si>
  <si>
    <t>D2-HAA01</t>
  </si>
  <si>
    <t>D3-ASA01</t>
  </si>
  <si>
    <t>D3-SUS01</t>
  </si>
  <si>
    <t>D4-BEG01</t>
  </si>
  <si>
    <t>D4-SBE01</t>
  </si>
  <si>
    <t>D2-HUJ01</t>
  </si>
  <si>
    <t>D3-IAN01</t>
  </si>
  <si>
    <t>D4-NAF01</t>
  </si>
  <si>
    <t>L2</t>
  </si>
  <si>
    <t>L1</t>
  </si>
  <si>
    <t>L0</t>
  </si>
  <si>
    <t>KB-IA501</t>
  </si>
  <si>
    <t>KB-IA502</t>
  </si>
  <si>
    <t>KB-IK501</t>
  </si>
  <si>
    <t>KB-IC501</t>
  </si>
  <si>
    <t>KB-AA501</t>
  </si>
  <si>
    <t>KB-AA502</t>
  </si>
  <si>
    <t>KC-IC501</t>
  </si>
  <si>
    <t>KC-IC502</t>
  </si>
  <si>
    <t>KC-AC501</t>
  </si>
  <si>
    <t>BD-IC501</t>
  </si>
  <si>
    <t>BD-IC502</t>
  </si>
  <si>
    <t>BD-AA501</t>
  </si>
  <si>
    <t>BB-IC501</t>
  </si>
  <si>
    <t>BB-AC501</t>
  </si>
  <si>
    <t>SM-IA501</t>
  </si>
  <si>
    <t>KB-JDA01</t>
  </si>
  <si>
    <t>KB-HHA01</t>
  </si>
  <si>
    <t>KB-ERF01</t>
  </si>
  <si>
    <t>KB-FAD01</t>
  </si>
  <si>
    <t>KB-DKR01</t>
  </si>
  <si>
    <t>KB-KME01</t>
  </si>
  <si>
    <t>KC-IDA01</t>
  </si>
  <si>
    <t>KC-NHK01</t>
  </si>
  <si>
    <t>KC-OHK01</t>
  </si>
  <si>
    <t>BD-AYS01</t>
  </si>
  <si>
    <t>BD-EEH01</t>
  </si>
  <si>
    <t>BD-MRA01</t>
  </si>
  <si>
    <t>BB-NAN01</t>
  </si>
  <si>
    <t>BB-RTS01</t>
  </si>
  <si>
    <t>SM-TRA01</t>
  </si>
  <si>
    <t>KB-SAM02</t>
  </si>
  <si>
    <t>KB-DHA01</t>
  </si>
  <si>
    <t>KB-WSA01</t>
  </si>
  <si>
    <t>KB-RRA01</t>
  </si>
  <si>
    <t>KB-DED01</t>
  </si>
  <si>
    <t>KB-ANI01</t>
  </si>
  <si>
    <t>KC-MSU01</t>
  </si>
  <si>
    <t>KC-MMI01</t>
  </si>
  <si>
    <t>KC-RAR01</t>
  </si>
  <si>
    <t>BD-MII01</t>
  </si>
  <si>
    <t>BD-WJA01</t>
  </si>
  <si>
    <t>BD-PNA01</t>
  </si>
  <si>
    <t>BB-ZAB01</t>
  </si>
  <si>
    <t>BB-AAI01</t>
  </si>
  <si>
    <t>SM-RYA01</t>
  </si>
  <si>
    <t>KB-HAR01</t>
  </si>
  <si>
    <t>KB-SHH01</t>
  </si>
  <si>
    <t>KB-SRA01</t>
  </si>
  <si>
    <t>KB-MRE01</t>
  </si>
  <si>
    <t>KB-AIL01</t>
  </si>
  <si>
    <t>KB-RUY01</t>
  </si>
  <si>
    <t>KC-BBI01</t>
  </si>
  <si>
    <t>KC-SNA01</t>
  </si>
  <si>
    <t>KC-KVE01</t>
  </si>
  <si>
    <t>BD-SAY01</t>
  </si>
  <si>
    <t>BD-NRA01</t>
  </si>
  <si>
    <t>BD-NIR01</t>
  </si>
  <si>
    <t>BB-JED01</t>
  </si>
  <si>
    <t>BB-SIS01</t>
  </si>
  <si>
    <t>SM-AAM01</t>
  </si>
  <si>
    <t>KB-KUS01</t>
  </si>
  <si>
    <t>KB-SUM01</t>
  </si>
  <si>
    <t>KB-POJ01</t>
  </si>
  <si>
    <t>KB-NIW01</t>
  </si>
  <si>
    <t>KB-SLE01</t>
  </si>
  <si>
    <t>KB-MLQ01</t>
  </si>
  <si>
    <t>KC-PMD01</t>
  </si>
  <si>
    <t>KC-SAY01</t>
  </si>
  <si>
    <t>KC-EIL01</t>
  </si>
  <si>
    <t>BD-SYI01</t>
  </si>
  <si>
    <t>BD-AGN01</t>
  </si>
  <si>
    <t>BD-HMI01</t>
  </si>
  <si>
    <t>BB-YUY01</t>
  </si>
  <si>
    <t>BB-LLE01</t>
  </si>
  <si>
    <t>SM-NIG01</t>
  </si>
  <si>
    <t>KB-DUM01</t>
  </si>
  <si>
    <t>KB-WUS01</t>
  </si>
  <si>
    <t>KB-DUB01</t>
  </si>
  <si>
    <t>KB-HIL01</t>
  </si>
  <si>
    <t>KC-SUM01</t>
  </si>
  <si>
    <t>BD-RAM01</t>
  </si>
  <si>
    <t>BD-SIR01</t>
  </si>
  <si>
    <t>BD-RNA01</t>
  </si>
  <si>
    <t>BB-JIR01</t>
  </si>
  <si>
    <t>KB-YAY01</t>
  </si>
  <si>
    <t>KB-RUD01</t>
  </si>
  <si>
    <t>BB-KUM01</t>
  </si>
  <si>
    <t>BB-BBI01</t>
  </si>
  <si>
    <t>IDX [agt/bin]</t>
  </si>
  <si>
    <t>Kab Sukabumi</t>
  </si>
  <si>
    <t>KG-IA501</t>
  </si>
  <si>
    <t>KG-IA502</t>
  </si>
  <si>
    <t>KG-IK501</t>
  </si>
  <si>
    <t>KG-IC501</t>
  </si>
  <si>
    <t>KG-IC502</t>
  </si>
  <si>
    <t>KG-AK501</t>
  </si>
  <si>
    <t>KG-AC501</t>
  </si>
  <si>
    <t>KG-AC502</t>
  </si>
  <si>
    <t>KG-AC503</t>
  </si>
  <si>
    <t>KS-IC501</t>
  </si>
  <si>
    <t>KS-AC501</t>
  </si>
  <si>
    <t>SK-IA501</t>
  </si>
  <si>
    <t>SK-AA501</t>
  </si>
  <si>
    <t>BG-IA501</t>
  </si>
  <si>
    <t>BG-IA502</t>
  </si>
  <si>
    <t>BG-IA503</t>
  </si>
  <si>
    <t>BG-IA504</t>
  </si>
  <si>
    <t>BG-IA505</t>
  </si>
  <si>
    <t>BG-AC501</t>
  </si>
  <si>
    <t>BG-AC503</t>
  </si>
  <si>
    <t>BG-AC504</t>
  </si>
  <si>
    <t>CJ-IA501</t>
  </si>
  <si>
    <t>CJ-AA501</t>
  </si>
  <si>
    <t>KG-KDA01</t>
  </si>
  <si>
    <t>KG-PAF01</t>
  </si>
  <si>
    <t>KG-MAJ01</t>
  </si>
  <si>
    <t>KG-RSD01</t>
  </si>
  <si>
    <t>KG-RAF01</t>
  </si>
  <si>
    <t>KG-SUL01</t>
  </si>
  <si>
    <t>KG-IHS01</t>
  </si>
  <si>
    <t>KG-YTY01</t>
  </si>
  <si>
    <t>KG-UGA01</t>
  </si>
  <si>
    <t>KS-RAM01</t>
  </si>
  <si>
    <t>KS-KNE01</t>
  </si>
  <si>
    <t>SK-RUM01</t>
  </si>
  <si>
    <t>SK-HTA01</t>
  </si>
  <si>
    <t>BG-FNE01</t>
  </si>
  <si>
    <t>BG-NSW01</t>
  </si>
  <si>
    <t>BG-RIS01</t>
  </si>
  <si>
    <t>BG-DDA01</t>
  </si>
  <si>
    <t>BG-SAH01</t>
  </si>
  <si>
    <t>BG-NIS01</t>
  </si>
  <si>
    <t>BG-IER01</t>
  </si>
  <si>
    <t>BG-KKE01</t>
  </si>
  <si>
    <t>CJ-SUK01</t>
  </si>
  <si>
    <t>CJ-MIS01</t>
  </si>
  <si>
    <t>KG-TUS01</t>
  </si>
  <si>
    <t>KG-WAF01</t>
  </si>
  <si>
    <t>KG-SED01</t>
  </si>
  <si>
    <t>KG-PSA01</t>
  </si>
  <si>
    <t>KG-NEH02</t>
  </si>
  <si>
    <t>KG-RRS03</t>
  </si>
  <si>
    <t>KG-USA01</t>
  </si>
  <si>
    <t>KG-WNA01</t>
  </si>
  <si>
    <t>KG-FIN01</t>
  </si>
  <si>
    <t>KS-SNI01</t>
  </si>
  <si>
    <t>KS-NAK01</t>
  </si>
  <si>
    <t>SK-MID01</t>
  </si>
  <si>
    <t>SK-NEM01</t>
  </si>
  <si>
    <t>BG-RAJ01</t>
  </si>
  <si>
    <t>BG-DIW01</t>
  </si>
  <si>
    <t>BG-SED01</t>
  </si>
  <si>
    <t>BG-SOJ01</t>
  </si>
  <si>
    <t>BG-RDA01</t>
  </si>
  <si>
    <t>BG-RNA03</t>
  </si>
  <si>
    <t>BG-AMU01</t>
  </si>
  <si>
    <t>BG-PIL01</t>
  </si>
  <si>
    <t>CJ-MMI01</t>
  </si>
  <si>
    <t>CJ-KRI01</t>
  </si>
  <si>
    <t>KG-GAH01</t>
  </si>
  <si>
    <t>KG-SNA01</t>
  </si>
  <si>
    <t>KG-SSR01</t>
  </si>
  <si>
    <t>KG-MAD01</t>
  </si>
  <si>
    <t>KG-FYS01</t>
  </si>
  <si>
    <t>KG-RAD01</t>
  </si>
  <si>
    <t>KG-MAB01</t>
  </si>
  <si>
    <t>KG-NUN01</t>
  </si>
  <si>
    <t>KG-HUN01</t>
  </si>
  <si>
    <t>KS-SID01</t>
  </si>
  <si>
    <t>KS-IBM01</t>
  </si>
  <si>
    <t>SK-HCU01</t>
  </si>
  <si>
    <t>SK-MIT01</t>
  </si>
  <si>
    <t>BG-SUM01</t>
  </si>
  <si>
    <t>BG-LHT01</t>
  </si>
  <si>
    <t>BG-HAH01</t>
  </si>
  <si>
    <t>BG-HUL01</t>
  </si>
  <si>
    <t>BG-JDE01</t>
  </si>
  <si>
    <t>BG-FUN01</t>
  </si>
  <si>
    <t>BG-OHC01</t>
  </si>
  <si>
    <t>BG-SUN01</t>
  </si>
  <si>
    <t>CJ-DNU01</t>
  </si>
  <si>
    <t>CJ-MSK01</t>
  </si>
  <si>
    <t>KG-PHG01</t>
  </si>
  <si>
    <t>KG-HEF01</t>
  </si>
  <si>
    <t>KG-JIW01</t>
  </si>
  <si>
    <t>KG-VON01</t>
  </si>
  <si>
    <t>KG-GJB01</t>
  </si>
  <si>
    <t>KG-RRS02</t>
  </si>
  <si>
    <t>KG-CRS01</t>
  </si>
  <si>
    <t>KG-MAL01</t>
  </si>
  <si>
    <t>KG-OUR01</t>
  </si>
  <si>
    <t>KS-TSA01</t>
  </si>
  <si>
    <t>KS-SNA01</t>
  </si>
  <si>
    <t>SK-SOY01</t>
  </si>
  <si>
    <t>BG-SGA01</t>
  </si>
  <si>
    <t>BG-SAN01</t>
  </si>
  <si>
    <t>BG-TMI01</t>
  </si>
  <si>
    <t>BG-MOR01</t>
  </si>
  <si>
    <t>BG-HUS01</t>
  </si>
  <si>
    <t>BG-REH01</t>
  </si>
  <si>
    <t>BG-KIS01</t>
  </si>
  <si>
    <t>BG-SNE01</t>
  </si>
  <si>
    <t>CJ-MOR01</t>
  </si>
  <si>
    <t>KG-AYS03</t>
  </si>
  <si>
    <t>KG-RUN01</t>
  </si>
  <si>
    <t>KG-DSA01</t>
  </si>
  <si>
    <t>KG-HRA01</t>
  </si>
  <si>
    <t>KG-ARA02</t>
  </si>
  <si>
    <t>KG-SUL02</t>
  </si>
  <si>
    <t>KG-JOS01</t>
  </si>
  <si>
    <t>KG-LIW01</t>
  </si>
  <si>
    <t>KG-KEH01</t>
  </si>
  <si>
    <t>KS-SAW01</t>
  </si>
  <si>
    <t>KS-RAD01</t>
  </si>
  <si>
    <t>BG-SOS01</t>
  </si>
  <si>
    <t>BG-GUS01</t>
  </si>
  <si>
    <t>BG-IUM03</t>
  </si>
  <si>
    <t>BG-SER01</t>
  </si>
  <si>
    <t>BG-MVE01</t>
  </si>
  <si>
    <t>KG-RTM01</t>
  </si>
  <si>
    <t>KG-IUM02</t>
  </si>
  <si>
    <t>KG-NEH01</t>
  </si>
  <si>
    <t>KG-MIM01</t>
  </si>
  <si>
    <t>KS-GUS01</t>
  </si>
  <si>
    <t>KS-RER01</t>
  </si>
  <si>
    <t>BG-SRS01</t>
  </si>
  <si>
    <t>BG-BBU01</t>
  </si>
  <si>
    <t>BG-LIL01</t>
  </si>
  <si>
    <t>BG-SBP01</t>
  </si>
  <si>
    <t>BG-KEH01</t>
  </si>
  <si>
    <t>KG-ATS01</t>
  </si>
  <si>
    <t>KS-MED01</t>
  </si>
  <si>
    <t>BG-ROK01</t>
  </si>
  <si>
    <t>BG-NAG01</t>
  </si>
  <si>
    <t>KK-IA501</t>
  </si>
  <si>
    <t>KK-IA502</t>
  </si>
  <si>
    <t>KK-IA503</t>
  </si>
  <si>
    <t>KK-IK501</t>
  </si>
  <si>
    <t>KK-AC501</t>
  </si>
  <si>
    <t>BK-IC501</t>
  </si>
  <si>
    <t>BK-AC501</t>
  </si>
  <si>
    <t>KW-IC501</t>
  </si>
  <si>
    <t>KW-AC501</t>
  </si>
  <si>
    <t>PW-IA501</t>
  </si>
  <si>
    <t>PW-AA501</t>
  </si>
  <si>
    <t>KK-SUN01</t>
  </si>
  <si>
    <t>KK-AMK01</t>
  </si>
  <si>
    <t>KK-SKA01</t>
  </si>
  <si>
    <t>KK-CUM01</t>
  </si>
  <si>
    <t>KK-SWD01</t>
  </si>
  <si>
    <t>BK-HAT01</t>
  </si>
  <si>
    <t>BK-SEL01</t>
  </si>
  <si>
    <t>KW-CBA01</t>
  </si>
  <si>
    <t>KW-DSE01</t>
  </si>
  <si>
    <t>PW-LUM01</t>
  </si>
  <si>
    <t>PW-PEH01</t>
  </si>
  <si>
    <t>KK-ABA01</t>
  </si>
  <si>
    <t>KK-RAM01</t>
  </si>
  <si>
    <t>KK-TAB01</t>
  </si>
  <si>
    <t>KK-RCA01</t>
  </si>
  <si>
    <t>KK-SEH02</t>
  </si>
  <si>
    <t>BK-MHA01</t>
  </si>
  <si>
    <t>BK-HAM01</t>
  </si>
  <si>
    <t>KW-RAK01</t>
  </si>
  <si>
    <t>KW-SRE01</t>
  </si>
  <si>
    <t>PW-AAZ01</t>
  </si>
  <si>
    <t>PW-QSY01</t>
  </si>
  <si>
    <t>KK-PIB01</t>
  </si>
  <si>
    <t>KK-ISA01</t>
  </si>
  <si>
    <t>KK-RAF01</t>
  </si>
  <si>
    <t>KK-KDA01</t>
  </si>
  <si>
    <t>KK-SIR01</t>
  </si>
  <si>
    <t>BK-KAJ01</t>
  </si>
  <si>
    <t>BK-MUS01</t>
  </si>
  <si>
    <t>KW-AUP01</t>
  </si>
  <si>
    <t>KW-HIL01</t>
  </si>
  <si>
    <t>PW-KOR01</t>
  </si>
  <si>
    <t>PW-NTE01</t>
  </si>
  <si>
    <t>KK-SEH01</t>
  </si>
  <si>
    <t>KK-SUB01</t>
  </si>
  <si>
    <t>KK-AHK01</t>
  </si>
  <si>
    <t>KK-SMO01</t>
  </si>
  <si>
    <t>KK-LIH02</t>
  </si>
  <si>
    <t>BK-AFO01</t>
  </si>
  <si>
    <t>BK-RIR01</t>
  </si>
  <si>
    <t>KW-MRE01</t>
  </si>
  <si>
    <t>KW-SUY01</t>
  </si>
  <si>
    <t>PW-MHA01</t>
  </si>
  <si>
    <t>PW-LPA01</t>
  </si>
  <si>
    <t>KK-ARP01</t>
  </si>
  <si>
    <t>KK-PAW01</t>
  </si>
  <si>
    <t>KK-FWI01</t>
  </si>
  <si>
    <t>KK-HAS01</t>
  </si>
  <si>
    <t>KK-SUT01</t>
  </si>
  <si>
    <t>BK-SAM01</t>
  </si>
  <si>
    <t>BK-LUS02</t>
  </si>
  <si>
    <t>KW-ZRI01</t>
  </si>
  <si>
    <t>KK-SUS01</t>
  </si>
  <si>
    <t>KK-WES01</t>
  </si>
  <si>
    <t>KK-SDE01</t>
  </si>
  <si>
    <t>KK-HUS01</t>
  </si>
  <si>
    <t>KK-MSI01</t>
  </si>
  <si>
    <t>BK-SEH01</t>
  </si>
  <si>
    <t>BK-KMU04</t>
  </si>
  <si>
    <t>KW-MLA01</t>
  </si>
  <si>
    <t>KK-MAL01</t>
  </si>
  <si>
    <t>KK-FMA01</t>
  </si>
  <si>
    <t>KK-BHK01</t>
  </si>
  <si>
    <t>KK-IMC01</t>
  </si>
  <si>
    <t>BK-BBA01</t>
  </si>
  <si>
    <t>KW-PUS01</t>
  </si>
  <si>
    <t>KK-PPH01</t>
  </si>
  <si>
    <t>BK-SAM07</t>
  </si>
  <si>
    <t>BK-DMI01</t>
  </si>
  <si>
    <t>BK-MAF01</t>
  </si>
  <si>
    <t>Indramayu</t>
  </si>
  <si>
    <t>Kuningan</t>
  </si>
  <si>
    <t>Majalengka</t>
  </si>
  <si>
    <t>Subang</t>
  </si>
  <si>
    <t>KR-IA501</t>
  </si>
  <si>
    <t>KR-AA501</t>
  </si>
  <si>
    <t>ID-IA501</t>
  </si>
  <si>
    <t>ID-AA501</t>
  </si>
  <si>
    <t>KN-IA501</t>
  </si>
  <si>
    <t>KN-AA501</t>
  </si>
  <si>
    <t>MJ-IA501</t>
  </si>
  <si>
    <t>MJ-AA501</t>
  </si>
  <si>
    <t>SB-IA501</t>
  </si>
  <si>
    <t>SB-AA501</t>
  </si>
  <si>
    <t>KR-CDE01</t>
  </si>
  <si>
    <t>KR-RUS01</t>
  </si>
  <si>
    <t>ID-RUB01</t>
  </si>
  <si>
    <t>ID-SAN01</t>
  </si>
  <si>
    <t>KN-RAM01</t>
  </si>
  <si>
    <t>KN-MSA01</t>
  </si>
  <si>
    <t>MJ-AKM01</t>
  </si>
  <si>
    <t>MJ-NIR01</t>
  </si>
  <si>
    <t>SB-MBA01</t>
  </si>
  <si>
    <t>SB-HIR01</t>
  </si>
  <si>
    <t>KR-CBA01</t>
  </si>
  <si>
    <t>KR-APJ01</t>
  </si>
  <si>
    <t>ID-DUH01</t>
  </si>
  <si>
    <t>ID-AUQ01</t>
  </si>
  <si>
    <t>KN-RAS01</t>
  </si>
  <si>
    <t>KN-DRR01</t>
  </si>
  <si>
    <t>MJ-JPA01</t>
  </si>
  <si>
    <t>MJ-MUS01</t>
  </si>
  <si>
    <t>SB-HGA01</t>
  </si>
  <si>
    <t>SB-FTI01</t>
  </si>
  <si>
    <t>KR-PRI01</t>
  </si>
  <si>
    <t>KR-WIS01</t>
  </si>
  <si>
    <t>ID-FBA01</t>
  </si>
  <si>
    <t>ID-LIT01</t>
  </si>
  <si>
    <t>KN-DUS01</t>
  </si>
  <si>
    <t>KN-KKE01</t>
  </si>
  <si>
    <t>MJ-MBA01</t>
  </si>
  <si>
    <t>MJ-III01</t>
  </si>
  <si>
    <t>SB-SDA01</t>
  </si>
  <si>
    <t>SB-SID01</t>
  </si>
  <si>
    <t>KR-IRS01</t>
  </si>
  <si>
    <t>KN-IPA01</t>
  </si>
  <si>
    <t>MJ-YMI01</t>
  </si>
  <si>
    <t>SB-MAK01</t>
  </si>
  <si>
    <t>SB-NUM01</t>
  </si>
  <si>
    <t>KR-DIW01</t>
  </si>
  <si>
    <t>KN-ZAM01</t>
  </si>
  <si>
    <t>SB-SHG01</t>
  </si>
  <si>
    <t>SB-TIR01</t>
  </si>
  <si>
    <t>KR-HUM01</t>
  </si>
  <si>
    <t>KN-SUM01</t>
  </si>
  <si>
    <t>KT-IA501</t>
  </si>
  <si>
    <t>KT-AA501</t>
  </si>
  <si>
    <t>CM-IA501</t>
  </si>
  <si>
    <t>GR-IA501</t>
  </si>
  <si>
    <t>GR-AA501</t>
  </si>
  <si>
    <t>KT-WRU01</t>
  </si>
  <si>
    <t>KT-SNE01</t>
  </si>
  <si>
    <t>CM-RAD01</t>
  </si>
  <si>
    <t>GR-EAS01</t>
  </si>
  <si>
    <t>GR-HZI01</t>
  </si>
  <si>
    <t>KT-PBA01</t>
  </si>
  <si>
    <t>KT-HAY01</t>
  </si>
  <si>
    <t>CM-DAD01</t>
  </si>
  <si>
    <t>GR-GSA01</t>
  </si>
  <si>
    <t>GR-SUC01</t>
  </si>
  <si>
    <t>KT-RMO01</t>
  </si>
  <si>
    <t>KT-SIT01</t>
  </si>
  <si>
    <t>CM-RED01</t>
  </si>
  <si>
    <t>GR-NUB01</t>
  </si>
  <si>
    <t>GR-KND01</t>
  </si>
  <si>
    <t>KT-KIR01</t>
  </si>
  <si>
    <t>KT-NNE01</t>
  </si>
  <si>
    <t>CM-EDR01</t>
  </si>
  <si>
    <t>GR-ARP01</t>
  </si>
  <si>
    <t>GR-PIM02</t>
  </si>
  <si>
    <t>KT-FUM01</t>
  </si>
  <si>
    <t>CM-CAS01</t>
  </si>
  <si>
    <t>GR-SDA01</t>
  </si>
  <si>
    <t>KT-KIT01</t>
  </si>
  <si>
    <t>CM-SJR01</t>
  </si>
  <si>
    <t>CM-SSA01</t>
  </si>
  <si>
    <t>KD-IA501</t>
  </si>
  <si>
    <t>KD-IA502</t>
  </si>
  <si>
    <t>KD-IA503</t>
  </si>
  <si>
    <t>KD-IA504</t>
  </si>
  <si>
    <t>KD-IK501</t>
  </si>
  <si>
    <t>KD-IK502</t>
  </si>
  <si>
    <t>KD-IK503</t>
  </si>
  <si>
    <t>KD-IK504</t>
  </si>
  <si>
    <t>KD-AA501</t>
  </si>
  <si>
    <t>KD-AA502</t>
  </si>
  <si>
    <t>KD-AA503</t>
  </si>
  <si>
    <t>KD-AA504</t>
  </si>
  <si>
    <t>KD-AA505</t>
  </si>
  <si>
    <t>KD-IMN01</t>
  </si>
  <si>
    <t>KD-WEH01</t>
  </si>
  <si>
    <t>KD-HHG01</t>
  </si>
  <si>
    <t>KD-JIW01</t>
  </si>
  <si>
    <t>KD-MUS01</t>
  </si>
  <si>
    <t>KD-WAS01</t>
  </si>
  <si>
    <t>KD-RRA01</t>
  </si>
  <si>
    <t>KD-IAS01</t>
  </si>
  <si>
    <t>KD-UUN01</t>
  </si>
  <si>
    <t>KD-PES01</t>
  </si>
  <si>
    <t>KD-RAM02</t>
  </si>
  <si>
    <t>KD-ZUG01</t>
  </si>
  <si>
    <t>KD-FRA01</t>
  </si>
  <si>
    <t>KD-JUR01</t>
  </si>
  <si>
    <t>KD-RAM01</t>
  </si>
  <si>
    <t>KD-NSI01</t>
  </si>
  <si>
    <t>KD-MIS01</t>
  </si>
  <si>
    <t>KD-RAS01</t>
  </si>
  <si>
    <t>KD-FUM01</t>
  </si>
  <si>
    <t>KD-GRP01</t>
  </si>
  <si>
    <t>KD-WGA01</t>
  </si>
  <si>
    <t>KD-MSI01</t>
  </si>
  <si>
    <t>KD-WRT01</t>
  </si>
  <si>
    <t>KD-MNR01</t>
  </si>
  <si>
    <t>KD-SAS01</t>
  </si>
  <si>
    <t>KD-NSR01</t>
  </si>
  <si>
    <t>KD-RAY01</t>
  </si>
  <si>
    <t>KD-LOS01</t>
  </si>
  <si>
    <t>KD-DUB01</t>
  </si>
  <si>
    <t>KD-YHA01</t>
  </si>
  <si>
    <t>KD-SNO01</t>
  </si>
  <si>
    <t>KD-SNA01</t>
  </si>
  <si>
    <t>KD-TUS01</t>
  </si>
  <si>
    <t>KD-PRA01</t>
  </si>
  <si>
    <t>KD-RWD01</t>
  </si>
  <si>
    <t>KD-HMA01</t>
  </si>
  <si>
    <t>KD-AHN01</t>
  </si>
  <si>
    <t>KD-NSN01</t>
  </si>
  <si>
    <t>KD-FRM01</t>
  </si>
  <si>
    <t>KD-ARP01</t>
  </si>
  <si>
    <t>KD-RAH02</t>
  </si>
  <si>
    <t>KD-RUS01</t>
  </si>
  <si>
    <t>KD-CEH01</t>
  </si>
  <si>
    <t>KD-AYS01</t>
  </si>
  <si>
    <t>KD-WAB01</t>
  </si>
  <si>
    <t>KD-WRA01</t>
  </si>
  <si>
    <t>KD-TES01</t>
  </si>
  <si>
    <t>KD-SIT01</t>
  </si>
  <si>
    <t>KD-ZUK01</t>
  </si>
  <si>
    <t>KD-SAM02</t>
  </si>
  <si>
    <t>KD-MIN01</t>
  </si>
  <si>
    <t>KD-HAK01</t>
  </si>
  <si>
    <t>KD-SAM01</t>
  </si>
  <si>
    <t>KD-GUY01</t>
  </si>
  <si>
    <t>KD-KUS01</t>
  </si>
  <si>
    <t>KD-PAB01</t>
  </si>
  <si>
    <t>KD-MAA01</t>
  </si>
  <si>
    <t>KD-ASM01</t>
  </si>
  <si>
    <t>KD-PUS01</t>
  </si>
  <si>
    <t>KD-JUP01</t>
  </si>
  <si>
    <t>KD-AON01</t>
  </si>
  <si>
    <t>KD-RUN01</t>
  </si>
  <si>
    <t>KD-SRS01</t>
  </si>
  <si>
    <t>KD-AAR01</t>
  </si>
  <si>
    <t>KD-VON01</t>
  </si>
  <si>
    <t>KD-GBA01</t>
  </si>
  <si>
    <t>KD-AUD01</t>
  </si>
  <si>
    <t>KD-CDA01</t>
  </si>
  <si>
    <t>KD-SAB01</t>
  </si>
  <si>
    <t>KD-ZAF01</t>
  </si>
  <si>
    <t>KD-AON02</t>
  </si>
  <si>
    <t>KD-EEH01</t>
  </si>
  <si>
    <t>KD-PEI01</t>
  </si>
  <si>
    <t/>
  </si>
  <si>
    <t>KD-MEH01</t>
  </si>
  <si>
    <t>KD-RIF01</t>
  </si>
  <si>
    <t>KD-GUN01</t>
  </si>
  <si>
    <t>KD-ISA01</t>
  </si>
  <si>
    <t>KD-YMA01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</si>
</sst>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-* #,##0_-;\-* #,##0_-;_-* &quot;-&quot;_-;_-@_-"/>
    <numFmt numFmtId="179" formatCode="0_ "/>
  </numFmts>
  <fonts count="4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"/>
      <scheme val="minor"/>
    </font>
    <font>
      <sz val="10"/>
      <color rgb="FFFF0000"/>
      <name val="Arial"/>
      <charset val="134"/>
    </font>
    <font>
      <sz val="10"/>
      <color theme="9" tint="-0.25"/>
      <name val="Arial"/>
      <charset val="134"/>
    </font>
    <font>
      <sz val="10"/>
      <color theme="9" tint="-0.249977111117893"/>
      <name val="Arial"/>
      <charset val="134"/>
    </font>
    <font>
      <sz val="11"/>
      <color theme="1"/>
      <name val="Arial"/>
      <charset val="1"/>
    </font>
    <font>
      <sz val="10"/>
      <color theme="1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1"/>
      <color theme="9" tint="-0.25"/>
      <name val="Arial"/>
      <charset val="134"/>
    </font>
    <font>
      <sz val="10"/>
      <color rgb="FF000000"/>
      <name val="Arial"/>
      <charset val="1"/>
    </font>
    <font>
      <sz val="10"/>
      <color theme="1"/>
      <name val="Arial"/>
      <charset val="1"/>
    </font>
    <font>
      <sz val="8"/>
      <color rgb="FFFFFFFF"/>
      <name val="Arial"/>
      <charset val="134"/>
    </font>
    <font>
      <sz val="11"/>
      <color rgb="FFFF0000"/>
      <name val="Calibri"/>
      <charset val="1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rgb="FFCFE2F3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-0.25"/>
      </bottom>
      <diagonal/>
    </border>
    <border>
      <left/>
      <right/>
      <top/>
      <bottom style="thick">
        <color theme="4" tint="-0.24997711111789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10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33" fillId="14" borderId="12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" fillId="0" borderId="0"/>
    <xf numFmtId="178" fontId="5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</cellStyleXfs>
  <cellXfs count="7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/>
    <xf numFmtId="0" fontId="1" fillId="3" borderId="1" xfId="0" applyFont="1" applyFill="1" applyBorder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/>
    <xf numFmtId="0" fontId="1" fillId="4" borderId="0" xfId="0" applyFont="1" applyFill="1" applyAlignment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/>
    <xf numFmtId="0" fontId="0" fillId="4" borderId="0" xfId="0" applyFont="1" applyFill="1" applyAlignment="1"/>
    <xf numFmtId="0" fontId="5" fillId="4" borderId="0" xfId="0" applyFont="1" applyFill="1" applyAlignment="1"/>
    <xf numFmtId="0" fontId="6" fillId="0" borderId="0" xfId="0" applyFont="1" applyFill="1" applyAlignment="1"/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0" fillId="0" borderId="0" xfId="0" applyFont="1"/>
    <xf numFmtId="0" fontId="7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11" fillId="4" borderId="0" xfId="0" applyFont="1" applyFill="1" applyAlignment="1"/>
    <xf numFmtId="0" fontId="12" fillId="0" borderId="0" xfId="0" applyFont="1" applyFill="1" applyAlignment="1"/>
    <xf numFmtId="0" fontId="9" fillId="4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/>
    </xf>
    <xf numFmtId="0" fontId="0" fillId="6" borderId="0" xfId="0" applyFont="1" applyFill="1" applyAlignment="1"/>
    <xf numFmtId="0" fontId="7" fillId="0" borderId="2" xfId="0" applyNumberFormat="1" applyFont="1" applyFill="1" applyBorder="1" applyAlignment="1">
      <alignment horizontal="center"/>
    </xf>
    <xf numFmtId="0" fontId="16" fillId="0" borderId="0" xfId="0" applyFont="1" applyFill="1" applyAlignment="1"/>
    <xf numFmtId="0" fontId="17" fillId="0" borderId="0" xfId="0" applyFont="1" applyFill="1" applyAlignment="1"/>
    <xf numFmtId="0" fontId="9" fillId="6" borderId="0" xfId="0" applyFont="1" applyFill="1" applyAlignment="1"/>
    <xf numFmtId="0" fontId="2" fillId="2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/>
    <xf numFmtId="0" fontId="1" fillId="0" borderId="0" xfId="0" applyFont="1" applyAlignment="1">
      <alignment horizontal="center"/>
    </xf>
    <xf numFmtId="0" fontId="1" fillId="7" borderId="0" xfId="0" applyFont="1" applyFill="1" applyAlignment="1"/>
    <xf numFmtId="0" fontId="0" fillId="7" borderId="0" xfId="0" applyFont="1" applyFill="1" applyAlignment="1"/>
    <xf numFmtId="0" fontId="19" fillId="0" borderId="0" xfId="0" applyFont="1" applyFill="1" applyAlignment="1"/>
    <xf numFmtId="0" fontId="0" fillId="0" borderId="0" xfId="0" applyFont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/>
    </xf>
    <xf numFmtId="0" fontId="1" fillId="8" borderId="6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10" fillId="0" borderId="5" xfId="0" applyNumberFormat="1" applyFont="1" applyBorder="1" applyAlignment="1">
      <alignment horizontal="center"/>
    </xf>
    <xf numFmtId="0" fontId="20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0" fillId="9" borderId="0" xfId="0" applyFont="1" applyFill="1" applyAlignment="1"/>
    <xf numFmtId="0" fontId="0" fillId="9" borderId="0" xfId="0" applyNumberFormat="1" applyFont="1" applyFill="1" applyAlignment="1">
      <alignment horizontal="center" vertical="center"/>
    </xf>
    <xf numFmtId="0" fontId="1" fillId="9" borderId="0" xfId="0" applyNumberFormat="1" applyFont="1" applyFill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/>
    </xf>
    <xf numFmtId="0" fontId="13" fillId="0" borderId="5" xfId="0" applyNumberFormat="1" applyFont="1" applyBorder="1" applyAlignment="1">
      <alignment horizontal="center"/>
    </xf>
    <xf numFmtId="0" fontId="1" fillId="10" borderId="4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/>
    </xf>
    <xf numFmtId="0" fontId="20" fillId="0" borderId="5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13" fillId="0" borderId="5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10" borderId="4" xfId="0" applyNumberFormat="1" applyFont="1" applyFill="1" applyBorder="1" applyAlignment="1">
      <alignment horizont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Comma [0] 2" xfId="50"/>
    <cellStyle name="Normal 2 2" xfId="51"/>
    <cellStyle name="常规" xfId="52"/>
  </cellStyles>
  <tableStyles count="0" defaultTableStyle="TableStyleMedium2"/>
  <colors>
    <mruColors>
      <color rgb="00E454E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MyHomeDoc\BPK\2015\SDM\03.%20Pendataan%20Kader-Binaan%20Grup\Form%20update%20data%20kader%20grup%20-%20BA3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MyHomeDoc\BPK\2015\SDM\03.%20Pendataan%20Kader-Binaan%20Grup\Form%20update%20data%20kader%20grup%20-%20BA3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up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up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33"/>
  <sheetViews>
    <sheetView zoomScale="130" zoomScaleNormal="130" topLeftCell="C1" workbookViewId="0">
      <pane ySplit="2" topLeftCell="A15" activePane="bottomLeft" state="frozen"/>
      <selection/>
      <selection pane="bottomLeft" activeCell="W28" sqref="W28:AH29"/>
    </sheetView>
  </sheetViews>
  <sheetFormatPr defaultColWidth="8.89090909090909" defaultRowHeight="12.5"/>
  <cols>
    <col min="1" max="1" width="4.66363636363636" customWidth="1"/>
    <col min="2" max="2" width="5.09090909090909" customWidth="1"/>
    <col min="3" max="3" width="18.6363636363636" customWidth="1"/>
    <col min="4" max="16" width="5.33636363636364" hidden="1" customWidth="1"/>
    <col min="17" max="17" width="3.54545454545455" hidden="1" customWidth="1"/>
    <col min="18" max="22" width="5.33636363636364" hidden="1" customWidth="1"/>
    <col min="23" max="24" width="4.81818181818182" customWidth="1"/>
    <col min="25" max="25" width="4.81818181818182" style="52" customWidth="1"/>
    <col min="26" max="34" width="4.97272727272727" customWidth="1"/>
  </cols>
  <sheetData>
    <row r="1" ht="13" spans="1:35">
      <c r="A1" s="53" t="s">
        <v>0</v>
      </c>
      <c r="B1" s="53" t="s">
        <v>1</v>
      </c>
      <c r="C1" s="53" t="s">
        <v>2</v>
      </c>
      <c r="D1" s="54" t="s">
        <v>3</v>
      </c>
      <c r="E1" s="54"/>
      <c r="F1" s="54"/>
      <c r="G1" s="54" t="s">
        <v>4</v>
      </c>
      <c r="H1" s="54"/>
      <c r="I1" s="54"/>
      <c r="J1" s="54" t="s">
        <v>5</v>
      </c>
      <c r="K1" s="54"/>
      <c r="L1" s="54"/>
      <c r="M1" s="53" t="s">
        <v>6</v>
      </c>
      <c r="N1" s="64" t="s">
        <v>7</v>
      </c>
      <c r="O1" s="64"/>
      <c r="P1" s="64"/>
      <c r="Q1" s="64" t="s">
        <v>8</v>
      </c>
      <c r="R1" s="64"/>
      <c r="S1" s="64"/>
      <c r="T1" s="64" t="s">
        <v>9</v>
      </c>
      <c r="U1" s="64"/>
      <c r="V1" s="64"/>
      <c r="W1" s="75" t="s">
        <v>6</v>
      </c>
      <c r="X1" s="75"/>
      <c r="Y1" s="75"/>
      <c r="Z1" s="64" t="s">
        <v>10</v>
      </c>
      <c r="AA1" s="64"/>
      <c r="AB1" s="64"/>
      <c r="AC1" s="64" t="s">
        <v>11</v>
      </c>
      <c r="AD1" s="64"/>
      <c r="AE1" s="64"/>
      <c r="AF1" s="64" t="s">
        <v>12</v>
      </c>
      <c r="AG1" s="64"/>
      <c r="AH1" s="64"/>
      <c r="AI1" s="66" t="s">
        <v>6</v>
      </c>
    </row>
    <row r="2" ht="13" spans="1:35">
      <c r="A2" s="55"/>
      <c r="B2" s="55"/>
      <c r="C2" s="55"/>
      <c r="D2" s="54" t="s">
        <v>13</v>
      </c>
      <c r="E2" s="54" t="s">
        <v>14</v>
      </c>
      <c r="F2" s="54" t="s">
        <v>15</v>
      </c>
      <c r="G2" s="54" t="s">
        <v>13</v>
      </c>
      <c r="H2" s="54" t="s">
        <v>14</v>
      </c>
      <c r="I2" s="54" t="s">
        <v>15</v>
      </c>
      <c r="J2" s="54" t="s">
        <v>13</v>
      </c>
      <c r="K2" s="54" t="s">
        <v>14</v>
      </c>
      <c r="L2" s="54" t="s">
        <v>15</v>
      </c>
      <c r="M2" s="55"/>
      <c r="N2" s="64" t="s">
        <v>13</v>
      </c>
      <c r="O2" s="64" t="s">
        <v>14</v>
      </c>
      <c r="P2" s="64" t="s">
        <v>15</v>
      </c>
      <c r="Q2" s="64" t="s">
        <v>13</v>
      </c>
      <c r="R2" s="64" t="s">
        <v>14</v>
      </c>
      <c r="S2" s="64" t="s">
        <v>15</v>
      </c>
      <c r="T2" s="64" t="s">
        <v>13</v>
      </c>
      <c r="U2" s="64" t="s">
        <v>14</v>
      </c>
      <c r="V2" s="64" t="s">
        <v>15</v>
      </c>
      <c r="W2" s="64" t="s">
        <v>13</v>
      </c>
      <c r="X2" s="64" t="s">
        <v>14</v>
      </c>
      <c r="Y2" s="64" t="s">
        <v>15</v>
      </c>
      <c r="Z2" s="64" t="s">
        <v>13</v>
      </c>
      <c r="AA2" s="64" t="s">
        <v>14</v>
      </c>
      <c r="AB2" s="64" t="s">
        <v>15</v>
      </c>
      <c r="AC2" s="64" t="s">
        <v>13</v>
      </c>
      <c r="AD2" s="64" t="s">
        <v>14</v>
      </c>
      <c r="AE2" s="64" t="s">
        <v>15</v>
      </c>
      <c r="AF2" s="64" t="s">
        <v>13</v>
      </c>
      <c r="AG2" s="64" t="s">
        <v>14</v>
      </c>
      <c r="AH2" s="64" t="s">
        <v>15</v>
      </c>
      <c r="AI2" s="67"/>
    </row>
    <row r="3" ht="13" spans="1:35">
      <c r="A3" s="56">
        <v>1</v>
      </c>
      <c r="B3" s="68" t="s">
        <v>16</v>
      </c>
      <c r="C3" s="68" t="s">
        <v>17</v>
      </c>
      <c r="D3" s="58">
        <f>COUNTIF(BRY!$2:$2,B3&amp;"-IA*")</f>
        <v>2</v>
      </c>
      <c r="E3" s="59">
        <f>COUNTIF(BRY!$2:$2,B3&amp;"-AA*")</f>
        <v>2</v>
      </c>
      <c r="F3" s="60">
        <f t="shared" ref="F3:F29" si="0">SUM(D3:E3)</f>
        <v>4</v>
      </c>
      <c r="G3" s="56">
        <f>COUNTIF(BRY!$2:$2,B3&amp;"-IK*")</f>
        <v>1</v>
      </c>
      <c r="H3" s="56">
        <f>COUNTIF(BRY!$2:$2,B3&amp;"-AK*")</f>
        <v>0</v>
      </c>
      <c r="I3" s="60">
        <f t="shared" ref="I3:I29" si="1">SUM(G3:H3)</f>
        <v>1</v>
      </c>
      <c r="J3" s="56">
        <f>COUNTIF(BRY!$2:$2,B3&amp;"-IC*")</f>
        <v>1</v>
      </c>
      <c r="K3" s="56">
        <f>COUNTIF(BRY!$2:$2,B3&amp;"-AC*")</f>
        <v>0</v>
      </c>
      <c r="L3" s="60">
        <f t="shared" ref="L3:L29" si="2">SUM(J3:K3)</f>
        <v>1</v>
      </c>
      <c r="M3" s="65">
        <f t="shared" ref="M3:M29" si="3">SUM(F3,I3,L3)</f>
        <v>6</v>
      </c>
      <c r="N3" s="56">
        <f>SUMIF(BRY!$2:$2,B3&amp;"-IA*",BRY!$3:$3)</f>
        <v>9</v>
      </c>
      <c r="O3" s="56">
        <f>SUMIF(BRY!$2:$2,B3&amp;"-AA*",BRY!$3:$3)</f>
        <v>9</v>
      </c>
      <c r="P3" s="60">
        <f t="shared" ref="P3:P15" si="4">SUM(N3:O3)</f>
        <v>18</v>
      </c>
      <c r="Q3" s="56">
        <f>SUMIF(BRY!$2:$2,B3&amp;"-IK*",BRY!$3:$3)</f>
        <v>6</v>
      </c>
      <c r="R3" s="56">
        <f>SUMIF(BRY!$2:$2,B3&amp;"-AK*",BRY!$3:$3)</f>
        <v>0</v>
      </c>
      <c r="S3" s="60">
        <f t="shared" ref="S3:S15" si="5">SUM(Q3:R3)</f>
        <v>6</v>
      </c>
      <c r="T3" s="56">
        <f>SUMIF(BRY!$2:$2,B3&amp;"-IC*",BRY!$3:$3)</f>
        <v>5</v>
      </c>
      <c r="U3" s="56">
        <f>SUMIF(BRY!$2:$2,B3&amp;"-AC*",BRY!$3:$3)</f>
        <v>0</v>
      </c>
      <c r="V3" s="60">
        <f t="shared" ref="V3:V15" si="6">SUM(T3:U3)</f>
        <v>5</v>
      </c>
      <c r="W3" s="60">
        <f t="shared" ref="W3:W15" si="7">N3+Q3+T3</f>
        <v>20</v>
      </c>
      <c r="X3" s="60">
        <f t="shared" ref="X3:X15" si="8">O3+R3+U3</f>
        <v>9</v>
      </c>
      <c r="Y3" s="60">
        <f t="shared" ref="Y3:Y15" si="9">SUM(W3:X3)</f>
        <v>29</v>
      </c>
      <c r="Z3" s="56">
        <f>SUMIF(BRY!$2:$2,B3&amp;"-I*",BRY!$16:$16)</f>
        <v>42</v>
      </c>
      <c r="AA3" s="56">
        <f>SUMIF(BRY!$2:$2,B3&amp;"-A*",BRY!$16:$16)</f>
        <v>0</v>
      </c>
      <c r="AB3" s="60">
        <f t="shared" ref="AB3:AB15" si="10">SUM(Z3:AA3)</f>
        <v>42</v>
      </c>
      <c r="AC3" s="56">
        <f>SUMIF(BRY!$2:$2,B3&amp;"-I*",BRY!$29:$29)</f>
        <v>20</v>
      </c>
      <c r="AD3" s="56">
        <f>SUMIF(BRY!$2:$2,B3&amp;"-A*",BRY!$29:$29)</f>
        <v>15</v>
      </c>
      <c r="AE3" s="60">
        <f t="shared" ref="AE3:AE29" si="11">SUM(AC3:AD3)</f>
        <v>35</v>
      </c>
      <c r="AF3" s="56">
        <f>SUMIF(BRY!$2:$2,B3&amp;"-I*",BRY!$42:$42)</f>
        <v>257</v>
      </c>
      <c r="AG3" s="56">
        <f>SUMIF(BRY!$2:$2,B3&amp;"-A*",BRY!$42:$42)</f>
        <v>45</v>
      </c>
      <c r="AH3" s="60">
        <f t="shared" ref="AH3:AH29" si="12">SUM(AF3:AG3)</f>
        <v>302</v>
      </c>
      <c r="AI3" s="60">
        <f t="shared" ref="AI3:AI15" si="13">SUM(AB3,AE3,AH3)</f>
        <v>379</v>
      </c>
    </row>
    <row r="4" ht="13" spans="1:35">
      <c r="A4" s="56">
        <v>2</v>
      </c>
      <c r="B4" s="68" t="s">
        <v>18</v>
      </c>
      <c r="C4" s="68" t="s">
        <v>19</v>
      </c>
      <c r="D4" s="58">
        <f>COUNTIF(PWK!$2:$2,B4&amp;"-IA*")</f>
        <v>3</v>
      </c>
      <c r="E4" s="59">
        <f>COUNTIF(PWK!$2:$2,B4&amp;"-AA*")</f>
        <v>0</v>
      </c>
      <c r="F4" s="60">
        <f t="shared" si="0"/>
        <v>3</v>
      </c>
      <c r="G4" s="56">
        <f>COUNTIF(PWK!$2:$2,B4&amp;"-IK*")</f>
        <v>1</v>
      </c>
      <c r="H4" s="56">
        <f>COUNTIF(PWK!$2:$2,B4&amp;"-AK*")</f>
        <v>0</v>
      </c>
      <c r="I4" s="60">
        <f t="shared" si="1"/>
        <v>1</v>
      </c>
      <c r="J4" s="56">
        <f>COUNTIF(PWK!$2:$2,B4&amp;"-IC*")</f>
        <v>0</v>
      </c>
      <c r="K4" s="56">
        <f>COUNTIF(PWK!$2:$2,B4&amp;"-AC*")</f>
        <v>1</v>
      </c>
      <c r="L4" s="60">
        <f t="shared" si="2"/>
        <v>1</v>
      </c>
      <c r="M4" s="65">
        <f t="shared" si="3"/>
        <v>5</v>
      </c>
      <c r="N4" s="56">
        <f>SUMIF(PWK!$2:$2,B4&amp;"-IA*",PWK!$3:$3)</f>
        <v>22</v>
      </c>
      <c r="O4" s="56">
        <f>SUMIF(PWK!$2:$2,B4&amp;"-AA*",PWK!$3:$3)</f>
        <v>0</v>
      </c>
      <c r="P4" s="60">
        <f t="shared" si="4"/>
        <v>22</v>
      </c>
      <c r="Q4" s="56">
        <f>SUMIF(PWK!$2:$2,B4&amp;"-IK*",PWK!$3:$3)</f>
        <v>7</v>
      </c>
      <c r="R4" s="56">
        <f>SUMIF(PWK!$2:$2,B4&amp;"-AK*",PWK!$3:$3)</f>
        <v>0</v>
      </c>
      <c r="S4" s="60">
        <f t="shared" si="5"/>
        <v>7</v>
      </c>
      <c r="T4" s="56">
        <f>SUMIF(PWK!$2:$2,B4&amp;"-IC*",PWK!$3:$3)</f>
        <v>0</v>
      </c>
      <c r="U4" s="56">
        <f>SUMIF(PWK!$2:$2,B4&amp;"-AC*",PWK!$3:$3)</f>
        <v>6</v>
      </c>
      <c r="V4" s="60">
        <f t="shared" si="6"/>
        <v>6</v>
      </c>
      <c r="W4" s="60">
        <f t="shared" si="7"/>
        <v>29</v>
      </c>
      <c r="X4" s="60">
        <f t="shared" si="8"/>
        <v>6</v>
      </c>
      <c r="Y4" s="60">
        <f t="shared" si="9"/>
        <v>35</v>
      </c>
      <c r="Z4" s="56">
        <f>SUMIF(PWK!$2:$2,B4&amp;"-I*",PWK!$16:$16)</f>
        <v>58</v>
      </c>
      <c r="AA4" s="56">
        <f>SUMIF(PWK!$2:$2,B4&amp;"-A*",PWK!$16:$16)</f>
        <v>36</v>
      </c>
      <c r="AB4" s="60">
        <f t="shared" si="10"/>
        <v>94</v>
      </c>
      <c r="AC4" s="56">
        <f>SUMIF(PWK!$2:$2,B4&amp;"-I*",PWK!$29:$29)</f>
        <v>45</v>
      </c>
      <c r="AD4" s="56">
        <f>SUMIF(PWK!$2:$2,B4&amp;"-A*",PWK!$29:$29)</f>
        <v>19</v>
      </c>
      <c r="AE4" s="60">
        <f t="shared" si="11"/>
        <v>64</v>
      </c>
      <c r="AF4" s="56">
        <f>SUMIF(PWK!$2:$2,B4&amp;"-I*",PWK!$42:$42)</f>
        <v>99</v>
      </c>
      <c r="AG4" s="56">
        <f>SUMIF(PWK!$2:$2,B4&amp;"-A*",PWK!$42:$42)</f>
        <v>52</v>
      </c>
      <c r="AH4" s="60">
        <f t="shared" si="12"/>
        <v>151</v>
      </c>
      <c r="AI4" s="60">
        <f t="shared" si="13"/>
        <v>309</v>
      </c>
    </row>
    <row r="5" ht="13" spans="1:35">
      <c r="A5" s="56">
        <v>3</v>
      </c>
      <c r="B5" s="68" t="s">
        <v>20</v>
      </c>
      <c r="C5" s="68" t="s">
        <v>21</v>
      </c>
      <c r="D5" s="58">
        <f>COUNTIF(BSC!$2:$2,B5&amp;"-IA*")</f>
        <v>2</v>
      </c>
      <c r="E5" s="59">
        <f>COUNTIF(BSC!$2:$2,B5&amp;"-AA*")</f>
        <v>0</v>
      </c>
      <c r="F5" s="60">
        <f t="shared" si="0"/>
        <v>2</v>
      </c>
      <c r="G5" s="56">
        <f>COUNTIF(BSC!$2:$2,B5&amp;"-IK*")</f>
        <v>1</v>
      </c>
      <c r="H5" s="56">
        <f>COUNTIF(BSC!$2:$2,B5&amp;"-AK*")</f>
        <v>1</v>
      </c>
      <c r="I5" s="60">
        <f t="shared" si="1"/>
        <v>2</v>
      </c>
      <c r="J5" s="56">
        <f>COUNTIF(BSC!$2:$2,B5&amp;"-IC*")</f>
        <v>2</v>
      </c>
      <c r="K5" s="56">
        <f>COUNTIF(BSC!$2:$2,B5&amp;"-AC*")</f>
        <v>3</v>
      </c>
      <c r="L5" s="60">
        <f t="shared" si="2"/>
        <v>5</v>
      </c>
      <c r="M5" s="65">
        <f t="shared" si="3"/>
        <v>9</v>
      </c>
      <c r="N5" s="56">
        <f>SUMIF(BSC!$2:$2,B5&amp;"-IA*",BSC!$3:$3)</f>
        <v>12</v>
      </c>
      <c r="O5" s="56">
        <f>SUMIF(BSC!$2:$2,B5&amp;"-AA*",BSC!$3:$3)</f>
        <v>0</v>
      </c>
      <c r="P5" s="60">
        <f t="shared" si="4"/>
        <v>12</v>
      </c>
      <c r="Q5" s="56">
        <f>SUMIF(BSC!$2:$2,B5&amp;"-IK*",BSC!$3:$3)</f>
        <v>6</v>
      </c>
      <c r="R5" s="56">
        <f>SUMIF(BSC!$2:$2,B5&amp;"-AK*",BSC!$3:$3)</f>
        <v>5</v>
      </c>
      <c r="S5" s="60">
        <f t="shared" si="5"/>
        <v>11</v>
      </c>
      <c r="T5" s="56">
        <f>SUMIF(BSC!$2:$2,B5&amp;"-IC*",BSC!$3:$3)</f>
        <v>11</v>
      </c>
      <c r="U5" s="56">
        <f>SUMIF(BSC!$2:$2,B5&amp;"-AC*",BSC!$3:$3)</f>
        <v>16</v>
      </c>
      <c r="V5" s="60">
        <f t="shared" si="6"/>
        <v>27</v>
      </c>
      <c r="W5" s="60">
        <f t="shared" si="7"/>
        <v>29</v>
      </c>
      <c r="X5" s="60">
        <f t="shared" si="8"/>
        <v>21</v>
      </c>
      <c r="Y5" s="60">
        <f t="shared" si="9"/>
        <v>50</v>
      </c>
      <c r="Z5" s="56">
        <f>SUMIF(BSC!$2:$2,B5&amp;"-I*",BSC!$16:$16)</f>
        <v>98</v>
      </c>
      <c r="AA5" s="56">
        <f>SUMIF(BSC!$2:$2,B5&amp;"-A*",BSC!$16:$16)</f>
        <v>59</v>
      </c>
      <c r="AB5" s="60">
        <f t="shared" si="10"/>
        <v>157</v>
      </c>
      <c r="AC5" s="56">
        <f>SUMIF(BSC!$2:$2,B5&amp;"-I*",BSC!$29:$29)</f>
        <v>61</v>
      </c>
      <c r="AD5" s="56">
        <f>SUMIF(BSC!$2:$2,B5&amp;"-A*",BSC!$29:$29)</f>
        <v>34</v>
      </c>
      <c r="AE5" s="60">
        <f t="shared" si="11"/>
        <v>95</v>
      </c>
      <c r="AF5" s="56">
        <f>SUMIF(BSC!$2:$2,B5&amp;"-I*",BSC!$42:$42)</f>
        <v>109</v>
      </c>
      <c r="AG5" s="56">
        <f>SUMIF(BSC!$2:$2,B5&amp;"-A*",BSC!$42:$42)</f>
        <v>293</v>
      </c>
      <c r="AH5" s="60">
        <f t="shared" si="12"/>
        <v>402</v>
      </c>
      <c r="AI5" s="60">
        <f t="shared" si="13"/>
        <v>654</v>
      </c>
    </row>
    <row r="6" ht="13" spans="1:35">
      <c r="A6" s="56">
        <v>4</v>
      </c>
      <c r="B6" s="68" t="s">
        <v>22</v>
      </c>
      <c r="C6" s="68" t="s">
        <v>23</v>
      </c>
      <c r="D6" s="58">
        <f>COUNTIF(BRY!$2:$2,B6&amp;"-IA*")</f>
        <v>0</v>
      </c>
      <c r="E6" s="59">
        <f>COUNTIF(BRY!$2:$2,B6&amp;"-AA*")</f>
        <v>0</v>
      </c>
      <c r="F6" s="60">
        <f t="shared" si="0"/>
        <v>0</v>
      </c>
      <c r="G6" s="56">
        <f>COUNTIF(BRY!$2:$2,B6&amp;"-IK*")</f>
        <v>0</v>
      </c>
      <c r="H6" s="56">
        <f>COUNTIF(BRY!$2:$2,B6&amp;"-AK*")</f>
        <v>0</v>
      </c>
      <c r="I6" s="60">
        <f t="shared" si="1"/>
        <v>0</v>
      </c>
      <c r="J6" s="56">
        <f>COUNTIF(BRY!$2:$2,B6&amp;"-IC*")</f>
        <v>2</v>
      </c>
      <c r="K6" s="56">
        <f>COUNTIF(BRY!$2:$2,B6&amp;"-AC*")</f>
        <v>1</v>
      </c>
      <c r="L6" s="60">
        <f t="shared" si="2"/>
        <v>3</v>
      </c>
      <c r="M6" s="65">
        <f t="shared" si="3"/>
        <v>3</v>
      </c>
      <c r="N6" s="56">
        <f>SUMIF(BRY!$2:$2,B6&amp;"-IA*",BRY!$3:$3)</f>
        <v>0</v>
      </c>
      <c r="O6" s="56">
        <f>SUMIF(BRY!$2:$2,B6&amp;"-AA*",BRY!$3:$3)</f>
        <v>0</v>
      </c>
      <c r="P6" s="60">
        <f t="shared" si="4"/>
        <v>0</v>
      </c>
      <c r="Q6" s="56">
        <f>SUMIF(BRY!$2:$2,B6&amp;"-IK*",BRY!$3:$3)</f>
        <v>0</v>
      </c>
      <c r="R6" s="56">
        <f>SUMIF(BRY!$2:$2,B6&amp;"-AK*",BRY!$3:$3)</f>
        <v>0</v>
      </c>
      <c r="S6" s="60">
        <f t="shared" si="5"/>
        <v>0</v>
      </c>
      <c r="T6" s="56">
        <f>SUMIF(BRY!$2:$2,B6&amp;"-IC*",BRY!$3:$3)</f>
        <v>8</v>
      </c>
      <c r="U6" s="56">
        <f>SUMIF(BRY!$2:$2,B6&amp;"-AC*",BRY!$3:$3)</f>
        <v>5</v>
      </c>
      <c r="V6" s="60">
        <f t="shared" si="6"/>
        <v>13</v>
      </c>
      <c r="W6" s="60">
        <f t="shared" si="7"/>
        <v>8</v>
      </c>
      <c r="X6" s="60">
        <f t="shared" si="8"/>
        <v>5</v>
      </c>
      <c r="Y6" s="60">
        <f t="shared" si="9"/>
        <v>13</v>
      </c>
      <c r="Z6" s="56">
        <f>SUMIF(BRY!$2:$2,B6&amp;"-I*",BRY!$16:$16)</f>
        <v>0</v>
      </c>
      <c r="AA6" s="56">
        <f>SUMIF(BRY!$2:$2,B6&amp;"-A*",BRY!$16:$16)</f>
        <v>0</v>
      </c>
      <c r="AB6" s="60">
        <f t="shared" si="10"/>
        <v>0</v>
      </c>
      <c r="AC6" s="56">
        <f>SUMIF(BRY!$2:$2,B6&amp;"-I*",BRY!$29:$29)</f>
        <v>0</v>
      </c>
      <c r="AD6" s="56">
        <f>SUMIF(BRY!$2:$2,B6&amp;"-A*",BRY!$29:$29)</f>
        <v>0</v>
      </c>
      <c r="AE6" s="60">
        <f t="shared" si="11"/>
        <v>0</v>
      </c>
      <c r="AF6" s="56">
        <f>SUMIF(BRY!$2:$2,B6&amp;"-I*",BRY!$42:$42)</f>
        <v>7</v>
      </c>
      <c r="AG6" s="56">
        <f>SUMIF(BRY!$2:$2,B6&amp;"-A*",BRY!$42:$42)</f>
        <v>18</v>
      </c>
      <c r="AH6" s="60">
        <f t="shared" si="12"/>
        <v>25</v>
      </c>
      <c r="AI6" s="60">
        <f t="shared" si="13"/>
        <v>25</v>
      </c>
    </row>
    <row r="7" ht="13" spans="1:35">
      <c r="A7" s="56">
        <v>5</v>
      </c>
      <c r="B7" s="68" t="s">
        <v>24</v>
      </c>
      <c r="C7" s="68" t="s">
        <v>25</v>
      </c>
      <c r="D7" s="58">
        <f>COUNTIF(SCY!$2:$2,B7&amp;"-IA*")</f>
        <v>1</v>
      </c>
      <c r="E7" s="59">
        <f>COUNTIF(SCY!$2:$2,B7&amp;"-AA*")</f>
        <v>1</v>
      </c>
      <c r="F7" s="60">
        <f t="shared" si="0"/>
        <v>2</v>
      </c>
      <c r="G7" s="56">
        <f>COUNTIF(SCY!$2:$2,B7&amp;"-IK*")</f>
        <v>0</v>
      </c>
      <c r="H7" s="56">
        <f>COUNTIF(SCY!$2:$2,B7&amp;"-AK*")</f>
        <v>0</v>
      </c>
      <c r="I7" s="60">
        <f t="shared" si="1"/>
        <v>0</v>
      </c>
      <c r="J7" s="56">
        <f>COUNTIF(SCY!$2:$2,B7&amp;"-IC*")</f>
        <v>0</v>
      </c>
      <c r="K7" s="56">
        <f>COUNTIF(SCY!$2:$2,B7&amp;"-AC*")</f>
        <v>0</v>
      </c>
      <c r="L7" s="60">
        <f t="shared" si="2"/>
        <v>0</v>
      </c>
      <c r="M7" s="65">
        <f t="shared" si="3"/>
        <v>2</v>
      </c>
      <c r="N7" s="56">
        <f>SUMIF(SCY!$2:$2,B7&amp;"-IA*",SCY!$3:$3)</f>
        <v>6</v>
      </c>
      <c r="O7" s="56">
        <f>SUMIF(SCY!$2:$2,B7&amp;"-AA*",SCY!$3:$3)</f>
        <v>3</v>
      </c>
      <c r="P7" s="60">
        <f t="shared" si="4"/>
        <v>9</v>
      </c>
      <c r="Q7" s="56">
        <f>SUMIF(SCY!$2:$2,B7&amp;"-IK*",SCY!$3:$3)</f>
        <v>0</v>
      </c>
      <c r="R7" s="56">
        <f>SUMIF(SCY!$2:$2,B7&amp;"-AK*",SCY!$3:$3)</f>
        <v>0</v>
      </c>
      <c r="S7" s="60">
        <f t="shared" si="5"/>
        <v>0</v>
      </c>
      <c r="T7" s="56">
        <f>SUMIF(SCY!$2:$2,B7&amp;"-IC*",SCY!$3:$3)</f>
        <v>0</v>
      </c>
      <c r="U7" s="56">
        <f>SUMIF(SCY!$2:$2,B7&amp;"-AC*",SCY!$3:$3)</f>
        <v>0</v>
      </c>
      <c r="V7" s="60">
        <f t="shared" si="6"/>
        <v>0</v>
      </c>
      <c r="W7" s="60">
        <f t="shared" si="7"/>
        <v>6</v>
      </c>
      <c r="X7" s="60">
        <f t="shared" si="8"/>
        <v>3</v>
      </c>
      <c r="Y7" s="60">
        <f t="shared" si="9"/>
        <v>9</v>
      </c>
      <c r="Z7" s="56">
        <f>SUMIF(SCY!$2:$2,B7&amp;"-I*",SCY!$16:$16)</f>
        <v>4</v>
      </c>
      <c r="AA7" s="56">
        <f>SUMIF(SCY!$2:$2,B7&amp;"-A*",SCY!$16:$16)</f>
        <v>4</v>
      </c>
      <c r="AB7" s="60">
        <f t="shared" si="10"/>
        <v>8</v>
      </c>
      <c r="AC7" s="56">
        <f>SUMIF(SCY!$2:$2,B7&amp;"-I*",SCY!$29:$29)</f>
        <v>0</v>
      </c>
      <c r="AD7" s="56">
        <f>SUMIF(SCY!$2:$2,B7&amp;"-A*",SCY!$29:$29)</f>
        <v>1</v>
      </c>
      <c r="AE7" s="60">
        <f t="shared" si="11"/>
        <v>1</v>
      </c>
      <c r="AF7" s="56">
        <f>SUMIF(SCY!$2:$2,B7&amp;"-I*",SCY!$42:$42)</f>
        <v>0</v>
      </c>
      <c r="AG7" s="56">
        <f>SUMIF(SCY!$2:$2,B7&amp;"-A*",SCY!$42:$42)</f>
        <v>11</v>
      </c>
      <c r="AH7" s="60">
        <f t="shared" si="12"/>
        <v>11</v>
      </c>
      <c r="AI7" s="60">
        <f t="shared" si="13"/>
        <v>20</v>
      </c>
    </row>
    <row r="8" ht="13" spans="1:35">
      <c r="A8" s="56">
        <v>6</v>
      </c>
      <c r="B8" s="68" t="s">
        <v>26</v>
      </c>
      <c r="C8" s="68" t="s">
        <v>27</v>
      </c>
      <c r="D8" s="58">
        <f>COUNTIF(DPK!$2:$2,B8&amp;"-IA*")</f>
        <v>4</v>
      </c>
      <c r="E8" s="59">
        <f>COUNTIF(DPK!$2:$2,B8&amp;"-AA*")</f>
        <v>5</v>
      </c>
      <c r="F8" s="60">
        <f t="shared" si="0"/>
        <v>9</v>
      </c>
      <c r="G8" s="56">
        <f>COUNTIF(DPK!$2:$2,B8&amp;"-IK*")</f>
        <v>4</v>
      </c>
      <c r="H8" s="56">
        <f>COUNTIF(DPK!$2:$2,B8&amp;"-AK*")</f>
        <v>0</v>
      </c>
      <c r="I8" s="60">
        <f t="shared" si="1"/>
        <v>4</v>
      </c>
      <c r="J8" s="56">
        <f>COUNTIF(DPK!$2:$2,B8&amp;"-IC*")</f>
        <v>0</v>
      </c>
      <c r="K8" s="56">
        <f>COUNTIF(DPK!$2:$2,B8&amp;"-AC*")</f>
        <v>0</v>
      </c>
      <c r="L8" s="60">
        <f t="shared" si="2"/>
        <v>0</v>
      </c>
      <c r="M8" s="65">
        <f t="shared" si="3"/>
        <v>13</v>
      </c>
      <c r="N8" s="56">
        <f>SUMIF(DPK!$2:$2,B8&amp;"-IA*",DPK!$3:$3)</f>
        <v>29</v>
      </c>
      <c r="O8" s="56">
        <f>SUMIF(DPK!$2:$2,B8&amp;"-AA*",DPK!$3:$3)</f>
        <v>31</v>
      </c>
      <c r="P8" s="60">
        <f t="shared" si="4"/>
        <v>60</v>
      </c>
      <c r="Q8" s="56">
        <f>SUMIF(DPK!$2:$2,B8&amp;"-IK*",DPK!$3:$3)</f>
        <v>28</v>
      </c>
      <c r="R8" s="56">
        <f>SUMIF(DPK!$2:$2,B8&amp;"-AK*",DPK!$3:$3)</f>
        <v>0</v>
      </c>
      <c r="S8" s="60">
        <f t="shared" si="5"/>
        <v>28</v>
      </c>
      <c r="T8" s="56">
        <f>SUMIF(DPK!$2:$2,B8&amp;"-IC*",DPK!$3:$3)</f>
        <v>0</v>
      </c>
      <c r="U8" s="56">
        <f>SUMIF(DPK!$2:$2,B8&amp;"-AC*",DPK!$3:$3)</f>
        <v>0</v>
      </c>
      <c r="V8" s="60">
        <f t="shared" si="6"/>
        <v>0</v>
      </c>
      <c r="W8" s="60">
        <f t="shared" si="7"/>
        <v>57</v>
      </c>
      <c r="X8" s="60">
        <f t="shared" si="8"/>
        <v>31</v>
      </c>
      <c r="Y8" s="60">
        <f t="shared" si="9"/>
        <v>88</v>
      </c>
      <c r="Z8" s="56">
        <f>SUMIF(DPK!$2:$2,B8&amp;"-I*",DPK!$16:$16)</f>
        <v>28</v>
      </c>
      <c r="AA8" s="56">
        <f>SUMIF(DPK!$2:$2,B8&amp;"-A*",DPK!$16:$16)</f>
        <v>169</v>
      </c>
      <c r="AB8" s="60">
        <f t="shared" si="10"/>
        <v>197</v>
      </c>
      <c r="AC8" s="56">
        <f>SUMIF(DPK!$2:$2,B8&amp;"-I*",DPK!$29:$29)</f>
        <v>30</v>
      </c>
      <c r="AD8" s="56">
        <f>SUMIF(DPK!$2:$2,B8&amp;"-A*",DPK!$29:$29)</f>
        <v>70</v>
      </c>
      <c r="AE8" s="60">
        <f t="shared" si="11"/>
        <v>100</v>
      </c>
      <c r="AF8" s="56">
        <f>SUMIF(DPK!$2:$2,B8&amp;"-I*",DPK!$42:$42)</f>
        <v>58</v>
      </c>
      <c r="AG8" s="56">
        <f>SUMIF(DPK!$2:$2,B8&amp;"-A*",DPK!$42:$42)</f>
        <v>102</v>
      </c>
      <c r="AH8" s="60">
        <f t="shared" si="12"/>
        <v>160</v>
      </c>
      <c r="AI8" s="60">
        <f t="shared" si="13"/>
        <v>457</v>
      </c>
    </row>
    <row r="9" ht="13" spans="1:35">
      <c r="A9" s="56">
        <v>7</v>
      </c>
      <c r="B9" s="68" t="s">
        <v>28</v>
      </c>
      <c r="C9" s="68" t="s">
        <v>29</v>
      </c>
      <c r="D9" s="58">
        <f>COUNTIF(BSC!$2:$2,B9&amp;"-IA*")</f>
        <v>0</v>
      </c>
      <c r="E9" s="59">
        <f>COUNTIF(BSC!$2:$2,B9&amp;"-AA*")</f>
        <v>0</v>
      </c>
      <c r="F9" s="60">
        <f t="shared" si="0"/>
        <v>0</v>
      </c>
      <c r="G9" s="56">
        <f>COUNTIF(BSC!$2:$2,B9&amp;"-IK*")</f>
        <v>0</v>
      </c>
      <c r="H9" s="56">
        <f>COUNTIF(BSC!$2:$2,B9&amp;"-AK*")</f>
        <v>0</v>
      </c>
      <c r="I9" s="60">
        <f t="shared" si="1"/>
        <v>0</v>
      </c>
      <c r="J9" s="56">
        <f>COUNTIF(BSC!$2:$2,B9&amp;"-IC*")</f>
        <v>1</v>
      </c>
      <c r="K9" s="56">
        <f>COUNTIF(BSC!$2:$2,B9&amp;"-AC*")</f>
        <v>1</v>
      </c>
      <c r="L9" s="60">
        <f t="shared" si="2"/>
        <v>2</v>
      </c>
      <c r="M9" s="65">
        <f t="shared" si="3"/>
        <v>2</v>
      </c>
      <c r="N9" s="56">
        <f>SUMIF(BSC!$2:$2,B9&amp;"-IA*",BSC!$3:$3)</f>
        <v>0</v>
      </c>
      <c r="O9" s="56">
        <f>SUMIF(BSC!$2:$2,B9&amp;"-AA*",BSC!$3:$3)</f>
        <v>0</v>
      </c>
      <c r="P9" s="60">
        <f t="shared" si="4"/>
        <v>0</v>
      </c>
      <c r="Q9" s="56">
        <f>SUMIF(BSC!$2:$2,B9&amp;"-IK*",BSC!$3:$3)</f>
        <v>0</v>
      </c>
      <c r="R9" s="56">
        <f>SUMIF(BSC!$2:$2,B9&amp;"-AK*",BSC!$3:$3)</f>
        <v>0</v>
      </c>
      <c r="S9" s="60">
        <f t="shared" si="5"/>
        <v>0</v>
      </c>
      <c r="T9" s="56">
        <f>SUMIF(BSC!$2:$2,B9&amp;"-IC*",BSC!$3:$3)</f>
        <v>6</v>
      </c>
      <c r="U9" s="56">
        <f>SUMIF(BSC!$2:$2,B9&amp;"-AC*",BSC!$3:$3)</f>
        <v>7</v>
      </c>
      <c r="V9" s="60">
        <f t="shared" si="6"/>
        <v>13</v>
      </c>
      <c r="W9" s="60">
        <f t="shared" si="7"/>
        <v>6</v>
      </c>
      <c r="X9" s="60">
        <f t="shared" si="8"/>
        <v>7</v>
      </c>
      <c r="Y9" s="60">
        <f t="shared" si="9"/>
        <v>13</v>
      </c>
      <c r="Z9" s="56">
        <f>SUMIF(BSC!$2:$2,B9&amp;"-I*",BSC!$16:$16)</f>
        <v>8</v>
      </c>
      <c r="AA9" s="56">
        <f>SUMIF(BSC!$2:$2,B9&amp;"-A*",BSC!$16:$16)</f>
        <v>49</v>
      </c>
      <c r="AB9" s="60">
        <f t="shared" si="10"/>
        <v>57</v>
      </c>
      <c r="AC9" s="56">
        <f>SUMIF(BSC!$2:$2,B9&amp;"-I*",BSC!$29:$29)</f>
        <v>62</v>
      </c>
      <c r="AD9" s="56">
        <f>SUMIF(BSC!$2:$2,B9&amp;"-A*",BSC!$29:$29)</f>
        <v>61</v>
      </c>
      <c r="AE9" s="60">
        <f t="shared" si="11"/>
        <v>123</v>
      </c>
      <c r="AF9" s="56">
        <f>SUMIF(BSC!$2:$2,B9&amp;"-I*",BSC!$42:$42)</f>
        <v>342</v>
      </c>
      <c r="AG9" s="56">
        <f>SUMIF(BSC!$2:$2,B9&amp;"-A*",BSC!$42:$42)</f>
        <v>62</v>
      </c>
      <c r="AH9" s="60">
        <f t="shared" si="12"/>
        <v>404</v>
      </c>
      <c r="AI9" s="60">
        <f t="shared" si="13"/>
        <v>584</v>
      </c>
    </row>
    <row r="10" ht="13" spans="1:35">
      <c r="A10" s="56">
        <v>8</v>
      </c>
      <c r="B10" s="68" t="s">
        <v>30</v>
      </c>
      <c r="C10" s="68" t="s">
        <v>31</v>
      </c>
      <c r="D10" s="58">
        <f>COUNTIF(PRG!$2:$2,B10&amp;"-IA*")</f>
        <v>1</v>
      </c>
      <c r="E10" s="59">
        <f>COUNTIF(PRG!$2:$2,B10&amp;"-AA*")</f>
        <v>1</v>
      </c>
      <c r="F10" s="60">
        <f t="shared" si="0"/>
        <v>2</v>
      </c>
      <c r="G10" s="56">
        <f>COUNTIF(PRG!$2:$2,B10&amp;"-IK*")</f>
        <v>0</v>
      </c>
      <c r="H10" s="56">
        <f>COUNTIF(PRG!$2:$2,B10&amp;"-AK*")</f>
        <v>0</v>
      </c>
      <c r="I10" s="60">
        <f t="shared" si="1"/>
        <v>0</v>
      </c>
      <c r="J10" s="56">
        <f>COUNTIF(PRG!$2:$2,B10&amp;"-IC*")</f>
        <v>0</v>
      </c>
      <c r="K10" s="56">
        <f>COUNTIF(PRG!$2:$2,B10&amp;"-AC*")</f>
        <v>0</v>
      </c>
      <c r="L10" s="60">
        <f t="shared" si="2"/>
        <v>0</v>
      </c>
      <c r="M10" s="65">
        <f t="shared" si="3"/>
        <v>2</v>
      </c>
      <c r="N10" s="56">
        <f>SUMIF(PRG!$2:$2,B10&amp;"-IA*",PRG!$3:$3)</f>
        <v>4</v>
      </c>
      <c r="O10" s="56">
        <f>SUMIF(PRG!$2:$2,B10&amp;"-AA*",PRG!$3:$3)</f>
        <v>6</v>
      </c>
      <c r="P10" s="60">
        <f t="shared" si="4"/>
        <v>10</v>
      </c>
      <c r="Q10" s="56">
        <f>SUMIF(PRG!$2:$2,B10&amp;"-IK*",PRG!$3:$3)</f>
        <v>0</v>
      </c>
      <c r="R10" s="56">
        <f>SUMIF(PRG!$2:$2,B10&amp;"-AK*",PRG!$3:$3)</f>
        <v>0</v>
      </c>
      <c r="S10" s="60">
        <f t="shared" si="5"/>
        <v>0</v>
      </c>
      <c r="T10" s="56">
        <f>SUMIF(PRG!$2:$2,B10&amp;"-IC*",PRG!$3:$3)</f>
        <v>0</v>
      </c>
      <c r="U10" s="56">
        <f>SUMIF(PRG!$2:$2,B10&amp;"-AC*",PRG!$3:$3)</f>
        <v>0</v>
      </c>
      <c r="V10" s="60">
        <f t="shared" si="6"/>
        <v>0</v>
      </c>
      <c r="W10" s="60">
        <f t="shared" si="7"/>
        <v>4</v>
      </c>
      <c r="X10" s="60">
        <f t="shared" si="8"/>
        <v>6</v>
      </c>
      <c r="Y10" s="60">
        <f t="shared" si="9"/>
        <v>10</v>
      </c>
      <c r="Z10" s="56">
        <f>SUMIF(PRG!$2:$2,B10&amp;"-I*",PRG!$16:$16)</f>
        <v>0</v>
      </c>
      <c r="AA10" s="56">
        <f>SUMIF(PRG!$2:$2,B10&amp;"-A*",PRG!$16:$16)</f>
        <v>34</v>
      </c>
      <c r="AB10" s="60">
        <f t="shared" si="10"/>
        <v>34</v>
      </c>
      <c r="AC10" s="56">
        <f>SUMIF(PRG!$2:$2,B10&amp;"-I*",PRG!$29:$29)</f>
        <v>3</v>
      </c>
      <c r="AD10" s="56">
        <f>SUMIF(PRG!$2:$2,B10&amp;"-A*",PRG!$29:$29)</f>
        <v>9</v>
      </c>
      <c r="AE10" s="60">
        <f t="shared" si="11"/>
        <v>12</v>
      </c>
      <c r="AF10" s="56">
        <f>SUMIF(PRG!$2:$2,B10&amp;"-I*",PRG!$42:$42)</f>
        <v>15</v>
      </c>
      <c r="AG10" s="56">
        <f>SUMIF(PRG!$2:$2,B10&amp;"-A*",PRG!$42:$42)</f>
        <v>0</v>
      </c>
      <c r="AH10" s="60">
        <f t="shared" si="12"/>
        <v>15</v>
      </c>
      <c r="AI10" s="60">
        <f t="shared" si="13"/>
        <v>61</v>
      </c>
    </row>
    <row r="11" ht="13" spans="1:35">
      <c r="A11" s="56">
        <v>9</v>
      </c>
      <c r="B11" s="68" t="s">
        <v>32</v>
      </c>
      <c r="C11" s="68" t="s">
        <v>33</v>
      </c>
      <c r="D11" s="58">
        <f>COUNTIF(BRY!$2:$2,B11&amp;"-IA*")</f>
        <v>0</v>
      </c>
      <c r="E11" s="59">
        <f>COUNTIF(BRY!$2:$2,B11&amp;"-AA*")</f>
        <v>1</v>
      </c>
      <c r="F11" s="60">
        <f t="shared" si="0"/>
        <v>1</v>
      </c>
      <c r="G11" s="56">
        <f>COUNTIF(BRY!$2:$2,B11&amp;"-IK*")</f>
        <v>0</v>
      </c>
      <c r="H11" s="56">
        <f>COUNTIF(BRY!$2:$2,B11&amp;"-AK*")</f>
        <v>0</v>
      </c>
      <c r="I11" s="60">
        <f t="shared" si="1"/>
        <v>0</v>
      </c>
      <c r="J11" s="56">
        <f>COUNTIF(BRY!$2:$2,B11&amp;"-IC*")</f>
        <v>2</v>
      </c>
      <c r="K11" s="56">
        <f>COUNTIF(BRY!$2:$2,B11&amp;"-AC*")</f>
        <v>0</v>
      </c>
      <c r="L11" s="60">
        <f t="shared" si="2"/>
        <v>2</v>
      </c>
      <c r="M11" s="65">
        <f t="shared" si="3"/>
        <v>3</v>
      </c>
      <c r="N11" s="56">
        <f>SUMIF(BRY!$2:$2,B11&amp;"-IA*",BRY!$3:$3)</f>
        <v>0</v>
      </c>
      <c r="O11" s="56">
        <f>SUMIF(BRY!$2:$2,B11&amp;"-AA*",BRY!$3:$3)</f>
        <v>5</v>
      </c>
      <c r="P11" s="60">
        <f t="shared" si="4"/>
        <v>5</v>
      </c>
      <c r="Q11" s="56">
        <f>SUMIF(BRY!$2:$2,B11&amp;"-IK*",BRY!$3:$3)</f>
        <v>0</v>
      </c>
      <c r="R11" s="56">
        <f>SUMIF(BRY!$2:$2,B11&amp;"-AK*",BRY!$3:$3)</f>
        <v>0</v>
      </c>
      <c r="S11" s="60">
        <f t="shared" si="5"/>
        <v>0</v>
      </c>
      <c r="T11" s="56">
        <f>SUMIF(BRY!$2:$2,B11&amp;"-IC*",BRY!$3:$3)</f>
        <v>11</v>
      </c>
      <c r="U11" s="56">
        <f>SUMIF(BRY!$2:$2,B11&amp;"-AC*",BRY!$3:$3)</f>
        <v>0</v>
      </c>
      <c r="V11" s="60">
        <f t="shared" si="6"/>
        <v>11</v>
      </c>
      <c r="W11" s="60">
        <f t="shared" si="7"/>
        <v>11</v>
      </c>
      <c r="X11" s="60">
        <f t="shared" si="8"/>
        <v>5</v>
      </c>
      <c r="Y11" s="60">
        <f t="shared" si="9"/>
        <v>16</v>
      </c>
      <c r="Z11" s="56">
        <f>SUMIF(BRY!$2:$2,B11&amp;"-I*",BRY!$16:$16)</f>
        <v>20</v>
      </c>
      <c r="AA11" s="56">
        <f>SUMIF(BRY!$2:$2,B11&amp;"-A*",BRY!$16:$16)</f>
        <v>0</v>
      </c>
      <c r="AB11" s="60">
        <f t="shared" si="10"/>
        <v>20</v>
      </c>
      <c r="AC11" s="56">
        <f>SUMIF(BRY!$2:$2,B11&amp;"-I*",BRY!$29:$29)</f>
        <v>0</v>
      </c>
      <c r="AD11" s="56">
        <f>SUMIF(BRY!$2:$2,B11&amp;"-A*",BRY!$29:$29)</f>
        <v>0</v>
      </c>
      <c r="AE11" s="60">
        <f t="shared" si="11"/>
        <v>0</v>
      </c>
      <c r="AF11" s="56">
        <f>SUMIF(BRY!$2:$2,B11&amp;"-I*",BRY!$42:$42)</f>
        <v>26</v>
      </c>
      <c r="AG11" s="56">
        <f>SUMIF(BRY!$2:$2,B11&amp;"-A*",BRY!$42:$42)</f>
        <v>5</v>
      </c>
      <c r="AH11" s="60">
        <f t="shared" si="12"/>
        <v>31</v>
      </c>
      <c r="AI11" s="60">
        <f t="shared" si="13"/>
        <v>51</v>
      </c>
    </row>
    <row r="12" ht="13" spans="1:35">
      <c r="A12" s="56">
        <v>10</v>
      </c>
      <c r="B12" s="68" t="s">
        <v>34</v>
      </c>
      <c r="C12" s="68" t="s">
        <v>35</v>
      </c>
      <c r="D12" s="58">
        <f>COUNTIF(BRY!$2:$2,B12&amp;"-IA*")</f>
        <v>0</v>
      </c>
      <c r="E12" s="59">
        <f>COUNTIF(BRY!$2:$2,B12&amp;"-AA*")</f>
        <v>0</v>
      </c>
      <c r="F12" s="60">
        <f t="shared" si="0"/>
        <v>0</v>
      </c>
      <c r="G12" s="56">
        <f>COUNTIF(BRY!$2:$2,B12&amp;"-IK*")</f>
        <v>0</v>
      </c>
      <c r="H12" s="56">
        <f>COUNTIF(BRY!$2:$2,B12&amp;"-AK*")</f>
        <v>0</v>
      </c>
      <c r="I12" s="60">
        <f t="shared" si="1"/>
        <v>0</v>
      </c>
      <c r="J12" s="56">
        <f>COUNTIF(BRY!$2:$2,B12&amp;"-IC*")</f>
        <v>1</v>
      </c>
      <c r="K12" s="56">
        <f>COUNTIF(BRY!$2:$2,B12&amp;"-AC*")</f>
        <v>1</v>
      </c>
      <c r="L12" s="60">
        <f t="shared" si="2"/>
        <v>2</v>
      </c>
      <c r="M12" s="65">
        <f t="shared" si="3"/>
        <v>2</v>
      </c>
      <c r="N12" s="56">
        <f>SUMIF(BRY!$2:$2,B12&amp;"-IA*",BRY!$3:$3)</f>
        <v>0</v>
      </c>
      <c r="O12" s="56">
        <f>SUMIF(BRY!$2:$2,B12&amp;"-AA*",BRY!$3:$3)</f>
        <v>0</v>
      </c>
      <c r="P12" s="60">
        <f t="shared" si="4"/>
        <v>0</v>
      </c>
      <c r="Q12" s="56">
        <f>SUMIF(BRY!$2:$2,B12&amp;"-IK*",BRY!$3:$3)</f>
        <v>0</v>
      </c>
      <c r="R12" s="56">
        <f>SUMIF(BRY!$2:$2,B12&amp;"-AK*",BRY!$3:$3)</f>
        <v>0</v>
      </c>
      <c r="S12" s="60">
        <f t="shared" si="5"/>
        <v>0</v>
      </c>
      <c r="T12" s="56">
        <f>SUMIF(BRY!$2:$2,B12&amp;"-IC*",BRY!$3:$3)</f>
        <v>7</v>
      </c>
      <c r="U12" s="56">
        <f>SUMIF(BRY!$2:$2,B12&amp;"-AC*",BRY!$3:$3)</f>
        <v>4</v>
      </c>
      <c r="V12" s="60">
        <f t="shared" si="6"/>
        <v>11</v>
      </c>
      <c r="W12" s="60">
        <f t="shared" si="7"/>
        <v>7</v>
      </c>
      <c r="X12" s="60">
        <f t="shared" si="8"/>
        <v>4</v>
      </c>
      <c r="Y12" s="60">
        <f t="shared" si="9"/>
        <v>11</v>
      </c>
      <c r="Z12" s="56">
        <f>SUMIF(BRY!$2:$2,B12&amp;"-I*",BRY!$16:$16)</f>
        <v>6</v>
      </c>
      <c r="AA12" s="56">
        <f>SUMIF(BRY!$2:$2,B12&amp;"-A*",BRY!$16:$16)</f>
        <v>0</v>
      </c>
      <c r="AB12" s="60">
        <f t="shared" si="10"/>
        <v>6</v>
      </c>
      <c r="AC12" s="56">
        <f>SUMIF(BRY!$2:$2,B12&amp;"-I*",BRY!$29:$29)</f>
        <v>31</v>
      </c>
      <c r="AD12" s="56">
        <f>SUMIF(BRY!$2:$2,B12&amp;"-A*",BRY!$29:$29)</f>
        <v>6</v>
      </c>
      <c r="AE12" s="60">
        <f t="shared" si="11"/>
        <v>37</v>
      </c>
      <c r="AF12" s="56">
        <f>SUMIF(BRY!$2:$2,B12&amp;"-I*",BRY!$42:$42)</f>
        <v>12</v>
      </c>
      <c r="AG12" s="56">
        <f>SUMIF(BRY!$2:$2,B12&amp;"-A*",BRY!$42:$42)</f>
        <v>3</v>
      </c>
      <c r="AH12" s="60">
        <f t="shared" si="12"/>
        <v>15</v>
      </c>
      <c r="AI12" s="60">
        <f t="shared" si="13"/>
        <v>58</v>
      </c>
    </row>
    <row r="13" ht="13" spans="1:35">
      <c r="A13" s="56">
        <v>11</v>
      </c>
      <c r="B13" s="68" t="s">
        <v>36</v>
      </c>
      <c r="C13" s="68" t="s">
        <v>37</v>
      </c>
      <c r="D13" s="58">
        <f>COUNTIF(PWK!$2:$2,B13&amp;"-IA*")</f>
        <v>0</v>
      </c>
      <c r="E13" s="59">
        <f>COUNTIF(PWK!$2:$2,B13&amp;"-AA*")</f>
        <v>0</v>
      </c>
      <c r="F13" s="60">
        <f t="shared" si="0"/>
        <v>0</v>
      </c>
      <c r="G13" s="56">
        <f>COUNTIF(PWK!$2:$2,B13&amp;"-IK*")</f>
        <v>0</v>
      </c>
      <c r="H13" s="56">
        <f>COUNTIF(PWK!$2:$2,B13&amp;"-AK*")</f>
        <v>0</v>
      </c>
      <c r="I13" s="60">
        <f t="shared" si="1"/>
        <v>0</v>
      </c>
      <c r="J13" s="56">
        <f>COUNTIF(PWK!$2:$2,B13&amp;"-IC*")</f>
        <v>1</v>
      </c>
      <c r="K13" s="56">
        <f>COUNTIF(PWK!$2:$2,B13&amp;"-AC*")</f>
        <v>1</v>
      </c>
      <c r="L13" s="60">
        <f t="shared" si="2"/>
        <v>2</v>
      </c>
      <c r="M13" s="65">
        <f t="shared" si="3"/>
        <v>2</v>
      </c>
      <c r="N13" s="56">
        <f>SUMIF(PWK!$2:$2,B13&amp;"-IA*",PWK!$3:$3)</f>
        <v>0</v>
      </c>
      <c r="O13" s="56">
        <f>SUMIF(PWK!$2:$2,B13&amp;"-AA*",PWK!$3:$3)</f>
        <v>0</v>
      </c>
      <c r="P13" s="60">
        <f t="shared" si="4"/>
        <v>0</v>
      </c>
      <c r="Q13" s="56">
        <f>SUMIF(PWK!$2:$2,B13&amp;"-IK*",PWK!$3:$3)</f>
        <v>0</v>
      </c>
      <c r="R13" s="56">
        <f>SUMIF(PWK!$2:$2,B13&amp;"-AK*",PWK!$3:$3)</f>
        <v>0</v>
      </c>
      <c r="S13" s="60">
        <f t="shared" si="5"/>
        <v>0</v>
      </c>
      <c r="T13" s="56">
        <f>SUMIF(PWK!$2:$2,B13&amp;"-IC*",PWK!$3:$3)</f>
        <v>10</v>
      </c>
      <c r="U13" s="56">
        <f>SUMIF(PWK!$2:$2,B13&amp;"-AC*",PWK!$3:$3)</f>
        <v>6</v>
      </c>
      <c r="V13" s="60">
        <f t="shared" si="6"/>
        <v>16</v>
      </c>
      <c r="W13" s="60">
        <f t="shared" si="7"/>
        <v>10</v>
      </c>
      <c r="X13" s="60">
        <f t="shared" si="8"/>
        <v>6</v>
      </c>
      <c r="Y13" s="60">
        <f t="shared" si="9"/>
        <v>16</v>
      </c>
      <c r="Z13" s="56">
        <f>SUMIF(PWK!$2:$2,B13&amp;"-I*",PWK!$16:$16)</f>
        <v>19</v>
      </c>
      <c r="AA13" s="56">
        <f>SUMIF(PWK!$2:$2,B13&amp;"-A*",PWK!$16:$16)</f>
        <v>10</v>
      </c>
      <c r="AB13" s="60">
        <f t="shared" si="10"/>
        <v>29</v>
      </c>
      <c r="AC13" s="56">
        <f>SUMIF(PWK!$2:$2,B13&amp;"-I*",PWK!$29:$29)</f>
        <v>17</v>
      </c>
      <c r="AD13" s="56">
        <f>SUMIF(PWK!$2:$2,B13&amp;"-A*",PWK!$29:$29)</f>
        <v>1</v>
      </c>
      <c r="AE13" s="60">
        <f t="shared" si="11"/>
        <v>18</v>
      </c>
      <c r="AF13" s="56">
        <f>SUMIF(PWK!$2:$2,B13&amp;"-I*",PWK!$42:$42)</f>
        <v>26</v>
      </c>
      <c r="AG13" s="56">
        <f>SUMIF(PWK!$2:$2,B13&amp;"-A*",PWK!$42:$42)</f>
        <v>1</v>
      </c>
      <c r="AH13" s="60">
        <f t="shared" si="12"/>
        <v>27</v>
      </c>
      <c r="AI13" s="60">
        <f t="shared" si="13"/>
        <v>74</v>
      </c>
    </row>
    <row r="14" ht="13" spans="1:35">
      <c r="A14" s="56">
        <v>12</v>
      </c>
      <c r="B14" s="68" t="s">
        <v>38</v>
      </c>
      <c r="C14" s="68" t="s">
        <v>39</v>
      </c>
      <c r="D14" s="58">
        <f>COUNTIF(BSC!$2:$2,B14&amp;"-IA*")</f>
        <v>5</v>
      </c>
      <c r="E14" s="59">
        <f>COUNTIF(BSC!$2:$2,B14&amp;"-AA*")</f>
        <v>0</v>
      </c>
      <c r="F14" s="60">
        <f t="shared" si="0"/>
        <v>5</v>
      </c>
      <c r="G14" s="56">
        <f>COUNTIF(BSC!$2:$2,B14&amp;"-IK*")</f>
        <v>0</v>
      </c>
      <c r="H14" s="56">
        <f>COUNTIF(BSC!$2:$2,B14&amp;"-AK*")</f>
        <v>0</v>
      </c>
      <c r="I14" s="60">
        <f t="shared" si="1"/>
        <v>0</v>
      </c>
      <c r="J14" s="56">
        <f>COUNTIF(BSC!$2:$2,B14&amp;"-IC*")</f>
        <v>0</v>
      </c>
      <c r="K14" s="56">
        <f>COUNTIF(BSC!$2:$2,B14&amp;"-AC*")</f>
        <v>3</v>
      </c>
      <c r="L14" s="60">
        <f t="shared" si="2"/>
        <v>3</v>
      </c>
      <c r="M14" s="65">
        <f t="shared" si="3"/>
        <v>8</v>
      </c>
      <c r="N14" s="56">
        <f>SUMIF(BSC!$2:$2,B14&amp;"-IA*",BSC!$3:$3)</f>
        <v>30</v>
      </c>
      <c r="O14" s="56">
        <f>SUMIF(BSC!$2:$2,B14&amp;"-AA*",BSC!$3:$3)</f>
        <v>0</v>
      </c>
      <c r="P14" s="60">
        <f t="shared" si="4"/>
        <v>30</v>
      </c>
      <c r="Q14" s="56">
        <f>SUMIF(BSC!$2:$2,B14&amp;"-IK*",BSC!$3:$3)</f>
        <v>0</v>
      </c>
      <c r="R14" s="56">
        <f>SUMIF(BSC!$2:$2,B14&amp;"-AK*",BSC!$3:$3)</f>
        <v>0</v>
      </c>
      <c r="S14" s="60">
        <f t="shared" si="5"/>
        <v>0</v>
      </c>
      <c r="T14" s="56">
        <f>SUMIF(BSC!$2:$2,B14&amp;"-IC*",BSC!$3:$3)</f>
        <v>0</v>
      </c>
      <c r="U14" s="56">
        <f>SUMIF(BSC!$2:$2,B14&amp;"-AC*",BSC!$3:$3)</f>
        <v>14</v>
      </c>
      <c r="V14" s="60">
        <f t="shared" si="6"/>
        <v>14</v>
      </c>
      <c r="W14" s="60">
        <f t="shared" si="7"/>
        <v>30</v>
      </c>
      <c r="X14" s="60">
        <f t="shared" si="8"/>
        <v>14</v>
      </c>
      <c r="Y14" s="60">
        <f t="shared" si="9"/>
        <v>44</v>
      </c>
      <c r="Z14" s="56">
        <f>SUMIF(BSC!$2:$2,B14&amp;"-I*",BSC!$16:$16)</f>
        <v>112</v>
      </c>
      <c r="AA14" s="56">
        <f>SUMIF(BSC!$2:$2,B14&amp;"-A*",BSC!$16:$16)</f>
        <v>72</v>
      </c>
      <c r="AB14" s="60">
        <f t="shared" si="10"/>
        <v>184</v>
      </c>
      <c r="AC14" s="56">
        <f>SUMIF(BSC!$2:$2,B14&amp;"-I*",BSC!$29:$29)</f>
        <v>56</v>
      </c>
      <c r="AD14" s="56">
        <f>SUMIF(BSC!$2:$2,B14&amp;"-A*",BSC!$29:$29)</f>
        <v>87</v>
      </c>
      <c r="AE14" s="60">
        <f t="shared" si="11"/>
        <v>143</v>
      </c>
      <c r="AF14" s="56">
        <f>SUMIF(BSC!$2:$2,B14&amp;"-I*",BSC!$42:$42)</f>
        <v>162</v>
      </c>
      <c r="AG14" s="56">
        <f>SUMIF(BSC!$2:$2,B14&amp;"-A*",BSC!$42:$42)</f>
        <v>293</v>
      </c>
      <c r="AH14" s="60">
        <f t="shared" si="12"/>
        <v>455</v>
      </c>
      <c r="AI14" s="60">
        <f t="shared" si="13"/>
        <v>782</v>
      </c>
    </row>
    <row r="15" s="3" customFormat="1" ht="13" spans="1:35">
      <c r="A15" s="69">
        <v>13</v>
      </c>
      <c r="B15" s="68" t="s">
        <v>40</v>
      </c>
      <c r="C15" s="68" t="s">
        <v>41</v>
      </c>
      <c r="D15" s="70">
        <f>COUNTIF(BSC!$2:$2,B15&amp;"-IA*")</f>
        <v>1</v>
      </c>
      <c r="E15" s="71">
        <f>COUNTIF(BSC!$2:$2,B15&amp;"-AA*")</f>
        <v>1</v>
      </c>
      <c r="F15" s="72">
        <f t="shared" si="0"/>
        <v>2</v>
      </c>
      <c r="G15" s="69">
        <f>COUNTIF(BSC!$2:$2,B15&amp;"-IK*")</f>
        <v>0</v>
      </c>
      <c r="H15" s="69">
        <f>COUNTIF(BSC!$2:$2,B15&amp;"-AK*")</f>
        <v>0</v>
      </c>
      <c r="I15" s="72">
        <f t="shared" si="1"/>
        <v>0</v>
      </c>
      <c r="J15" s="69">
        <f>COUNTIF(BSC!$2:$2,B15&amp;"-IC*")</f>
        <v>0</v>
      </c>
      <c r="K15" s="69">
        <f>COUNTIF(BSC!$2:$2,B15&amp;"-AC*")</f>
        <v>0</v>
      </c>
      <c r="L15" s="72">
        <f t="shared" si="2"/>
        <v>0</v>
      </c>
      <c r="M15" s="73">
        <f t="shared" si="3"/>
        <v>2</v>
      </c>
      <c r="N15" s="69">
        <f>SUMIF(BSC!$2:$2,B15&amp;"-IA*",BSC!$3:$3)</f>
        <v>4</v>
      </c>
      <c r="O15" s="69">
        <f>SUMIF(BSC!$2:$2,B15&amp;"-AA*",BSC!$3:$3)</f>
        <v>3</v>
      </c>
      <c r="P15" s="72">
        <f t="shared" si="4"/>
        <v>7</v>
      </c>
      <c r="Q15" s="69">
        <f>SUMIF(BSC!$2:$2,B15&amp;"-IK*",BSC!$3:$3)</f>
        <v>0</v>
      </c>
      <c r="R15" s="69">
        <f>SUMIF(BSC!$2:$2,B15&amp;"-AK*",BSC!$3:$3)</f>
        <v>0</v>
      </c>
      <c r="S15" s="72">
        <f t="shared" si="5"/>
        <v>0</v>
      </c>
      <c r="T15" s="69">
        <f>SUMIF(BSC!$2:$2,B15&amp;"-IC*",BSC!$3:$3)</f>
        <v>0</v>
      </c>
      <c r="U15" s="69">
        <f>SUMIF(BSC!$2:$2,B15&amp;"-AC*",BSC!$3:$3)</f>
        <v>0</v>
      </c>
      <c r="V15" s="72">
        <f t="shared" si="6"/>
        <v>0</v>
      </c>
      <c r="W15" s="72">
        <f t="shared" si="7"/>
        <v>4</v>
      </c>
      <c r="X15" s="72">
        <f t="shared" si="8"/>
        <v>3</v>
      </c>
      <c r="Y15" s="72">
        <f t="shared" si="9"/>
        <v>7</v>
      </c>
      <c r="Z15" s="69">
        <f>SUMIF(BSC!$2:$2,B15&amp;"-I*",BSC!$16:$16)</f>
        <v>7</v>
      </c>
      <c r="AA15" s="69">
        <f>SUMIF(BSC!$2:$2,B15&amp;"-A*",BSC!$16:$16)</f>
        <v>6</v>
      </c>
      <c r="AB15" s="72">
        <f t="shared" si="10"/>
        <v>13</v>
      </c>
      <c r="AC15" s="69">
        <f>SUMIF(BSC!$2:$2,B15&amp;"-I*",BSC!$29:$29)</f>
        <v>7</v>
      </c>
      <c r="AD15" s="69">
        <f>SUMIF(BSC!$2:$2,B15&amp;"-A*",BSC!$29:$29)</f>
        <v>68</v>
      </c>
      <c r="AE15" s="72">
        <f t="shared" si="11"/>
        <v>75</v>
      </c>
      <c r="AF15" s="69">
        <f>SUMIF(BSC!$2:$2,B15&amp;"-I*",BSC!$42:$42)</f>
        <v>10</v>
      </c>
      <c r="AG15" s="69">
        <f>SUMIF(BSC!$2:$2,B15&amp;"-A*",BSC!$42:$42)</f>
        <v>105</v>
      </c>
      <c r="AH15" s="72">
        <f t="shared" si="12"/>
        <v>115</v>
      </c>
      <c r="AI15" s="72">
        <f t="shared" si="13"/>
        <v>203</v>
      </c>
    </row>
    <row r="16" ht="13" spans="1:35">
      <c r="A16" s="56">
        <v>14</v>
      </c>
      <c r="B16" s="68" t="s">
        <v>42</v>
      </c>
      <c r="C16" s="68" t="s">
        <v>43</v>
      </c>
      <c r="D16" s="58">
        <f>COUNTIF(PRG!$2:$2,B16&amp;"-IA*")</f>
        <v>1</v>
      </c>
      <c r="E16" s="59">
        <f>COUNTIF(PRG!$2:$2,B16&amp;"-AA*")</f>
        <v>0</v>
      </c>
      <c r="F16" s="60">
        <f t="shared" si="0"/>
        <v>1</v>
      </c>
      <c r="G16" s="56">
        <f>COUNTIF(PRG!$2:$2,B16&amp;"-IK*")</f>
        <v>0</v>
      </c>
      <c r="H16" s="56">
        <f>COUNTIF(PRG!$2:$2,B16&amp;"-AK*")</f>
        <v>0</v>
      </c>
      <c r="I16" s="60">
        <f t="shared" si="1"/>
        <v>0</v>
      </c>
      <c r="J16" s="56">
        <f>COUNTIF(PRG!$2:$2,B16&amp;"-IC*")</f>
        <v>0</v>
      </c>
      <c r="K16" s="56">
        <f>COUNTIF(PRG!$2:$2,B16&amp;"-AC*")</f>
        <v>0</v>
      </c>
      <c r="L16" s="60">
        <f t="shared" si="2"/>
        <v>0</v>
      </c>
      <c r="M16" s="65">
        <f t="shared" si="3"/>
        <v>1</v>
      </c>
      <c r="N16" s="56">
        <f>SUMIF(PRG!$2:$2,B16&amp;"-IA*",PRG!$3:$3)</f>
        <v>7</v>
      </c>
      <c r="O16" s="56">
        <f>SUMIF(PRG!$2:$2,B16&amp;"-AA*",PRG!$3:$3)</f>
        <v>0</v>
      </c>
      <c r="P16" s="60">
        <f t="shared" ref="P16:P29" si="14">SUM(N16:O16)</f>
        <v>7</v>
      </c>
      <c r="Q16" s="56">
        <f>SUMIF(PRG!$2:$2,B16&amp;"-IK*",PRG!$3:$3)</f>
        <v>0</v>
      </c>
      <c r="R16" s="56">
        <f>SUMIF(PRG!$2:$2,B16&amp;"-AK*",PRG!$3:$3)</f>
        <v>0</v>
      </c>
      <c r="S16" s="60">
        <f t="shared" ref="S16:S27" si="15">SUM(Q16:R16)</f>
        <v>0</v>
      </c>
      <c r="T16" s="56">
        <f>SUMIF(PRG!$2:$2,B16&amp;"-IC*",PRG!$3:$3)</f>
        <v>0</v>
      </c>
      <c r="U16" s="56">
        <f>SUMIF(PRG!$2:$2,B16&amp;"-AC*",PRG!$3:$3)</f>
        <v>0</v>
      </c>
      <c r="V16" s="60">
        <f t="shared" ref="V16:V29" si="16">SUM(T16:U16)</f>
        <v>0</v>
      </c>
      <c r="W16" s="60">
        <f t="shared" ref="W16:W29" si="17">N16+Q16+T16</f>
        <v>7</v>
      </c>
      <c r="X16" s="60">
        <f t="shared" ref="X16:X29" si="18">O16+R16+U16</f>
        <v>0</v>
      </c>
      <c r="Y16" s="60">
        <f t="shared" ref="Y16:Y29" si="19">SUM(W16:X16)</f>
        <v>7</v>
      </c>
      <c r="Z16" s="56">
        <f>SUMIF(PRG!$2:$2,B16&amp;"-I*",PRG!$16:$16)</f>
        <v>13</v>
      </c>
      <c r="AA16" s="56">
        <f>SUMIF(PRG!$2:$2,B16&amp;"-A*",PRG!$16:$16)</f>
        <v>0</v>
      </c>
      <c r="AB16" s="60">
        <f t="shared" ref="AB16:AB29" si="20">SUM(Z16:AA16)</f>
        <v>13</v>
      </c>
      <c r="AC16" s="56">
        <f>SUMIF(PRG!$2:$2,B16&amp;"-I*",PRG!$29:$29)</f>
        <v>16</v>
      </c>
      <c r="AD16" s="56">
        <f>SUMIF(PRG!$2:$2,B16&amp;"-A*",PRG!$29:$29)</f>
        <v>0</v>
      </c>
      <c r="AE16" s="60">
        <f t="shared" si="11"/>
        <v>16</v>
      </c>
      <c r="AF16" s="56">
        <f>SUMIF(PRG!$2:$2,B16&amp;"-I*",PRG!$42:$42)</f>
        <v>22</v>
      </c>
      <c r="AG16" s="56">
        <f>SUMIF(PRG!$2:$2,B16&amp;"-A*",PRG!$42:$42)</f>
        <v>0</v>
      </c>
      <c r="AH16" s="60">
        <f t="shared" si="12"/>
        <v>22</v>
      </c>
      <c r="AI16" s="60">
        <f t="shared" ref="AI16:AI30" si="21">SUM(AB16,AE16,AH16)</f>
        <v>51</v>
      </c>
    </row>
    <row r="17" ht="13" spans="1:35">
      <c r="A17" s="56">
        <v>15</v>
      </c>
      <c r="B17" s="68" t="s">
        <v>44</v>
      </c>
      <c r="C17" s="68" t="s">
        <v>45</v>
      </c>
      <c r="D17" s="58">
        <f>COUNTIF(PRG!$2:$2,B17&amp;"-IA*")</f>
        <v>1</v>
      </c>
      <c r="E17" s="59">
        <f>COUNTIF(PRG!$2:$2,B17&amp;"-AA*")</f>
        <v>1</v>
      </c>
      <c r="F17" s="60">
        <f t="shared" si="0"/>
        <v>2</v>
      </c>
      <c r="G17" s="56">
        <f>COUNTIF(PRG!$2:$2,B17&amp;"-IK*")</f>
        <v>0</v>
      </c>
      <c r="H17" s="56">
        <f>COUNTIF(PRG!$2:$2,B17&amp;"-AK*")</f>
        <v>0</v>
      </c>
      <c r="I17" s="60">
        <f t="shared" si="1"/>
        <v>0</v>
      </c>
      <c r="J17" s="56">
        <f>COUNTIF(PRG!$2:$2,B17&amp;"-IC*")</f>
        <v>0</v>
      </c>
      <c r="K17" s="56">
        <f>COUNTIF(PRG!$2:$2,B17&amp;"-AC*")</f>
        <v>0</v>
      </c>
      <c r="L17" s="60">
        <f t="shared" si="2"/>
        <v>0</v>
      </c>
      <c r="M17" s="65">
        <f t="shared" si="3"/>
        <v>2</v>
      </c>
      <c r="N17" s="56">
        <f>SUMIF(PRG!$2:$2,B17&amp;"-IA*",PRG!$3:$3)</f>
        <v>5</v>
      </c>
      <c r="O17" s="56">
        <f>SUMIF(PRG!$2:$2,B17&amp;"-AA*",PRG!$3:$3)</f>
        <v>4</v>
      </c>
      <c r="P17" s="60">
        <f t="shared" si="14"/>
        <v>9</v>
      </c>
      <c r="Q17" s="56">
        <f>SUMIF(PRG!$2:$2,B17&amp;"-IK*",PRG!$3:$3)</f>
        <v>0</v>
      </c>
      <c r="R17" s="56">
        <f>SUMIF(PRG!$2:$2,B17&amp;"-AK*",PRG!$3:$3)</f>
        <v>0</v>
      </c>
      <c r="S17" s="60">
        <f t="shared" si="15"/>
        <v>0</v>
      </c>
      <c r="T17" s="56">
        <f>SUMIF(PRG!$2:$2,B17&amp;"-IC*",PRG!$3:$3)</f>
        <v>0</v>
      </c>
      <c r="U17" s="56">
        <f>SUMIF(PRG!$2:$2,B17&amp;"-AC*",PRG!$3:$3)</f>
        <v>0</v>
      </c>
      <c r="V17" s="60">
        <f t="shared" si="16"/>
        <v>0</v>
      </c>
      <c r="W17" s="60">
        <f t="shared" si="17"/>
        <v>5</v>
      </c>
      <c r="X17" s="60">
        <f t="shared" si="18"/>
        <v>4</v>
      </c>
      <c r="Y17" s="60">
        <f t="shared" si="19"/>
        <v>9</v>
      </c>
      <c r="Z17" s="56">
        <f>SUMIF(PRG!$2:$2,B17&amp;"-I*",PRG!$16:$16)</f>
        <v>0</v>
      </c>
      <c r="AA17" s="56">
        <f>SUMIF(PRG!$2:$2,B17&amp;"-A*",PRG!$16:$16)</f>
        <v>8</v>
      </c>
      <c r="AB17" s="60">
        <f t="shared" si="20"/>
        <v>8</v>
      </c>
      <c r="AC17" s="56">
        <f>SUMIF(PRG!$2:$2,B17&amp;"-I*",PRG!$29:$29)</f>
        <v>0</v>
      </c>
      <c r="AD17" s="56">
        <f>SUMIF(PRG!$2:$2,B17&amp;"-A*",PRG!$29:$29)</f>
        <v>0</v>
      </c>
      <c r="AE17" s="60">
        <f t="shared" si="11"/>
        <v>0</v>
      </c>
      <c r="AF17" s="56">
        <f>SUMIF(PRG!$2:$2,B17&amp;"-I*",PRG!$42:$42)</f>
        <v>0</v>
      </c>
      <c r="AG17" s="56">
        <f>SUMIF(PRG!$2:$2,B17&amp;"-A*",PRG!$42:$42)</f>
        <v>10</v>
      </c>
      <c r="AH17" s="60">
        <f t="shared" si="12"/>
        <v>10</v>
      </c>
      <c r="AI17" s="60">
        <f t="shared" si="21"/>
        <v>18</v>
      </c>
    </row>
    <row r="18" ht="13" spans="1:35">
      <c r="A18" s="56">
        <v>16</v>
      </c>
      <c r="B18" s="68" t="s">
        <v>46</v>
      </c>
      <c r="C18" s="68" t="s">
        <v>47</v>
      </c>
      <c r="D18" s="58">
        <f>COUNTIF(SCY!$2:$2,B18&amp;"-IA*")</f>
        <v>1</v>
      </c>
      <c r="E18" s="59">
        <f>COUNTIF(SCY!$2:$2,B18&amp;"-AA*")</f>
        <v>1</v>
      </c>
      <c r="F18" s="60">
        <f t="shared" si="0"/>
        <v>2</v>
      </c>
      <c r="G18" s="56">
        <f>COUNTIF(SCY!$2:$2,B18&amp;"-IK*")</f>
        <v>0</v>
      </c>
      <c r="H18" s="56">
        <f>COUNTIF(SCY!$2:$2,B18&amp;"-AK*")</f>
        <v>0</v>
      </c>
      <c r="I18" s="60">
        <f t="shared" si="1"/>
        <v>0</v>
      </c>
      <c r="J18" s="56">
        <f>COUNTIF(SCY!$2:$2,B18&amp;"-IC*")</f>
        <v>0</v>
      </c>
      <c r="K18" s="56">
        <f>COUNTIF(SCY!$2:$2,B18&amp;"-AC*")</f>
        <v>0</v>
      </c>
      <c r="L18" s="60">
        <f t="shared" si="2"/>
        <v>0</v>
      </c>
      <c r="M18" s="65">
        <f t="shared" si="3"/>
        <v>2</v>
      </c>
      <c r="N18" s="56">
        <f>SUMIF(SCY!$2:$2,B18&amp;"-IA*",SCY!$3:$3)</f>
        <v>3</v>
      </c>
      <c r="O18" s="56">
        <f>SUMIF(SCY!$2:$2,B18&amp;"-AA*",SCY!$3:$3)</f>
        <v>3</v>
      </c>
      <c r="P18" s="60">
        <f t="shared" si="14"/>
        <v>6</v>
      </c>
      <c r="Q18" s="56">
        <f>SUMIF(SCY!$2:$2,B18&amp;"-IK*",SCY!$3:$3)</f>
        <v>0</v>
      </c>
      <c r="R18" s="56">
        <f>SUMIF(SCY!$2:$2,B18&amp;"-AK*",SCY!$3:$3)</f>
        <v>0</v>
      </c>
      <c r="S18" s="60">
        <f t="shared" si="15"/>
        <v>0</v>
      </c>
      <c r="T18" s="56">
        <f>SUMIF(SCY!$2:$2,B18&amp;"-IC*",SCY!$3:$3)</f>
        <v>0</v>
      </c>
      <c r="U18" s="56">
        <f>SUMIF(SCY!$2:$2,B18&amp;"-AC*",SCY!$3:$3)</f>
        <v>0</v>
      </c>
      <c r="V18" s="60">
        <f t="shared" si="16"/>
        <v>0</v>
      </c>
      <c r="W18" s="60">
        <f t="shared" si="17"/>
        <v>3</v>
      </c>
      <c r="X18" s="60">
        <f t="shared" si="18"/>
        <v>3</v>
      </c>
      <c r="Y18" s="60">
        <f t="shared" si="19"/>
        <v>6</v>
      </c>
      <c r="Z18" s="56">
        <f>SUMIF(SCY!$2:$2,B18&amp;"-I*",SCY!$16:$16)</f>
        <v>3</v>
      </c>
      <c r="AA18" s="56">
        <f>SUMIF(SCY!$2:$2,B18&amp;"-A*",SCY!$16:$16)</f>
        <v>6</v>
      </c>
      <c r="AB18" s="60">
        <f t="shared" si="20"/>
        <v>9</v>
      </c>
      <c r="AC18" s="56">
        <f>SUMIF(SCY!$2:$2,B18&amp;"-I*",SCY!$29:$29)</f>
        <v>5</v>
      </c>
      <c r="AD18" s="56">
        <f>SUMIF(SCY!$2:$2,B18&amp;"-A*",SCY!$29:$29)</f>
        <v>27</v>
      </c>
      <c r="AE18" s="60">
        <f t="shared" si="11"/>
        <v>32</v>
      </c>
      <c r="AF18" s="56">
        <f>SUMIF(SCY!$2:$2,B18&amp;"-I*",SCY!$42:$42)</f>
        <v>32</v>
      </c>
      <c r="AG18" s="56">
        <f>SUMIF(SCY!$2:$2,B18&amp;"-A*",SCY!$42:$42)</f>
        <v>27</v>
      </c>
      <c r="AH18" s="60">
        <f t="shared" si="12"/>
        <v>59</v>
      </c>
      <c r="AI18" s="60">
        <f t="shared" si="21"/>
        <v>100</v>
      </c>
    </row>
    <row r="19" ht="13" spans="1:35">
      <c r="A19" s="56">
        <v>17</v>
      </c>
      <c r="B19" s="68" t="s">
        <v>48</v>
      </c>
      <c r="C19" s="68" t="s">
        <v>49</v>
      </c>
      <c r="D19" s="58">
        <f>COUNTIF(PWK!$2:$2,B19&amp;"-IA*")</f>
        <v>0</v>
      </c>
      <c r="E19" s="59">
        <f>COUNTIF(PWK!$2:$2,B19&amp;"-AA*")</f>
        <v>0</v>
      </c>
      <c r="F19" s="60">
        <f t="shared" si="0"/>
        <v>0</v>
      </c>
      <c r="G19" s="56">
        <f>COUNTIF(PWK!$2:$2,B19&amp;"-IK*")</f>
        <v>0</v>
      </c>
      <c r="H19" s="56">
        <f>COUNTIF(PWK!$2:$2,B19&amp;"-AK*")</f>
        <v>0</v>
      </c>
      <c r="I19" s="60">
        <f t="shared" si="1"/>
        <v>0</v>
      </c>
      <c r="J19" s="56">
        <f>COUNTIF(PWK!$2:$2,B19&amp;"-IC*")</f>
        <v>1</v>
      </c>
      <c r="K19" s="56">
        <f>COUNTIF(PWK!$2:$2,B19&amp;"-AC*")</f>
        <v>1</v>
      </c>
      <c r="L19" s="60">
        <f t="shared" si="2"/>
        <v>2</v>
      </c>
      <c r="M19" s="65">
        <f t="shared" si="3"/>
        <v>2</v>
      </c>
      <c r="N19" s="56">
        <f>SUMIF(PWK!$2:$2,B19&amp;"-IA*",PWK!$3:$3)</f>
        <v>0</v>
      </c>
      <c r="O19" s="56">
        <f>SUMIF(PWK!$2:$2,B19&amp;"-AA*",PWK!$3:$3)</f>
        <v>0</v>
      </c>
      <c r="P19" s="60">
        <f t="shared" si="14"/>
        <v>0</v>
      </c>
      <c r="Q19" s="56">
        <f>SUMIF(PWK!$2:$2,B19&amp;"-IK*",PWK!$3:$3)</f>
        <v>0</v>
      </c>
      <c r="R19" s="56">
        <f>SUMIF(PWK!$2:$2,B19&amp;"-AK*",PWK!$3:$3)</f>
        <v>0</v>
      </c>
      <c r="S19" s="60">
        <f t="shared" si="15"/>
        <v>0</v>
      </c>
      <c r="T19" s="56">
        <f>SUMIF(PWK!$2:$2,B19&amp;"-IC*",PWK!$3:$3)</f>
        <v>7</v>
      </c>
      <c r="U19" s="56">
        <f>SUMIF(PWK!$2:$2,B19&amp;"-AC*",PWK!$3:$3)</f>
        <v>4</v>
      </c>
      <c r="V19" s="60">
        <f t="shared" si="16"/>
        <v>11</v>
      </c>
      <c r="W19" s="60">
        <f t="shared" si="17"/>
        <v>7</v>
      </c>
      <c r="X19" s="60">
        <f t="shared" si="18"/>
        <v>4</v>
      </c>
      <c r="Y19" s="60">
        <f t="shared" si="19"/>
        <v>11</v>
      </c>
      <c r="Z19" s="56">
        <f>SUMIF(PWK!$2:$2,B19&amp;"-I*",PWK!$16:$16)</f>
        <v>0</v>
      </c>
      <c r="AA19" s="56">
        <f>SUMIF(PWK!$2:$2,B19&amp;"-A*",PWK!$16:$16)</f>
        <v>0</v>
      </c>
      <c r="AB19" s="60">
        <f t="shared" si="20"/>
        <v>0</v>
      </c>
      <c r="AC19" s="56">
        <f>SUMIF(PWK!$2:$2,B19&amp;"-I*",PWK!$29:$29)</f>
        <v>9</v>
      </c>
      <c r="AD19" s="56">
        <f>SUMIF(PWK!$2:$2,B19&amp;"-A*",PWK!$29:$29)</f>
        <v>0</v>
      </c>
      <c r="AE19" s="60">
        <f t="shared" si="11"/>
        <v>9</v>
      </c>
      <c r="AF19" s="56">
        <f>SUMIF(PWK!$2:$2,B19&amp;"-I*",PWK!$42:$42)</f>
        <v>0</v>
      </c>
      <c r="AG19" s="56">
        <f>SUMIF(PWK!$2:$2,B19&amp;"-A*",PWK!$42:$42)</f>
        <v>0</v>
      </c>
      <c r="AH19" s="60">
        <f t="shared" si="12"/>
        <v>0</v>
      </c>
      <c r="AI19" s="60">
        <f t="shared" si="21"/>
        <v>9</v>
      </c>
    </row>
    <row r="20" ht="13" spans="1:35">
      <c r="A20" s="56">
        <v>18</v>
      </c>
      <c r="B20" s="68" t="s">
        <v>50</v>
      </c>
      <c r="C20" s="68" t="s">
        <v>51</v>
      </c>
      <c r="D20" s="58">
        <f>COUNTIF(SCY!$2:$2,B20&amp;"-IA*")</f>
        <v>1</v>
      </c>
      <c r="E20" s="59">
        <f>COUNTIF(SCY!$2:$2,B20&amp;"-AA*")</f>
        <v>1</v>
      </c>
      <c r="F20" s="60">
        <f t="shared" si="0"/>
        <v>2</v>
      </c>
      <c r="G20" s="56">
        <f>COUNTIF(SCY!$2:$2,B20&amp;"-IK*")</f>
        <v>0</v>
      </c>
      <c r="H20" s="56">
        <f>COUNTIF(SCY!$2:$2,B20&amp;"-AK*")</f>
        <v>0</v>
      </c>
      <c r="I20" s="60">
        <f t="shared" si="1"/>
        <v>0</v>
      </c>
      <c r="J20" s="56">
        <f>COUNTIF(SCY!$2:$2,B20&amp;"-IC*")</f>
        <v>0</v>
      </c>
      <c r="K20" s="56">
        <f>COUNTIF(SCY!$2:$2,B20&amp;"-AC*")</f>
        <v>0</v>
      </c>
      <c r="L20" s="60">
        <f t="shared" si="2"/>
        <v>0</v>
      </c>
      <c r="M20" s="65">
        <f t="shared" si="3"/>
        <v>2</v>
      </c>
      <c r="N20" s="56">
        <f>SUMIF(SCY!$2:$2,B20&amp;"-IA*",SCY!$3:$3)</f>
        <v>6</v>
      </c>
      <c r="O20" s="56">
        <f>SUMIF(SCY!$2:$2,B20&amp;"-AA*",SCY!$3:$3)</f>
        <v>3</v>
      </c>
      <c r="P20" s="60">
        <f t="shared" si="14"/>
        <v>9</v>
      </c>
      <c r="Q20" s="56">
        <f>SUMIF(SCY!$2:$2,B20&amp;"-IK*",SCY!$3:$3)</f>
        <v>0</v>
      </c>
      <c r="R20" s="56">
        <f>SUMIF(SCY!$2:$2,B20&amp;"-AK*",SCY!$3:$3)</f>
        <v>0</v>
      </c>
      <c r="S20" s="60">
        <f t="shared" si="15"/>
        <v>0</v>
      </c>
      <c r="T20" s="56">
        <f>SUMIF(SCY!$2:$2,B20&amp;"-IC*",SCY!$3:$3)</f>
        <v>0</v>
      </c>
      <c r="U20" s="56">
        <f>SUMIF(SCY!$2:$2,B20&amp;"-AC*",SCY!$3:$3)</f>
        <v>0</v>
      </c>
      <c r="V20" s="60">
        <f t="shared" si="16"/>
        <v>0</v>
      </c>
      <c r="W20" s="60">
        <f t="shared" si="17"/>
        <v>6</v>
      </c>
      <c r="X20" s="60">
        <f t="shared" si="18"/>
        <v>3</v>
      </c>
      <c r="Y20" s="60">
        <f t="shared" si="19"/>
        <v>9</v>
      </c>
      <c r="Z20" s="56">
        <f>SUMIF(SCY!$2:$2,B20&amp;"-I*",SCY!$16:$16)</f>
        <v>23</v>
      </c>
      <c r="AA20" s="56">
        <f>SUMIF(SCY!$2:$2,B20&amp;"-A*",SCY!$16:$16)</f>
        <v>11</v>
      </c>
      <c r="AB20" s="60">
        <f t="shared" si="20"/>
        <v>34</v>
      </c>
      <c r="AC20" s="56">
        <f>SUMIF(SCY!$2:$2,B20&amp;"-I*",SCY!$29:$29)</f>
        <v>7</v>
      </c>
      <c r="AD20" s="56">
        <f>SUMIF(SCY!$2:$2,B20&amp;"-A*",SCY!$29:$29)</f>
        <v>0</v>
      </c>
      <c r="AE20" s="60">
        <f t="shared" si="11"/>
        <v>7</v>
      </c>
      <c r="AF20" s="56">
        <f>SUMIF(SCY!$2:$2,B20&amp;"-I*",SCY!$42:$42)</f>
        <v>22</v>
      </c>
      <c r="AG20" s="56">
        <f>SUMIF(SCY!$2:$2,B20&amp;"-A*",SCY!$42:$42)</f>
        <v>35</v>
      </c>
      <c r="AH20" s="60">
        <f t="shared" si="12"/>
        <v>57</v>
      </c>
      <c r="AI20" s="60">
        <f t="shared" si="21"/>
        <v>98</v>
      </c>
    </row>
    <row r="21" ht="13" spans="1:35">
      <c r="A21" s="56">
        <v>19</v>
      </c>
      <c r="B21" s="68" t="s">
        <v>52</v>
      </c>
      <c r="C21" s="68" t="s">
        <v>53</v>
      </c>
      <c r="D21" s="58">
        <f>COUNTIF(SCY!$2:$2,B21&amp;"-IA*")</f>
        <v>1</v>
      </c>
      <c r="E21" s="59">
        <f>COUNTIF(SCY!$2:$2,B21&amp;"-AA*")</f>
        <v>1</v>
      </c>
      <c r="F21" s="60">
        <f t="shared" si="0"/>
        <v>2</v>
      </c>
      <c r="G21" s="56">
        <f>COUNTIF(SCY!$2:$2,B21&amp;"-IK*")</f>
        <v>0</v>
      </c>
      <c r="H21" s="56">
        <f>COUNTIF(SCY!$2:$2,B21&amp;"-AK*")</f>
        <v>0</v>
      </c>
      <c r="I21" s="60">
        <f t="shared" si="1"/>
        <v>0</v>
      </c>
      <c r="J21" s="56">
        <f>COUNTIF(SCY!$2:$2,B21&amp;"-IC*")</f>
        <v>0</v>
      </c>
      <c r="K21" s="56">
        <f>COUNTIF(SCY!$2:$2,B21&amp;"-AC*")</f>
        <v>0</v>
      </c>
      <c r="L21" s="60">
        <f t="shared" si="2"/>
        <v>0</v>
      </c>
      <c r="M21" s="65">
        <f t="shared" si="3"/>
        <v>2</v>
      </c>
      <c r="N21" s="56">
        <f>SUMIF(SCY!$2:$2,B21&amp;"-IA*",SCY!$3:$3)</f>
        <v>4</v>
      </c>
      <c r="O21" s="56">
        <f>SUMIF(SCY!$2:$2,B21&amp;"-AA*",SCY!$3:$3)</f>
        <v>3</v>
      </c>
      <c r="P21" s="60">
        <f t="shared" si="14"/>
        <v>7</v>
      </c>
      <c r="Q21" s="56">
        <f>SUMIF(SCY!$2:$2,B21&amp;"-IK*",SCY!$3:$3)</f>
        <v>0</v>
      </c>
      <c r="R21" s="56">
        <f>SUMIF(SCY!$2:$2,B21&amp;"-AK*",SCY!$3:$3)</f>
        <v>0</v>
      </c>
      <c r="S21" s="60">
        <f t="shared" si="15"/>
        <v>0</v>
      </c>
      <c r="T21" s="56">
        <f>SUMIF(SCY!$2:$2,B21&amp;"-IC*",SCY!$3:$3)</f>
        <v>0</v>
      </c>
      <c r="U21" s="56">
        <f>SUMIF(SCY!$2:$2,B21&amp;"-AC*",SCY!$3:$3)</f>
        <v>0</v>
      </c>
      <c r="V21" s="60">
        <f t="shared" si="16"/>
        <v>0</v>
      </c>
      <c r="W21" s="60">
        <f t="shared" si="17"/>
        <v>4</v>
      </c>
      <c r="X21" s="60">
        <f t="shared" si="18"/>
        <v>3</v>
      </c>
      <c r="Y21" s="60">
        <f t="shared" si="19"/>
        <v>7</v>
      </c>
      <c r="Z21" s="56">
        <f>SUMIF(SCY!$2:$2,B21&amp;"-I*",SCY!$16:$16)</f>
        <v>7</v>
      </c>
      <c r="AA21" s="56">
        <f>SUMIF(SCY!$2:$2,B21&amp;"-A*",SCY!$16:$16)</f>
        <v>0</v>
      </c>
      <c r="AB21" s="60">
        <f t="shared" si="20"/>
        <v>7</v>
      </c>
      <c r="AC21" s="56">
        <f>SUMIF(SCY!$2:$2,B21&amp;"-I*",SCY!$29:$29)</f>
        <v>9</v>
      </c>
      <c r="AD21" s="56">
        <f>SUMIF(SCY!$2:$2,B21&amp;"-A*",SCY!$29:$29)</f>
        <v>0</v>
      </c>
      <c r="AE21" s="60">
        <f t="shared" si="11"/>
        <v>9</v>
      </c>
      <c r="AF21" s="56">
        <f>SUMIF(SCY!$2:$2,B21&amp;"-I*",SCY!$42:$42)</f>
        <v>1</v>
      </c>
      <c r="AG21" s="56">
        <f>SUMIF(SCY!$2:$2,B21&amp;"-A*",SCY!$42:$42)</f>
        <v>35</v>
      </c>
      <c r="AH21" s="60">
        <f t="shared" si="12"/>
        <v>36</v>
      </c>
      <c r="AI21" s="60">
        <f t="shared" si="21"/>
        <v>52</v>
      </c>
    </row>
    <row r="22" ht="13" spans="1:35">
      <c r="A22" s="56">
        <v>20</v>
      </c>
      <c r="B22" s="68" t="s">
        <v>54</v>
      </c>
      <c r="C22" s="68" t="s">
        <v>55</v>
      </c>
      <c r="D22" s="58">
        <f>COUNTIF(PWK!$2:$2,B22&amp;"-IA*")</f>
        <v>1</v>
      </c>
      <c r="E22" s="59">
        <f>COUNTIF(PWK!$2:$2,B22&amp;"-AA*")</f>
        <v>1</v>
      </c>
      <c r="F22" s="60">
        <f t="shared" si="0"/>
        <v>2</v>
      </c>
      <c r="G22" s="56">
        <f>COUNTIF(PWK!$2:$2,B22&amp;"-IK*")</f>
        <v>0</v>
      </c>
      <c r="H22" s="56">
        <f>COUNTIF(PWK!$2:$2,B22&amp;"-AK*")</f>
        <v>0</v>
      </c>
      <c r="I22" s="60">
        <f t="shared" si="1"/>
        <v>0</v>
      </c>
      <c r="J22" s="56">
        <f>COUNTIF(PWK!$2:$2,B22&amp;"-IC*")</f>
        <v>0</v>
      </c>
      <c r="K22" s="56">
        <f>COUNTIF(PWK!$2:$2,B22&amp;"-AC*")</f>
        <v>0</v>
      </c>
      <c r="L22" s="60">
        <f t="shared" si="2"/>
        <v>0</v>
      </c>
      <c r="M22" s="65">
        <f t="shared" si="3"/>
        <v>2</v>
      </c>
      <c r="N22" s="56">
        <f>SUMIF(PWK!$2:$2,B22&amp;"-IA*",PWK!$3:$3)</f>
        <v>4</v>
      </c>
      <c r="O22" s="56">
        <f>SUMIF(PWK!$2:$2,B22&amp;"-AA*",PWK!$3:$3)</f>
        <v>4</v>
      </c>
      <c r="P22" s="60">
        <f t="shared" si="14"/>
        <v>8</v>
      </c>
      <c r="Q22" s="56">
        <f>SUMIF(PWK!$2:$2,B22&amp;"-IK*",PWK!$3:$3)</f>
        <v>0</v>
      </c>
      <c r="R22" s="56">
        <f>SUMIF(PWK!$2:$2,B22&amp;"-AK*",PWK!$3:$3)</f>
        <v>0</v>
      </c>
      <c r="S22" s="60">
        <f t="shared" si="15"/>
        <v>0</v>
      </c>
      <c r="T22" s="56">
        <f>SUMIF(PWK!$2:$2,B22&amp;"-IC*",PWK!$3:$3)</f>
        <v>0</v>
      </c>
      <c r="U22" s="56">
        <f>SUMIF(PWK!$2:$2,B22&amp;"-AC*",PWK!$3:$3)</f>
        <v>0</v>
      </c>
      <c r="V22" s="60">
        <f t="shared" si="16"/>
        <v>0</v>
      </c>
      <c r="W22" s="60">
        <f t="shared" si="17"/>
        <v>4</v>
      </c>
      <c r="X22" s="60">
        <f t="shared" si="18"/>
        <v>4</v>
      </c>
      <c r="Y22" s="60">
        <f t="shared" si="19"/>
        <v>8</v>
      </c>
      <c r="Z22" s="56">
        <f>SUMIF(PWK!$2:$2,B22&amp;"-I*",PWK!$16:$16)</f>
        <v>0</v>
      </c>
      <c r="AA22" s="56">
        <f>SUMIF(PWK!$2:$2,B22&amp;"-A*",PWK!$16:$16)</f>
        <v>7</v>
      </c>
      <c r="AB22" s="60">
        <f t="shared" si="20"/>
        <v>7</v>
      </c>
      <c r="AC22" s="56">
        <f>SUMIF(PWK!$2:$2,B22&amp;"-I*",PWK!$29:$29)</f>
        <v>0</v>
      </c>
      <c r="AD22" s="56">
        <f>SUMIF(PWK!$2:$2,B22&amp;"-A*",PWK!$29:$29)</f>
        <v>8</v>
      </c>
      <c r="AE22" s="60">
        <f t="shared" si="11"/>
        <v>8</v>
      </c>
      <c r="AF22" s="56">
        <f>SUMIF(PWK!$2:$2,B22&amp;"-I*",PWK!$42:$42)</f>
        <v>10</v>
      </c>
      <c r="AG22" s="56">
        <f>SUMIF(PWK!$2:$2,B22&amp;"-A*",PWK!$42:$42)</f>
        <v>10</v>
      </c>
      <c r="AH22" s="60">
        <f t="shared" si="12"/>
        <v>20</v>
      </c>
      <c r="AI22" s="60">
        <f t="shared" si="21"/>
        <v>35</v>
      </c>
    </row>
    <row r="23" ht="13" spans="1:35">
      <c r="A23" s="56">
        <v>21</v>
      </c>
      <c r="B23" s="68" t="s">
        <v>56</v>
      </c>
      <c r="C23" s="68" t="s">
        <v>57</v>
      </c>
      <c r="D23" s="58">
        <f>COUNTIF(SCY!$2:$2,B23&amp;"-IA*")</f>
        <v>1</v>
      </c>
      <c r="E23" s="59">
        <f>COUNTIF(SCY!$2:$2,B23&amp;"-AA*")</f>
        <v>1</v>
      </c>
      <c r="F23" s="60">
        <f t="shared" si="0"/>
        <v>2</v>
      </c>
      <c r="G23" s="56">
        <f>COUNTIF(SCY!$2:$2,B23&amp;"-IK*")</f>
        <v>0</v>
      </c>
      <c r="H23" s="56">
        <f>COUNTIF(SCY!$2:$2,B23&amp;"-AK*")</f>
        <v>0</v>
      </c>
      <c r="I23" s="60">
        <f t="shared" si="1"/>
        <v>0</v>
      </c>
      <c r="J23" s="56">
        <f>COUNTIF(SCY!$2:$2,B23&amp;"-IC*")</f>
        <v>0</v>
      </c>
      <c r="K23" s="56">
        <f>COUNTIF(SCY!$2:$2,B23&amp;"-AC*")</f>
        <v>0</v>
      </c>
      <c r="L23" s="60">
        <f t="shared" si="2"/>
        <v>0</v>
      </c>
      <c r="M23" s="65">
        <f t="shared" si="3"/>
        <v>2</v>
      </c>
      <c r="N23" s="56">
        <f>SUMIF(SCY!$2:$2,B23&amp;"-IA*",SCY!$3:$3)</f>
        <v>5</v>
      </c>
      <c r="O23" s="56">
        <f>SUMIF(SCY!$2:$2,B23&amp;"-AA*",SCY!$3:$3)</f>
        <v>5</v>
      </c>
      <c r="P23" s="60">
        <f t="shared" si="14"/>
        <v>10</v>
      </c>
      <c r="Q23" s="56">
        <f>SUMIF(SCY!$2:$2,B23&amp;"-IK*",SCY!$3:$3)</f>
        <v>0</v>
      </c>
      <c r="R23" s="56">
        <f>SUMIF(SCY!$2:$2,B23&amp;"-AK*",SCY!$3:$3)</f>
        <v>0</v>
      </c>
      <c r="S23" s="60">
        <f t="shared" si="15"/>
        <v>0</v>
      </c>
      <c r="T23" s="56">
        <f>SUMIF(SCY!$2:$2,B23&amp;"-IC*",SCY!$3:$3)</f>
        <v>0</v>
      </c>
      <c r="U23" s="56">
        <f>SUMIF(SCY!$2:$2,B23&amp;"-AC*",SCY!$3:$3)</f>
        <v>0</v>
      </c>
      <c r="V23" s="60">
        <f t="shared" si="16"/>
        <v>0</v>
      </c>
      <c r="W23" s="60">
        <f t="shared" si="17"/>
        <v>5</v>
      </c>
      <c r="X23" s="60">
        <f t="shared" si="18"/>
        <v>5</v>
      </c>
      <c r="Y23" s="60">
        <f t="shared" si="19"/>
        <v>10</v>
      </c>
      <c r="Z23" s="56">
        <f>SUMIF(SCY!$2:$2,B23&amp;"-I*",SCY!$16:$16)</f>
        <v>8</v>
      </c>
      <c r="AA23" s="56">
        <f>SUMIF(SCY!$2:$2,B23&amp;"-A*",SCY!$16:$16)</f>
        <v>22</v>
      </c>
      <c r="AB23" s="60">
        <f t="shared" si="20"/>
        <v>30</v>
      </c>
      <c r="AC23" s="56">
        <f>SUMIF(SCY!$2:$2,B23&amp;"-I*",SCY!$29:$29)</f>
        <v>14</v>
      </c>
      <c r="AD23" s="56">
        <f>SUMIF(SCY!$2:$2,B23&amp;"-A*",SCY!$29:$29)</f>
        <v>17</v>
      </c>
      <c r="AE23" s="60">
        <f t="shared" si="11"/>
        <v>31</v>
      </c>
      <c r="AF23" s="56">
        <f>SUMIF(SCY!$2:$2,B23&amp;"-I*",SCY!$42:$42)</f>
        <v>20</v>
      </c>
      <c r="AG23" s="56">
        <f>SUMIF(SCY!$2:$2,B23&amp;"-A*",SCY!$42:$42)</f>
        <v>5</v>
      </c>
      <c r="AH23" s="60">
        <f t="shared" si="12"/>
        <v>25</v>
      </c>
      <c r="AI23" s="60">
        <f t="shared" si="21"/>
        <v>86</v>
      </c>
    </row>
    <row r="24" ht="13" spans="1:35">
      <c r="A24" s="56">
        <v>22</v>
      </c>
      <c r="B24" s="68" t="s">
        <v>58</v>
      </c>
      <c r="C24" s="68" t="s">
        <v>59</v>
      </c>
      <c r="D24" s="58">
        <f>COUNTIF(BSC!$2:$2,B24&amp;"-IA*")</f>
        <v>1</v>
      </c>
      <c r="E24" s="58">
        <f>COUNTIF(BSC!$2:$2,B24&amp;"-AA*")</f>
        <v>1</v>
      </c>
      <c r="F24" s="60">
        <f t="shared" si="0"/>
        <v>2</v>
      </c>
      <c r="G24" s="56">
        <f>COUNTIF(BSC!$2:$2,B24&amp;"-IK*")</f>
        <v>0</v>
      </c>
      <c r="H24" s="56">
        <f>COUNTIF(BSC!$2:$2,B24&amp;"-AK*")</f>
        <v>0</v>
      </c>
      <c r="I24" s="60">
        <f t="shared" si="1"/>
        <v>0</v>
      </c>
      <c r="J24" s="56">
        <f>COUNTIF(BSC!$2:$2,B24&amp;"-IC*")</f>
        <v>0</v>
      </c>
      <c r="K24" s="56">
        <f>COUNTIF(BSC!$2:$2,B24&amp;"-AC*")</f>
        <v>0</v>
      </c>
      <c r="L24" s="60">
        <f t="shared" si="2"/>
        <v>0</v>
      </c>
      <c r="M24" s="65">
        <f t="shared" si="3"/>
        <v>2</v>
      </c>
      <c r="N24" s="56">
        <f>SUMIF(BSC!$2:$2,B24&amp;"-IA*",BSC!$3:$3)</f>
        <v>3</v>
      </c>
      <c r="O24" s="56">
        <f>SUMIF(BSC!$2:$2,B24&amp;"-AA*",BSC!$3:$3)</f>
        <v>4</v>
      </c>
      <c r="P24" s="60">
        <f t="shared" si="14"/>
        <v>7</v>
      </c>
      <c r="Q24" s="56">
        <f>SUMIF(BSC!$2:$2,B24&amp;"-IK*",BSC!$3:$3)</f>
        <v>0</v>
      </c>
      <c r="R24" s="56">
        <f>SUMIF(BSC!$2:$2,B24&amp;"-AK*",BSC!$3:$3)</f>
        <v>0</v>
      </c>
      <c r="S24" s="60">
        <f t="shared" si="15"/>
        <v>0</v>
      </c>
      <c r="T24" s="56">
        <f>SUMIF(BSC!$2:$2,B24&amp;"-IC*",BSC!$3:$3)</f>
        <v>0</v>
      </c>
      <c r="U24" s="56">
        <f>SUMIF(BSC!$2:$2,B24&amp;"-AC*",BSC!$3:$3)</f>
        <v>0</v>
      </c>
      <c r="V24" s="60">
        <f t="shared" si="16"/>
        <v>0</v>
      </c>
      <c r="W24" s="60">
        <f t="shared" si="17"/>
        <v>3</v>
      </c>
      <c r="X24" s="60">
        <f t="shared" si="18"/>
        <v>4</v>
      </c>
      <c r="Y24" s="60">
        <f t="shared" si="19"/>
        <v>7</v>
      </c>
      <c r="Z24" s="56">
        <f>SUMIF(BSC!$2:$2,B24&amp;"-I*",BSC!$16:$16)</f>
        <v>9</v>
      </c>
      <c r="AA24" s="56">
        <f>SUMIF(BSC!$2:$2,B24&amp;"-A*",BSC!$16:$16)</f>
        <v>6</v>
      </c>
      <c r="AB24" s="60">
        <f t="shared" si="20"/>
        <v>15</v>
      </c>
      <c r="AC24" s="56">
        <f>SUMIF(BSC!$2:$2,B24&amp;"-I*",BSC!$29:$29)</f>
        <v>18</v>
      </c>
      <c r="AD24" s="56">
        <f>SUMIF(BSC!$2:$2,B24&amp;"-A*",BSC!$29:$29)</f>
        <v>9</v>
      </c>
      <c r="AE24" s="60">
        <f t="shared" si="11"/>
        <v>27</v>
      </c>
      <c r="AF24" s="56">
        <f>SUMIF(BSC!$2:$2,B24&amp;"-I*",BSC!$42:$42)</f>
        <v>9</v>
      </c>
      <c r="AG24" s="56">
        <f>SUMIF(BSC!$2:$2,B24&amp;"-A*",BSC!$42:$42)</f>
        <v>0</v>
      </c>
      <c r="AH24" s="60">
        <f t="shared" si="12"/>
        <v>9</v>
      </c>
      <c r="AI24" s="60">
        <f t="shared" si="21"/>
        <v>51</v>
      </c>
    </row>
    <row r="25" ht="13" spans="1:35">
      <c r="A25" s="56">
        <v>23</v>
      </c>
      <c r="B25" s="68" t="s">
        <v>60</v>
      </c>
      <c r="C25" s="68" t="s">
        <v>61</v>
      </c>
      <c r="D25" s="58">
        <f>COUNTIF(BRY!$2:$2,B25&amp;"-IA*")</f>
        <v>1</v>
      </c>
      <c r="E25" s="58">
        <f>COUNTIF(BRY!$2:$2,B25&amp;"-AA*")</f>
        <v>0</v>
      </c>
      <c r="F25" s="60">
        <f t="shared" si="0"/>
        <v>1</v>
      </c>
      <c r="G25" s="56">
        <f>COUNTIF(BRY!$2:$2,B25&amp;"-IK*")</f>
        <v>0</v>
      </c>
      <c r="H25" s="56">
        <f>COUNTIF(BRY!$2:$2,B25&amp;"-AK*")</f>
        <v>0</v>
      </c>
      <c r="I25" s="60">
        <f t="shared" si="1"/>
        <v>0</v>
      </c>
      <c r="J25" s="56">
        <f>COUNTIF(BRY!$2:$2,B25&amp;"-IC*")</f>
        <v>0</v>
      </c>
      <c r="K25" s="56">
        <f>COUNTIF(BRY!$2:$2,B25&amp;"-AC*")</f>
        <v>0</v>
      </c>
      <c r="L25" s="60">
        <f t="shared" si="2"/>
        <v>0</v>
      </c>
      <c r="M25" s="65">
        <f t="shared" si="3"/>
        <v>1</v>
      </c>
      <c r="N25" s="56">
        <f>SUMIF(BRY!$2:$2,B25&amp;"-IA*",BRY!$3:$3)</f>
        <v>4</v>
      </c>
      <c r="O25" s="56">
        <f>SUMIF(BRY!$2:$2,B25&amp;"-AA*",BRY!$3:$3)</f>
        <v>0</v>
      </c>
      <c r="P25" s="60">
        <f t="shared" si="14"/>
        <v>4</v>
      </c>
      <c r="Q25" s="56">
        <f>SUMIF(BRY!$2:$2,B25&amp;"-IK*",BRY!$3:$3)</f>
        <v>0</v>
      </c>
      <c r="R25" s="56">
        <f>SUMIF(BRY!$2:$2,B25&amp;"-AK*",BRY!$3:$3)</f>
        <v>0</v>
      </c>
      <c r="S25" s="60">
        <f t="shared" si="15"/>
        <v>0</v>
      </c>
      <c r="T25" s="56">
        <f>SUMIF(BRY!$2:$2,B25&amp;"-IC*",BRY!$3:$3)</f>
        <v>0</v>
      </c>
      <c r="U25" s="56">
        <f>SUMIF(BRY!$2:$2,B25&amp;"-AC*",BRY!$3:$3)</f>
        <v>0</v>
      </c>
      <c r="V25" s="60">
        <f t="shared" si="16"/>
        <v>0</v>
      </c>
      <c r="W25" s="60">
        <f t="shared" si="17"/>
        <v>4</v>
      </c>
      <c r="X25" s="60">
        <f t="shared" si="18"/>
        <v>0</v>
      </c>
      <c r="Y25" s="60">
        <f t="shared" si="19"/>
        <v>4</v>
      </c>
      <c r="Z25" s="56">
        <f>SUMIF(BRY!$2:$2,B25&amp;"-I*",BRY!$16:$16)</f>
        <v>9</v>
      </c>
      <c r="AA25" s="56">
        <f>SUMIF(BRY!$2:$2,B25&amp;"-A*",BRY!$16:$16)</f>
        <v>0</v>
      </c>
      <c r="AB25" s="60">
        <f t="shared" si="20"/>
        <v>9</v>
      </c>
      <c r="AC25" s="56">
        <f>SUMIF(BRY!$2:$2,B25&amp;"-I*",BRY!$29:$29)</f>
        <v>12</v>
      </c>
      <c r="AD25" s="56">
        <f>SUMIF(BRY!$2:$2,B25&amp;"-A*",BRY!$29:$29)</f>
        <v>0</v>
      </c>
      <c r="AE25" s="60">
        <f t="shared" si="11"/>
        <v>12</v>
      </c>
      <c r="AF25" s="56">
        <f>SUMIF(BRY!$2:$2,B25&amp;"-I*",BRY!$42:$42)</f>
        <v>10</v>
      </c>
      <c r="AG25" s="56">
        <f>SUMIF(BRY!$2:$2,B25&amp;"-A*",BRY!$42:$42)</f>
        <v>0</v>
      </c>
      <c r="AH25" s="60">
        <f t="shared" si="12"/>
        <v>10</v>
      </c>
      <c r="AI25" s="60">
        <f t="shared" si="21"/>
        <v>31</v>
      </c>
    </row>
    <row r="26" ht="13" spans="1:35">
      <c r="A26" s="56">
        <v>24</v>
      </c>
      <c r="B26" s="68" t="s">
        <v>62</v>
      </c>
      <c r="C26" s="68" t="s">
        <v>63</v>
      </c>
      <c r="D26" s="58">
        <f>COUNTIF(BRK!$2:$2,B26&amp;"-IA*")</f>
        <v>0</v>
      </c>
      <c r="E26" s="58">
        <f>COUNTIF(BSC!$2:$2,C26&amp;"-AA*")</f>
        <v>0</v>
      </c>
      <c r="F26" s="60">
        <f t="shared" si="0"/>
        <v>0</v>
      </c>
      <c r="G26" s="56">
        <f>COUNTIF(BRK!$2:$2,B26&amp;"-IK*")</f>
        <v>1</v>
      </c>
      <c r="H26" s="56">
        <f>COUNTIF(BRK!$2:$2,B26&amp;"-AK*")</f>
        <v>1</v>
      </c>
      <c r="I26" s="60">
        <f t="shared" si="1"/>
        <v>2</v>
      </c>
      <c r="J26" s="56">
        <f>COUNTIF(BRK!$2:$2,B26&amp;"-IC*")</f>
        <v>0</v>
      </c>
      <c r="K26" s="56">
        <f>COUNTIF(BRK!$2:$2,B26&amp;"-AC*")</f>
        <v>0</v>
      </c>
      <c r="L26" s="60">
        <f t="shared" si="2"/>
        <v>0</v>
      </c>
      <c r="M26" s="65">
        <f t="shared" si="3"/>
        <v>2</v>
      </c>
      <c r="N26" s="56">
        <f>SUMIF(BRK!$2:$2,B26&amp;"-IA*",BRK!$3:$3)</f>
        <v>0</v>
      </c>
      <c r="O26" s="56">
        <f>SUMIF(BRK!$2:$2,B26&amp;"-AA*",BRK!$3:$3)</f>
        <v>0</v>
      </c>
      <c r="P26" s="60">
        <f t="shared" si="14"/>
        <v>0</v>
      </c>
      <c r="Q26" s="56">
        <f>SUMIF(BRK!$2:$2,B26&amp;"-IK*",BRK!$3:$3)</f>
        <v>4</v>
      </c>
      <c r="R26" s="56">
        <f>SUMIF(BRK!$2:$2,B26&amp;"-AK*",BRK!$3:$3)</f>
        <v>4</v>
      </c>
      <c r="S26" s="60">
        <f t="shared" ref="S26:S29" si="22">SUM(Q26:R26)</f>
        <v>8</v>
      </c>
      <c r="T26" s="56">
        <f>SUMIF(BRK!$2:$2,B26&amp;"-IC*",BRK!$3:$3)</f>
        <v>0</v>
      </c>
      <c r="U26" s="56">
        <f>SUMIF(BRK!$2:$2,B26&amp;"-AC*",BRK!$3:$3)</f>
        <v>0</v>
      </c>
      <c r="V26" s="60">
        <f t="shared" si="16"/>
        <v>0</v>
      </c>
      <c r="W26" s="60">
        <f t="shared" si="17"/>
        <v>4</v>
      </c>
      <c r="X26" s="60">
        <f t="shared" si="18"/>
        <v>4</v>
      </c>
      <c r="Y26" s="60">
        <f t="shared" si="19"/>
        <v>8</v>
      </c>
      <c r="Z26" s="56">
        <f>SUMIF(BRK!$2:$2,B26&amp;"-I*",BRK!$16:$16)</f>
        <v>16</v>
      </c>
      <c r="AA26" s="56">
        <f>SUMIF(BRK!$2:$2,B26&amp;"-A*",BRK!$16:$16)</f>
        <v>0</v>
      </c>
      <c r="AB26" s="60">
        <f t="shared" si="20"/>
        <v>16</v>
      </c>
      <c r="AC26" s="56">
        <f>SUMIF(BRK!$2:$2,B26&amp;"-I*",BRK!$29:$29)</f>
        <v>15</v>
      </c>
      <c r="AD26" s="56">
        <f>SUMIF(BRK!$2:$2,B26&amp;"-A*",BRK!$29:$29)</f>
        <v>0</v>
      </c>
      <c r="AE26" s="60">
        <f t="shared" si="11"/>
        <v>15</v>
      </c>
      <c r="AF26" s="56">
        <f>SUMIF(BRK!$2:$2,B26&amp;"-I*",BRK!$42:$42)</f>
        <v>9</v>
      </c>
      <c r="AG26" s="56">
        <f>SUMIF(BRK!$2:$2,B26&amp;"-A*",BRK!$42:$42)</f>
        <v>0</v>
      </c>
      <c r="AH26" s="60">
        <f t="shared" si="12"/>
        <v>9</v>
      </c>
      <c r="AI26" s="60">
        <f t="shared" si="21"/>
        <v>40</v>
      </c>
    </row>
    <row r="27" ht="13" spans="1:35">
      <c r="A27" s="56">
        <v>25</v>
      </c>
      <c r="B27" s="68" t="s">
        <v>64</v>
      </c>
      <c r="C27" s="68" t="s">
        <v>65</v>
      </c>
      <c r="D27" s="58">
        <f>COUNTIF(BRK!$2:$2,B27&amp;"-IA*")</f>
        <v>0</v>
      </c>
      <c r="E27" s="59">
        <f>COUNTIF(BRK!$2:$2,B27&amp;"-AA*")</f>
        <v>0</v>
      </c>
      <c r="F27" s="60">
        <f t="shared" si="0"/>
        <v>0</v>
      </c>
      <c r="G27" s="56">
        <f>COUNTIF(BRK!$2:$2,B27&amp;"-IK*")</f>
        <v>1</v>
      </c>
      <c r="H27" s="56">
        <f>COUNTIF(BRK!$2:$2,B27&amp;"-AK*")</f>
        <v>1</v>
      </c>
      <c r="I27" s="60">
        <f t="shared" si="1"/>
        <v>2</v>
      </c>
      <c r="J27" s="56">
        <f>COUNTIF(BRK!$2:$2,B27&amp;"-IC*")</f>
        <v>0</v>
      </c>
      <c r="K27" s="56">
        <f>COUNTIF(BRK!$2:$2,B27&amp;"-AC*")</f>
        <v>0</v>
      </c>
      <c r="L27" s="60">
        <f t="shared" si="2"/>
        <v>0</v>
      </c>
      <c r="M27" s="65">
        <f t="shared" si="3"/>
        <v>2</v>
      </c>
      <c r="N27" s="56">
        <f>SUMIF(BRK!$2:$2,B27&amp;"-IA*",BRK!$3:$3)</f>
        <v>0</v>
      </c>
      <c r="O27" s="56">
        <f>SUMIF(BRK!$2:$2,B27&amp;"-AA*",BRK!$3:$3)</f>
        <v>0</v>
      </c>
      <c r="P27" s="60">
        <f t="shared" si="14"/>
        <v>0</v>
      </c>
      <c r="Q27" s="56">
        <f>SUMIF(BRK!$2:$2,B27&amp;"-IK*",BRK!$3:$3)</f>
        <v>5</v>
      </c>
      <c r="R27" s="56">
        <f>SUMIF(BRK!$2:$2,B27&amp;"-AK*",BRK!$3:$3)</f>
        <v>4</v>
      </c>
      <c r="S27" s="60">
        <f t="shared" si="22"/>
        <v>9</v>
      </c>
      <c r="T27" s="56">
        <f>SUMIF(BRK!$2:$2,B27&amp;"-IC*",BRK!$3:$3)</f>
        <v>0</v>
      </c>
      <c r="U27" s="56">
        <f>SUMIF(BRK!$2:$2,B27&amp;"-AC*",BRK!$3:$3)</f>
        <v>0</v>
      </c>
      <c r="V27" s="60">
        <f t="shared" si="16"/>
        <v>0</v>
      </c>
      <c r="W27" s="60">
        <f t="shared" si="17"/>
        <v>5</v>
      </c>
      <c r="X27" s="60">
        <f t="shared" si="18"/>
        <v>4</v>
      </c>
      <c r="Y27" s="60">
        <f t="shared" si="19"/>
        <v>9</v>
      </c>
      <c r="Z27" s="56">
        <f>SUMIF(BRK!$2:$2,B27&amp;"-I*",BRK!$16:$16)</f>
        <v>4</v>
      </c>
      <c r="AA27" s="56">
        <f>SUMIF(BRK!$2:$2,B27&amp;"-A*",BRK!$16:$16)</f>
        <v>26</v>
      </c>
      <c r="AB27" s="60">
        <f t="shared" si="20"/>
        <v>30</v>
      </c>
      <c r="AC27" s="56">
        <f>SUMIF(BRK!$2:$2,B27&amp;"-I*",BRK!$29:$29)</f>
        <v>18</v>
      </c>
      <c r="AD27" s="56">
        <f>SUMIF(BRK!$2:$2,B27&amp;"-A*",BRK!$29:$29)</f>
        <v>20</v>
      </c>
      <c r="AE27" s="60">
        <f t="shared" si="11"/>
        <v>38</v>
      </c>
      <c r="AF27" s="56">
        <f>SUMIF(BRK!$2:$2,B27&amp;"-I*",BRK!$42:$42)</f>
        <v>1</v>
      </c>
      <c r="AG27" s="56">
        <f>SUMIF(BRK!$2:$2,B27&amp;"-A*",BRK!$42:$42)</f>
        <v>10</v>
      </c>
      <c r="AH27" s="60">
        <f t="shared" si="12"/>
        <v>11</v>
      </c>
      <c r="AI27" s="60">
        <f t="shared" si="21"/>
        <v>79</v>
      </c>
    </row>
    <row r="28" ht="13" spans="1:35">
      <c r="A28" s="56">
        <v>26</v>
      </c>
      <c r="B28" s="68" t="s">
        <v>66</v>
      </c>
      <c r="C28" s="68" t="s">
        <v>67</v>
      </c>
      <c r="D28" s="58">
        <f>COUNTIF(BRK!$2:$2,B28&amp;"-IA*")</f>
        <v>0</v>
      </c>
      <c r="E28" s="59">
        <f>COUNTIF(BRK!$2:$2,B28&amp;"-AA*")</f>
        <v>0</v>
      </c>
      <c r="F28" s="60">
        <f t="shared" si="0"/>
        <v>0</v>
      </c>
      <c r="G28" s="56">
        <f>COUNTIF(BRK!$2:$2,B28&amp;"-IK*")</f>
        <v>1</v>
      </c>
      <c r="H28" s="56">
        <f>COUNTIF(BRK!$2:$2,B28&amp;"-AK*")</f>
        <v>1</v>
      </c>
      <c r="I28" s="60">
        <f t="shared" si="1"/>
        <v>2</v>
      </c>
      <c r="J28" s="56">
        <f>COUNTIF(BRK!$2:$2,B28&amp;"-IC*")</f>
        <v>0</v>
      </c>
      <c r="K28" s="56">
        <f>COUNTIF(BRK!$2:$2,B28&amp;"-AC*")</f>
        <v>0</v>
      </c>
      <c r="L28" s="60">
        <f t="shared" si="2"/>
        <v>0</v>
      </c>
      <c r="M28" s="65">
        <f t="shared" si="3"/>
        <v>2</v>
      </c>
      <c r="N28" s="56">
        <f>SUMIF(BRK!$2:$2,B28&amp;"-IA*",BRK!$3:$3)</f>
        <v>0</v>
      </c>
      <c r="O28" s="56">
        <f>SUMIF(BRK!$2:$2,B28&amp;"-AA*",BRK!$3:$3)</f>
        <v>0</v>
      </c>
      <c r="P28" s="60">
        <f t="shared" si="14"/>
        <v>0</v>
      </c>
      <c r="Q28" s="56">
        <f>SUMIF(BRK!$2:$2,B28&amp;"-IK*",BRK!$3:$3)</f>
        <v>5</v>
      </c>
      <c r="R28" s="56">
        <f>SUMIF(BRK!$2:$2,B28&amp;"-AK*",BRK!$3:$3)</f>
        <v>4</v>
      </c>
      <c r="S28" s="60">
        <f t="shared" si="22"/>
        <v>9</v>
      </c>
      <c r="T28" s="56">
        <f>SUMIF(BRK!$2:$2,B28&amp;"-IC*",BRK!$3:$3)</f>
        <v>0</v>
      </c>
      <c r="U28" s="56">
        <f>SUMIF(BRK!$2:$2,B28&amp;"-AC*",BRK!$3:$3)</f>
        <v>0</v>
      </c>
      <c r="V28" s="60">
        <f t="shared" si="16"/>
        <v>0</v>
      </c>
      <c r="W28" s="60">
        <f t="shared" si="17"/>
        <v>5</v>
      </c>
      <c r="X28" s="60">
        <f t="shared" si="18"/>
        <v>4</v>
      </c>
      <c r="Y28" s="60">
        <f t="shared" si="19"/>
        <v>9</v>
      </c>
      <c r="Z28" s="56">
        <f>SUMIF(BRK!$2:$2,B28&amp;"-I*",BRK!$16:$16)</f>
        <v>3</v>
      </c>
      <c r="AA28" s="56">
        <f>SUMIF(BRK!$2:$2,B28&amp;"-A*",BRK!$16:$16)</f>
        <v>0</v>
      </c>
      <c r="AB28" s="60">
        <f t="shared" si="20"/>
        <v>3</v>
      </c>
      <c r="AC28" s="56">
        <f>SUMIF(BRK!$2:$2,B28&amp;"-I*",BRK!$29:$29)</f>
        <v>8</v>
      </c>
      <c r="AD28" s="56">
        <f>SUMIF(BRK!$2:$2,B28&amp;"-A*",BRK!$29:$29)</f>
        <v>0</v>
      </c>
      <c r="AE28" s="60">
        <f t="shared" si="11"/>
        <v>8</v>
      </c>
      <c r="AF28" s="56">
        <f>SUMIF(BRK!$2:$2,B28&amp;"-I*",BRK!$42:$42)</f>
        <v>10</v>
      </c>
      <c r="AG28" s="56">
        <f>SUMIF(BRK!$2:$2,B28&amp;"-A*",BRK!$42:$42)</f>
        <v>0</v>
      </c>
      <c r="AH28" s="60">
        <f t="shared" si="12"/>
        <v>10</v>
      </c>
      <c r="AI28" s="60">
        <f t="shared" si="21"/>
        <v>21</v>
      </c>
    </row>
    <row r="29" ht="13" spans="1:35">
      <c r="A29" s="56">
        <v>27</v>
      </c>
      <c r="B29" s="68" t="s">
        <v>68</v>
      </c>
      <c r="C29" s="68" t="s">
        <v>69</v>
      </c>
      <c r="D29" s="58">
        <f>COUNTIF(BRK!$2:$2,B29&amp;"-IA*")</f>
        <v>0</v>
      </c>
      <c r="E29" s="59">
        <f>COUNTIF(BRK!$2:$2,B29&amp;"-AA*")</f>
        <v>0</v>
      </c>
      <c r="F29" s="60">
        <f t="shared" si="0"/>
        <v>0</v>
      </c>
      <c r="G29" s="56">
        <f>COUNTIF(BRK!$2:$2,B29&amp;"-IK*")</f>
        <v>2</v>
      </c>
      <c r="H29" s="56">
        <f>COUNTIF(BRK!$2:$2,B29&amp;"-AK*")</f>
        <v>0</v>
      </c>
      <c r="I29" s="60">
        <f t="shared" si="1"/>
        <v>2</v>
      </c>
      <c r="J29" s="56">
        <f>COUNTIF(BRK!$2:$2,B29&amp;"-IC*")</f>
        <v>0</v>
      </c>
      <c r="K29" s="56">
        <f>COUNTIF(BRK!$2:$2,B29&amp;"-AC*")</f>
        <v>0</v>
      </c>
      <c r="L29" s="60">
        <f t="shared" si="2"/>
        <v>0</v>
      </c>
      <c r="M29" s="65">
        <f t="shared" si="3"/>
        <v>2</v>
      </c>
      <c r="N29" s="65">
        <f>SUMIF(BRK!$2:$2,B29&amp;"-IA*",BRK!$3:$3)</f>
        <v>0</v>
      </c>
      <c r="O29" s="65">
        <f>SUMIF(BRK!$2:$2,B29&amp;"-AA*",BRK!$3:$3)</f>
        <v>0</v>
      </c>
      <c r="P29" s="60">
        <f t="shared" si="14"/>
        <v>0</v>
      </c>
      <c r="Q29" s="65">
        <f>SUMIF(BRK!$2:$2,B29&amp;"-IK*",BRK!$3:$3)</f>
        <v>9</v>
      </c>
      <c r="R29" s="65">
        <f>SUMIF(BRK!$2:$2,B29&amp;"-AK*",BRK!$3:$3)</f>
        <v>0</v>
      </c>
      <c r="S29" s="60">
        <f t="shared" si="22"/>
        <v>9</v>
      </c>
      <c r="T29" s="65">
        <f>SUMIF(BRK!$2:$2,B29&amp;"-IC*",BRK!$3:$3)</f>
        <v>0</v>
      </c>
      <c r="U29" s="65">
        <f>SUMIF(BRK!$2:$2,B29&amp;"-AC*",BRK!$3:$3)</f>
        <v>0</v>
      </c>
      <c r="V29" s="60">
        <f t="shared" si="16"/>
        <v>0</v>
      </c>
      <c r="W29" s="60">
        <f t="shared" si="17"/>
        <v>9</v>
      </c>
      <c r="X29" s="60">
        <f t="shared" si="18"/>
        <v>0</v>
      </c>
      <c r="Y29" s="60">
        <f t="shared" si="19"/>
        <v>9</v>
      </c>
      <c r="Z29" s="59">
        <f>SUMIF(BRK!$2:$2,B29&amp;"-I*",BRK!$16:$16)</f>
        <v>59</v>
      </c>
      <c r="AA29" s="59">
        <f>SUMIF(BRK!$2:$2,B29&amp;"-A*",BRK!$16:$16)</f>
        <v>0</v>
      </c>
      <c r="AB29" s="60">
        <f t="shared" si="20"/>
        <v>59</v>
      </c>
      <c r="AC29" s="59">
        <f>SUMIF(BRK!$2:$2,B29&amp;"-I*",BRK!$29:$29)</f>
        <v>42</v>
      </c>
      <c r="AD29" s="59">
        <f>SUMIF(BRK!$2:$2,B29&amp;"-A*",BRK!$29:$29)</f>
        <v>0</v>
      </c>
      <c r="AE29" s="60">
        <f t="shared" si="11"/>
        <v>42</v>
      </c>
      <c r="AF29" s="59">
        <f>SUMIF(BRK!$2:$2,B29&amp;"-I*",BRK!$42:$42)</f>
        <v>59</v>
      </c>
      <c r="AG29" s="59">
        <f>SUMIF(BRK!$2:$2,B29&amp;"-A*",BRK!$42:$42)</f>
        <v>0</v>
      </c>
      <c r="AH29" s="60">
        <f t="shared" si="12"/>
        <v>59</v>
      </c>
      <c r="AI29" s="60">
        <f t="shared" si="21"/>
        <v>160</v>
      </c>
    </row>
    <row r="30" ht="13" spans="4:35">
      <c r="D30" s="65">
        <f t="shared" ref="D30:S30" si="23">SUM(D3:D29)</f>
        <v>28</v>
      </c>
      <c r="E30" s="65">
        <f t="shared" si="23"/>
        <v>18</v>
      </c>
      <c r="F30" s="65">
        <f t="shared" si="23"/>
        <v>46</v>
      </c>
      <c r="G30" s="65">
        <f t="shared" si="23"/>
        <v>12</v>
      </c>
      <c r="H30" s="65">
        <f t="shared" si="23"/>
        <v>4</v>
      </c>
      <c r="I30" s="65">
        <f t="shared" si="23"/>
        <v>16</v>
      </c>
      <c r="J30" s="65">
        <f t="shared" si="23"/>
        <v>11</v>
      </c>
      <c r="K30" s="65">
        <f t="shared" si="23"/>
        <v>12</v>
      </c>
      <c r="L30" s="65">
        <f t="shared" si="23"/>
        <v>23</v>
      </c>
      <c r="M30" s="65">
        <f t="shared" si="23"/>
        <v>85</v>
      </c>
      <c r="N30" s="65">
        <f t="shared" si="23"/>
        <v>157</v>
      </c>
      <c r="O30" s="65">
        <f t="shared" si="23"/>
        <v>83</v>
      </c>
      <c r="P30" s="65">
        <f t="shared" si="23"/>
        <v>240</v>
      </c>
      <c r="Q30" s="65">
        <f t="shared" si="23"/>
        <v>70</v>
      </c>
      <c r="R30" s="65">
        <f t="shared" si="23"/>
        <v>17</v>
      </c>
      <c r="S30" s="65">
        <f t="shared" si="23"/>
        <v>87</v>
      </c>
      <c r="T30" s="65">
        <f t="shared" ref="T30:AH30" si="24">SUM(T3:T29)</f>
        <v>65</v>
      </c>
      <c r="U30" s="65">
        <f t="shared" si="24"/>
        <v>62</v>
      </c>
      <c r="V30" s="65">
        <f t="shared" si="24"/>
        <v>127</v>
      </c>
      <c r="W30" s="65">
        <f t="shared" si="24"/>
        <v>292</v>
      </c>
      <c r="X30" s="65">
        <f t="shared" si="24"/>
        <v>162</v>
      </c>
      <c r="Y30" s="65">
        <f t="shared" si="24"/>
        <v>454</v>
      </c>
      <c r="Z30" s="65">
        <f t="shared" si="24"/>
        <v>556</v>
      </c>
      <c r="AA30" s="65">
        <f t="shared" si="24"/>
        <v>525</v>
      </c>
      <c r="AB30" s="65">
        <f t="shared" si="24"/>
        <v>1081</v>
      </c>
      <c r="AC30" s="65">
        <f t="shared" si="24"/>
        <v>505</v>
      </c>
      <c r="AD30" s="65">
        <f t="shared" si="24"/>
        <v>452</v>
      </c>
      <c r="AE30" s="65">
        <f t="shared" si="24"/>
        <v>957</v>
      </c>
      <c r="AF30" s="65">
        <f t="shared" si="24"/>
        <v>1328</v>
      </c>
      <c r="AG30" s="65">
        <f t="shared" si="24"/>
        <v>1122</v>
      </c>
      <c r="AH30" s="65">
        <f t="shared" si="24"/>
        <v>2450</v>
      </c>
      <c r="AI30" s="60">
        <f t="shared" si="21"/>
        <v>4488</v>
      </c>
    </row>
    <row r="33" spans="14:14">
      <c r="N33" s="74"/>
    </row>
  </sheetData>
  <mergeCells count="15">
    <mergeCell ref="D1:F1"/>
    <mergeCell ref="G1:I1"/>
    <mergeCell ref="J1:L1"/>
    <mergeCell ref="N1:P1"/>
    <mergeCell ref="Q1:S1"/>
    <mergeCell ref="T1:V1"/>
    <mergeCell ref="W1:Y1"/>
    <mergeCell ref="Z1:AB1"/>
    <mergeCell ref="AC1:AE1"/>
    <mergeCell ref="AF1:AH1"/>
    <mergeCell ref="A1:A2"/>
    <mergeCell ref="B1:B2"/>
    <mergeCell ref="C1:C2"/>
    <mergeCell ref="M1:M2"/>
    <mergeCell ref="AI1:AI2"/>
  </mergeCells>
  <pageMargins left="0.749305555555556" right="0.749305555555556" top="0.999305555555556" bottom="0.999305555555556" header="0.509027777777778" footer="0.509027777777778"/>
  <pageSetup paperSize="9" fitToHeight="0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3:K14"/>
  <sheetViews>
    <sheetView workbookViewId="0">
      <selection activeCell="E13" sqref="E13"/>
    </sheetView>
  </sheetViews>
  <sheetFormatPr defaultColWidth="8.72727272727273" defaultRowHeight="12.5"/>
  <cols>
    <col min="2" max="2" width="10.8181818181818" customWidth="1"/>
  </cols>
  <sheetData>
    <row r="3" spans="2:2">
      <c r="B3" t="s">
        <v>60</v>
      </c>
    </row>
    <row r="4" s="1" customFormat="1" ht="13" spans="1:11">
      <c r="A4" s="1" t="s">
        <v>96</v>
      </c>
      <c r="B4" s="1" t="str">
        <f>IF(BRY!C4="","",$B$3&amp;"-"&amp;BRY!C4)</f>
        <v>SM-KB-HHA01</v>
      </c>
      <c r="C4" s="1" t="str">
        <f>IF(BRY!D4="","",$B$3&amp;"-"&amp;BRY!D4)</f>
        <v>SM-KB-ERF01</v>
      </c>
      <c r="D4" s="1" t="str">
        <f>IF(BRY!E4="","",$B$3&amp;"-"&amp;BRY!E4)</f>
        <v>SM-KB-FAD01</v>
      </c>
      <c r="E4" s="1" t="str">
        <f>IF(BRY!F4="","",$B$3&amp;"-"&amp;BRY!F4)</f>
        <v>SM-KB-DKR01</v>
      </c>
      <c r="F4" s="1" t="str">
        <f>IF(BRY!H4="","",$B$3&amp;"-"&amp;BRY!H4)</f>
        <v>SM-KC-IDA01</v>
      </c>
      <c r="G4" s="1" t="str">
        <f>IF(BRY!K4="","",$B$3&amp;"-"&amp;BRY!K4)</f>
        <v>SM-BD-AYS01</v>
      </c>
      <c r="H4" s="1" t="str">
        <f>IF(BRY!M4="","",$B$3&amp;"-"&amp;BRY!M4)</f>
        <v>SM-BD-MRA01</v>
      </c>
      <c r="I4" s="1" t="str">
        <f>IF(BRY!N4="","",$B$3&amp;"-"&amp;BRY!N4)</f>
        <v>SM-BB-NAN01</v>
      </c>
      <c r="J4" s="1" t="e">
        <f>IF(BRY!#REF!="","",$B$3&amp;"-"&amp;BRY!#REF!)</f>
        <v>#REF!</v>
      </c>
      <c r="K4" s="1" t="str">
        <f>IF(BRY!P6="","",$B$3&amp;"-"&amp;BRY!P6)</f>
        <v>SM-SM-AAM01</v>
      </c>
    </row>
    <row r="5" spans="1:11">
      <c r="A5">
        <v>1</v>
      </c>
      <c r="B5" t="str">
        <f>IF(BRY!B4="","",$B$3&amp;"-"&amp;BRY!B4)</f>
        <v>SM-KB-JDA01</v>
      </c>
      <c r="C5" t="str">
        <f>IF(BRY!D5="","",$B$3&amp;"-"&amp;BRY!D5)</f>
        <v>SM-KB-WSA01</v>
      </c>
      <c r="D5" t="e">
        <f>IF(BRY!#REF!="","",$B$3&amp;"-"&amp;BRY!#REF!)</f>
        <v>#REF!</v>
      </c>
      <c r="E5" t="str">
        <f>IF(BRY!F5="","",$B$3&amp;"-"&amp;BRY!F5)</f>
        <v>SM-KB-DED01</v>
      </c>
      <c r="F5" t="str">
        <f>IF(BRY!I5="","",$B$3&amp;"-"&amp;BRY!I5)</f>
        <v>SM-KC-MMI01</v>
      </c>
      <c r="G5" t="str">
        <f>IF(BRY!L4="","",$B$3&amp;"-"&amp;BRY!L4)</f>
        <v>SM-BD-EEH01</v>
      </c>
      <c r="H5" t="str">
        <f>IF(BRY!M5="","",$B$3&amp;"-"&amp;BRY!M5)</f>
        <v>SM-BD-PNA01</v>
      </c>
      <c r="I5" t="str">
        <f>IF(BRY!N5="","",$B$3&amp;"-"&amp;BRY!N5)</f>
        <v>SM-BB-ZAB01</v>
      </c>
      <c r="J5" t="str">
        <f>IF(BRY!O5="","",$B$3&amp;"-"&amp;BRY!O5)</f>
        <v>SM-BB-AAI01</v>
      </c>
      <c r="K5" t="str">
        <f>IF(BRY!M7="","",$B$3&amp;"-"&amp;BRY!M7)</f>
        <v>SM-BD-HMI01</v>
      </c>
    </row>
    <row r="6" spans="1:11">
      <c r="A6">
        <v>2</v>
      </c>
      <c r="B6" t="str">
        <f>IF(BRY!K9="","",$B$3&amp;"-"&amp;BRY!K9)</f>
        <v>SM-KB-RUD01</v>
      </c>
      <c r="C6" t="str">
        <f>IF(BRY!E8="","",$B$3&amp;"-"&amp;BRY!E8)</f>
        <v>SM-KB-DUB01</v>
      </c>
      <c r="D6" t="str">
        <f>IF(BRY!D6="","",$B$3&amp;"-"&amp;BRY!D6)</f>
        <v>SM-KB-SRA01</v>
      </c>
      <c r="E6" t="str">
        <f>IF(BRY!F6="","",$B$3&amp;"-"&amp;BRY!F6)</f>
        <v>SM-KB-AIL01</v>
      </c>
      <c r="F6" t="str">
        <f>IF(BRY!I4="","",$B$3&amp;"-"&amp;BRY!I4)</f>
        <v>SM-KC-NHK01</v>
      </c>
      <c r="G6" t="str">
        <f>IF(BRY!K5="","",$B$3&amp;"-"&amp;BRY!K5)</f>
        <v>SM-BD-MII01</v>
      </c>
      <c r="H6" t="str">
        <f>IF(BRY!M6="","",$B$3&amp;"-"&amp;BRY!M6)</f>
        <v>SM-BD-NIR01</v>
      </c>
      <c r="I6" t="str">
        <f>IF(BRY!N6="","",$B$3&amp;"-"&amp;BRY!N6)</f>
        <v>SM-BB-JED01</v>
      </c>
      <c r="J6" t="e">
        <f>IF(BRY!#REF!="","",$B$3&amp;"-"&amp;BRY!#REF!)</f>
        <v>#REF!</v>
      </c>
      <c r="K6" t="str">
        <f>IF(BRY!P5="","",$B$3&amp;"-"&amp;BRY!P5)</f>
        <v>SM-SM-RYA01</v>
      </c>
    </row>
    <row r="7" spans="1:11">
      <c r="A7">
        <v>3</v>
      </c>
      <c r="B7" t="str">
        <f>IF(BRY!B5="","",$B$3&amp;"-"&amp;BRY!B5)</f>
        <v>SM-KB-SAM02</v>
      </c>
      <c r="C7" t="str">
        <f>IF(BRY!B8="","",$B$3&amp;"-"&amp;BRY!B8)</f>
        <v>SM-KB-DUM01</v>
      </c>
      <c r="D7" t="str">
        <f>IF(BRY!E5="","",$B$3&amp;"-"&amp;BRY!E5)</f>
        <v>SM-KB-RRA01</v>
      </c>
      <c r="E7" t="e">
        <f>IF(BRY!#REF!="","",$B$3&amp;"-"&amp;BRY!#REF!)</f>
        <v>#REF!</v>
      </c>
      <c r="F7" t="str">
        <f>IF(BRY!H7="","",$B$3&amp;"-"&amp;BRY!H7)</f>
        <v>SM-KC-PMD01</v>
      </c>
      <c r="G7" t="str">
        <f>IF(BRY!K6="","",$B$3&amp;"-"&amp;BRY!K6)</f>
        <v>SM-BD-SAY01</v>
      </c>
      <c r="H7" t="e">
        <f>IF(BRY!#REF!="","",$B$3&amp;"-"&amp;BRY!#REF!)</f>
        <v>#REF!</v>
      </c>
      <c r="I7" t="str">
        <f>IF(BRY!N7="","",$B$3&amp;"-"&amp;BRY!N7)</f>
        <v>SM-BB-YUY01</v>
      </c>
      <c r="J7" t="str">
        <f>IF(BRY!O4="","",$B$3&amp;"-"&amp;BRY!O4)</f>
        <v>SM-BB-RTS01</v>
      </c>
      <c r="K7" t="e">
        <f>IF(BRY!#REF!="","",$B$3&amp;"-"&amp;BRY!#REF!)</f>
        <v>#REF!</v>
      </c>
    </row>
    <row r="8" spans="1:11">
      <c r="A8">
        <v>4</v>
      </c>
      <c r="B8" t="str">
        <f>IF(BRY!B6="","",$B$3&amp;"-"&amp;BRY!B6)</f>
        <v>SM-KB-HAR01</v>
      </c>
      <c r="C8" t="str">
        <f>IF(BRY!D8="","",$B$3&amp;"-"&amp;BRY!D8)</f>
        <v>SM-KB-WUS01</v>
      </c>
      <c r="D8" t="str">
        <f>IF(BRY!E6="","",$B$3&amp;"-"&amp;BRY!E6)</f>
        <v>SM-KB-MRE01</v>
      </c>
      <c r="E8" t="str">
        <f>IF(BRY!F7="","",$B$3&amp;"-"&amp;BRY!F7)</f>
        <v>SM-KB-SLE01</v>
      </c>
      <c r="F8" t="str">
        <f>IF(BRY!H6="","",$B$3&amp;"-"&amp;BRY!H6)</f>
        <v>SM-KC-BBI01</v>
      </c>
      <c r="G8" t="str">
        <f>IF(BRY!K7="","",$B$3&amp;"-"&amp;BRY!K7)</f>
        <v>SM-BD-SYI01</v>
      </c>
      <c r="H8" t="str">
        <f>IF(BRY!M8="","",$B$3&amp;"-"&amp;BRY!M8)</f>
        <v>SM-BD-RNA01</v>
      </c>
      <c r="I8" t="str">
        <f>IF(BRY!N8="","",$B$3&amp;"-"&amp;BRY!N8)</f>
        <v>SM-BB-JIR01</v>
      </c>
      <c r="J8" t="str">
        <f>IF(BRY!O6="","",$B$3&amp;"-"&amp;BRY!O6)</f>
        <v>SM-BB-SIS01</v>
      </c>
      <c r="K8" t="str">
        <f>IF(BRY!P7="","",$B$3&amp;"-"&amp;BRY!P7)</f>
        <v>SM-SM-NIG01</v>
      </c>
    </row>
    <row r="9" spans="1:11">
      <c r="A9">
        <v>5</v>
      </c>
      <c r="B9" t="str">
        <f>IF(BRY!B7="","",$B$3&amp;"-"&amp;BRY!B7)</f>
        <v>SM-KB-KUS01</v>
      </c>
      <c r="C9" t="str">
        <f>IF(BRY!D9="","",$B$3&amp;"-"&amp;BRY!D9)</f>
        <v>SM-KB-YAY01</v>
      </c>
      <c r="D9" t="e">
        <f>IF(BRY!#REF!="","",$B$3&amp;"-"&amp;BRY!#REF!)</f>
        <v>#REF!</v>
      </c>
      <c r="E9" t="str">
        <f>IF(BRY!F8="","",$B$3&amp;"-"&amp;BRY!F8)</f>
        <v>SM-KB-HIL01</v>
      </c>
      <c r="F9" t="str">
        <f>IF(BRY!I6="","",$B$3&amp;"-"&amp;BRY!I6)</f>
        <v>SM-KC-SNA01</v>
      </c>
      <c r="G9" t="str">
        <f>IF(BRY!K8="","",$B$3&amp;"-"&amp;BRY!K8)</f>
        <v>SM-BD-RAM01</v>
      </c>
      <c r="H9" t="str">
        <f>IF(BRY!M9="","",$B$3&amp;"-"&amp;BRY!M9)</f>
        <v/>
      </c>
      <c r="I9" t="str">
        <f>IF(BRY!N9="","",$B$3&amp;"-"&amp;BRY!N9)</f>
        <v>SM-BB-KUM01</v>
      </c>
      <c r="J9" t="str">
        <f>IF(BRY!J6="","",$B$3&amp;"-"&amp;BRY!J6)</f>
        <v>SM-KC-KVE01</v>
      </c>
      <c r="K9" t="str">
        <f>IF(BRY!P9="","",$B$3&amp;"-"&amp;BRY!P9)</f>
        <v/>
      </c>
    </row>
    <row r="10" spans="1:11">
      <c r="A10">
        <v>6</v>
      </c>
      <c r="B10" t="str">
        <f>IF(BRY!B10="","",$B$3&amp;"-"&amp;BRY!B10)</f>
        <v/>
      </c>
      <c r="C10" t="str">
        <f>IF(BRY!E7="","",$B$3&amp;"-"&amp;BRY!E7)</f>
        <v>SM-KB-NIW01</v>
      </c>
      <c r="D10" t="e">
        <f>IF(BRY!#REF!="","",$B$3&amp;"-"&amp;BRY!#REF!)</f>
        <v>#REF!</v>
      </c>
      <c r="E10" t="str">
        <f>IF(BRY!F10="","",$B$3&amp;"-"&amp;BRY!F10)</f>
        <v/>
      </c>
      <c r="F10" t="str">
        <f>IF(BRY!I7="","",$B$3&amp;"-"&amp;BRY!I7)</f>
        <v>SM-KC-SAY01</v>
      </c>
      <c r="G10" t="e">
        <f>IF(BRY!#REF!="","",$B$3&amp;"-"&amp;BRY!#REF!)</f>
        <v>#REF!</v>
      </c>
      <c r="H10" t="str">
        <f>IF(BRY!M10="","",$B$3&amp;"-"&amp;BRY!M10)</f>
        <v/>
      </c>
      <c r="I10" t="str">
        <f>IF(BRY!N10="","",$B$3&amp;"-"&amp;BRY!N10)</f>
        <v>SM-BB-BBI01</v>
      </c>
      <c r="J10" t="str">
        <f>IF(BRY!O10="","",$B$3&amp;"-"&amp;BRY!O10)</f>
        <v/>
      </c>
      <c r="K10" t="str">
        <f>IF(BRY!P10="","",$B$3&amp;"-"&amp;BRY!P10)</f>
        <v/>
      </c>
    </row>
    <row r="11" spans="1:11">
      <c r="A11">
        <v>7</v>
      </c>
      <c r="B11" t="str">
        <f>IF(BRY!B11="","",$B$3&amp;"-"&amp;BRY!B11)</f>
        <v/>
      </c>
      <c r="C11" t="e">
        <f>IF('D:\pelaporan\L5\2025\id-L5\[kb.xlsx]data'!#REF!="","",$B$3&amp;"-"&amp;'D:\pelaporan\L5\2025\id-L5\[kb.xlsx]data'!#REF!)</f>
        <v>#REF!</v>
      </c>
      <c r="D11" t="e">
        <f>IF(BRY!#REF!="","",$B$3&amp;"-"&amp;BRY!#REF!)</f>
        <v>#REF!</v>
      </c>
      <c r="E11" t="str">
        <f>IF(BRY!F11="","",$B$3&amp;"-"&amp;BRY!F11)</f>
        <v/>
      </c>
      <c r="F11" t="str">
        <f>IF(BRY!H5="","",$B$3&amp;"-"&amp;BRY!H5)</f>
        <v>SM-KC-MSU01</v>
      </c>
      <c r="G11" t="str">
        <f>IF(BRY!K11="","",$B$3&amp;"-"&amp;BRY!K11)</f>
        <v/>
      </c>
      <c r="H11" t="str">
        <f>IF(BRY!M11="","",$B$3&amp;"-"&amp;BRY!M11)</f>
        <v/>
      </c>
      <c r="I11" t="str">
        <f>IF(BRY!N11="","",$B$3&amp;"-"&amp;BRY!N11)</f>
        <v/>
      </c>
      <c r="J11" t="str">
        <f>IF(BRY!O11="","",$B$3&amp;"-"&amp;BRY!O11)</f>
        <v/>
      </c>
      <c r="K11" t="str">
        <f>IF(BRY!P11="","",$B$3&amp;"-"&amp;BRY!P11)</f>
        <v/>
      </c>
    </row>
    <row r="12" spans="1:11">
      <c r="A12">
        <v>8</v>
      </c>
      <c r="B12" t="str">
        <f>IF(BRY!B12="","",$B$3&amp;"-"&amp;BRY!B12)</f>
        <v/>
      </c>
      <c r="C12" t="str">
        <f>IF(BRY!C7="","",$B$3&amp;"-"&amp;BRY!C7)</f>
        <v>SM-KB-SUM01</v>
      </c>
      <c r="D12" t="str">
        <f>IF(BRY!E12="","",$B$3&amp;"-"&amp;BRY!E12)</f>
        <v/>
      </c>
      <c r="E12" t="str">
        <f>IF(BRY!F12="","",$B$3&amp;"-"&amp;BRY!F12)</f>
        <v/>
      </c>
      <c r="F12" t="str">
        <f>IF(BRY!H12="","",$B$3&amp;"-"&amp;BRY!H12)</f>
        <v/>
      </c>
      <c r="G12" t="str">
        <f>IF(BRY!K12="","",$B$3&amp;"-"&amp;BRY!K12)</f>
        <v/>
      </c>
      <c r="H12" t="str">
        <f>IF(BRY!M12="","",$B$3&amp;"-"&amp;BRY!M12)</f>
        <v/>
      </c>
      <c r="I12" t="str">
        <f>IF(BRY!N12="","",$B$3&amp;"-"&amp;BRY!N12)</f>
        <v/>
      </c>
      <c r="J12" t="str">
        <f>IF(BRY!O12="","",$B$3&amp;"-"&amp;BRY!O12)</f>
        <v/>
      </c>
      <c r="K12" t="str">
        <f>IF(BRY!P12="","",$B$3&amp;"-"&amp;BRY!P12)</f>
        <v/>
      </c>
    </row>
    <row r="13" spans="1:11">
      <c r="A13">
        <v>9</v>
      </c>
      <c r="B13" t="str">
        <f>IF(BRY!B14="","",$B$3&amp;"-"&amp;BRY!B14)</f>
        <v/>
      </c>
      <c r="C13" t="str">
        <f>IF(BRY!D13="","",$B$3&amp;"-"&amp;BRY!D13)</f>
        <v/>
      </c>
      <c r="D13" t="str">
        <f>IF(BRY!E13="","",$B$3&amp;"-"&amp;BRY!E13)</f>
        <v/>
      </c>
      <c r="E13" t="str">
        <f>IF(BRY!F13="","",$B$3&amp;"-"&amp;BRY!F13)</f>
        <v/>
      </c>
      <c r="F13" t="str">
        <f>IF(BRY!H13="","",$B$3&amp;"-"&amp;BRY!H13)</f>
        <v/>
      </c>
      <c r="G13" t="str">
        <f>IF(BRY!K13="","",$B$3&amp;"-"&amp;BRY!K13)</f>
        <v/>
      </c>
      <c r="H13" t="str">
        <f>IF(BRY!M13="","",$B$3&amp;"-"&amp;BRY!M13)</f>
        <v/>
      </c>
      <c r="I13" t="str">
        <f>IF(BRY!N13="","",$B$3&amp;"-"&amp;BRY!N13)</f>
        <v/>
      </c>
      <c r="J13" t="str">
        <f>IF(BRY!O13="","",$B$3&amp;"-"&amp;BRY!O13)</f>
        <v/>
      </c>
      <c r="K13" t="str">
        <f>IF(BRY!P13="","",$B$3&amp;"-"&amp;BRY!P13)</f>
        <v/>
      </c>
    </row>
    <row r="14" spans="1:11">
      <c r="A14">
        <v>10</v>
      </c>
      <c r="B14" t="e">
        <f>IF(BRY!#REF!="","",$B$3&amp;"-"&amp;BRY!#REF!)</f>
        <v>#REF!</v>
      </c>
      <c r="C14" t="str">
        <f>IF(BRY!D14="","",$B$3&amp;"-"&amp;BRY!D14)</f>
        <v/>
      </c>
      <c r="D14" t="str">
        <f>IF(BRY!E14="","",$B$3&amp;"-"&amp;BRY!E14)</f>
        <v/>
      </c>
      <c r="E14" t="str">
        <f>IF(BRY!F14="","",$B$3&amp;"-"&amp;BRY!F14)</f>
        <v/>
      </c>
      <c r="F14" t="str">
        <f>IF(BRY!H14="","",$B$3&amp;"-"&amp;BRY!H14)</f>
        <v/>
      </c>
      <c r="G14" t="str">
        <f>IF(BRY!K14="","",$B$3&amp;"-"&amp;BRY!K14)</f>
        <v/>
      </c>
      <c r="H14" t="str">
        <f>IF(BRY!M14="","",$B$3&amp;"-"&amp;BRY!M14)</f>
        <v/>
      </c>
      <c r="I14" t="str">
        <f>IF(BRY!N14="","",$B$3&amp;"-"&amp;BRY!N14)</f>
        <v/>
      </c>
      <c r="J14" t="str">
        <f>IF(BRY!O14="","",$B$3&amp;"-"&amp;BRY!O14)</f>
        <v/>
      </c>
      <c r="K14" t="str">
        <f>IF(BRY!P14="","",$B$3&amp;"-"&amp;BRY!P14)</f>
        <v/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10"/>
  <sheetViews>
    <sheetView workbookViewId="0">
      <selection activeCell="F20" sqref="F20"/>
    </sheetView>
  </sheetViews>
  <sheetFormatPr defaultColWidth="8.89090909090909" defaultRowHeight="12.5"/>
  <cols>
    <col min="1" max="1" width="4.66363636363636" customWidth="1"/>
    <col min="2" max="2" width="9.47272727272727" customWidth="1"/>
    <col min="3" max="3" width="17.0727272727273" customWidth="1"/>
    <col min="4" max="14" width="5.33636363636364" customWidth="1"/>
    <col min="15" max="15" width="3.54545454545455" customWidth="1"/>
    <col min="16" max="22" width="5.33636363636364" customWidth="1"/>
    <col min="23" max="23" width="7.33636363636364" style="52" customWidth="1"/>
    <col min="24" max="32" width="5.05454545454545" customWidth="1"/>
  </cols>
  <sheetData>
    <row r="1" ht="13" spans="1:33">
      <c r="A1" s="53" t="s">
        <v>0</v>
      </c>
      <c r="B1" s="53" t="s">
        <v>70</v>
      </c>
      <c r="C1" s="53" t="s">
        <v>71</v>
      </c>
      <c r="D1" s="54" t="s">
        <v>3</v>
      </c>
      <c r="E1" s="54"/>
      <c r="F1" s="54"/>
      <c r="G1" s="54" t="s">
        <v>4</v>
      </c>
      <c r="H1" s="54"/>
      <c r="I1" s="54"/>
      <c r="J1" s="54" t="s">
        <v>5</v>
      </c>
      <c r="K1" s="54"/>
      <c r="L1" s="54"/>
      <c r="M1" s="53" t="s">
        <v>6</v>
      </c>
      <c r="N1" s="64" t="s">
        <v>7</v>
      </c>
      <c r="O1" s="64"/>
      <c r="P1" s="64"/>
      <c r="Q1" s="64" t="s">
        <v>8</v>
      </c>
      <c r="R1" s="64"/>
      <c r="S1" s="64"/>
      <c r="T1" s="64" t="s">
        <v>9</v>
      </c>
      <c r="U1" s="64"/>
      <c r="V1" s="64"/>
      <c r="W1" s="66" t="s">
        <v>6</v>
      </c>
      <c r="X1" s="64" t="s">
        <v>10</v>
      </c>
      <c r="Y1" s="64"/>
      <c r="Z1" s="64"/>
      <c r="AA1" s="64" t="s">
        <v>11</v>
      </c>
      <c r="AB1" s="64"/>
      <c r="AC1" s="64"/>
      <c r="AD1" s="64" t="s">
        <v>12</v>
      </c>
      <c r="AE1" s="64"/>
      <c r="AF1" s="64"/>
      <c r="AG1" s="66" t="s">
        <v>6</v>
      </c>
    </row>
    <row r="2" ht="13" spans="1:33">
      <c r="A2" s="55"/>
      <c r="B2" s="55"/>
      <c r="C2" s="55"/>
      <c r="D2" s="54" t="s">
        <v>13</v>
      </c>
      <c r="E2" s="54" t="s">
        <v>14</v>
      </c>
      <c r="F2" s="54" t="s">
        <v>15</v>
      </c>
      <c r="G2" s="54" t="s">
        <v>13</v>
      </c>
      <c r="H2" s="54" t="s">
        <v>14</v>
      </c>
      <c r="I2" s="54" t="s">
        <v>15</v>
      </c>
      <c r="J2" s="54" t="s">
        <v>13</v>
      </c>
      <c r="K2" s="54" t="s">
        <v>14</v>
      </c>
      <c r="L2" s="54" t="s">
        <v>15</v>
      </c>
      <c r="M2" s="55"/>
      <c r="N2" s="64" t="s">
        <v>13</v>
      </c>
      <c r="O2" s="64" t="s">
        <v>14</v>
      </c>
      <c r="P2" s="64" t="s">
        <v>15</v>
      </c>
      <c r="Q2" s="64" t="s">
        <v>13</v>
      </c>
      <c r="R2" s="64" t="s">
        <v>14</v>
      </c>
      <c r="S2" s="64" t="s">
        <v>15</v>
      </c>
      <c r="T2" s="64" t="s">
        <v>13</v>
      </c>
      <c r="U2" s="64" t="s">
        <v>14</v>
      </c>
      <c r="V2" s="64" t="s">
        <v>15</v>
      </c>
      <c r="W2" s="67"/>
      <c r="X2" s="64" t="s">
        <v>13</v>
      </c>
      <c r="Y2" s="64" t="s">
        <v>14</v>
      </c>
      <c r="Z2" s="64" t="s">
        <v>15</v>
      </c>
      <c r="AA2" s="64" t="s">
        <v>13</v>
      </c>
      <c r="AB2" s="64" t="s">
        <v>14</v>
      </c>
      <c r="AC2" s="64" t="s">
        <v>15</v>
      </c>
      <c r="AD2" s="64" t="s">
        <v>13</v>
      </c>
      <c r="AE2" s="64" t="s">
        <v>14</v>
      </c>
      <c r="AF2" s="64" t="s">
        <v>15</v>
      </c>
      <c r="AG2" s="67"/>
    </row>
    <row r="3" ht="13" spans="1:33">
      <c r="A3" s="56">
        <v>1</v>
      </c>
      <c r="B3" s="57" t="s">
        <v>72</v>
      </c>
      <c r="C3" s="57" t="s">
        <v>73</v>
      </c>
      <c r="D3" s="58">
        <f>COUNTIF(BRY!$2:$2,"*-IA*")</f>
        <v>3</v>
      </c>
      <c r="E3" s="59">
        <f>COUNTIF(BRY!$2:$2,"*-AA*")</f>
        <v>3</v>
      </c>
      <c r="F3" s="60">
        <f t="shared" ref="F3:F9" si="0">SUM(D3:E3)</f>
        <v>6</v>
      </c>
      <c r="G3" s="56">
        <f>COUNTIF(BRY!$2:$2,"*-IK*")</f>
        <v>1</v>
      </c>
      <c r="H3" s="56">
        <f>COUNTIF(BRY!$2:$2,"*-AK*")</f>
        <v>0</v>
      </c>
      <c r="I3" s="60">
        <f t="shared" ref="I3:I9" si="1">SUM(G3:H3)</f>
        <v>1</v>
      </c>
      <c r="J3" s="56">
        <f>COUNTIF(BRY!$2:$2,"*-IC*")</f>
        <v>6</v>
      </c>
      <c r="K3" s="56">
        <f>COUNTIF(BRY!$2:$2,"*-AC*")</f>
        <v>2</v>
      </c>
      <c r="L3" s="60">
        <f t="shared" ref="L3:L9" si="2">SUM(J3:K3)</f>
        <v>8</v>
      </c>
      <c r="M3" s="65">
        <f t="shared" ref="M3:M9" si="3">SUM(F3,I3,L3)</f>
        <v>15</v>
      </c>
      <c r="N3" s="56">
        <f>SUMIF(BRY!$2:$2,"*-IA*",BRY!$3:$3)</f>
        <v>13</v>
      </c>
      <c r="O3" s="56">
        <f>SUMIF(BRY!$2:$2,"*-AA*",BRY!$3:$3)</f>
        <v>14</v>
      </c>
      <c r="P3" s="60">
        <f t="shared" ref="P3:P9" si="4">SUM(N3:O3)</f>
        <v>27</v>
      </c>
      <c r="Q3" s="56">
        <f>SUMIF(BRY!$2:$2,"*-IK*",BRY!$3:$3)</f>
        <v>6</v>
      </c>
      <c r="R3" s="56">
        <f>SUMIF(BRY!$2:$2,"*-AK*",BRY!$3:$3)</f>
        <v>0</v>
      </c>
      <c r="S3" s="60">
        <f t="shared" ref="S3:S9" si="5">SUM(Q3:R3)</f>
        <v>6</v>
      </c>
      <c r="T3" s="56">
        <f>SUMIF(BRY!$2:$2,"*-IC*",BRY!$3:$3)</f>
        <v>31</v>
      </c>
      <c r="U3" s="56">
        <f>SUMIF(BRY!$2:$2,"*-AC*",BRY!$3:$3)</f>
        <v>9</v>
      </c>
      <c r="V3" s="60">
        <f t="shared" ref="V3:V9" si="6">SUM(T3:U3)</f>
        <v>40</v>
      </c>
      <c r="W3" s="60">
        <f t="shared" ref="W3:W9" si="7">SUM(P3,S3,V3)</f>
        <v>73</v>
      </c>
      <c r="X3" s="56">
        <f>SUMIF(BRY!$2:$2,"*-I*",BRY!$16:$16)</f>
        <v>77</v>
      </c>
      <c r="Y3" s="56">
        <f>SUMIF(BRY!$2:$2,"*-A*",BRY!$16:$16)</f>
        <v>0</v>
      </c>
      <c r="Z3" s="60">
        <f t="shared" ref="Z3:Z9" si="8">SUM(X3:Y3)</f>
        <v>77</v>
      </c>
      <c r="AA3" s="56">
        <f>SUMIF(BRY!$2:$2,"*-I*",BRY!$29:$29)</f>
        <v>63</v>
      </c>
      <c r="AB3" s="56">
        <f>SUMIF(BRY!$2:$2,"*-A*",BRY!$29:$29)</f>
        <v>21</v>
      </c>
      <c r="AC3" s="60">
        <f t="shared" ref="AC3:AC9" si="9">SUM(AA3:AB3)</f>
        <v>84</v>
      </c>
      <c r="AD3" s="56">
        <f>SUMIF(BRY!$2:$2,"*-I*",BRY!$42:$42)</f>
        <v>312</v>
      </c>
      <c r="AE3" s="56">
        <f>SUMIF(BRY!$2:$2,"*-A*",BRY!$42:$42)</f>
        <v>71</v>
      </c>
      <c r="AF3" s="60">
        <f t="shared" ref="AF3:AF9" si="10">SUM(AD3:AE3)</f>
        <v>383</v>
      </c>
      <c r="AG3" s="60">
        <f t="shared" ref="AG3:AG9" si="11">SUM(Z3,AC3,AF3)</f>
        <v>544</v>
      </c>
    </row>
    <row r="4" ht="13" spans="1:33">
      <c r="A4" s="56">
        <v>2</v>
      </c>
      <c r="B4" s="57" t="s">
        <v>74</v>
      </c>
      <c r="C4" s="57" t="s">
        <v>75</v>
      </c>
      <c r="D4" s="58">
        <f>COUNTIF(BRK!$2:$2,"*-IA*")</f>
        <v>0</v>
      </c>
      <c r="E4" s="59">
        <f>COUNTIF(BRK!$2:$2,"*-AA*")</f>
        <v>0</v>
      </c>
      <c r="F4" s="60">
        <f t="shared" si="0"/>
        <v>0</v>
      </c>
      <c r="G4" s="56">
        <f>COUNTIF(BRK!$2:$2,"*-IK*")</f>
        <v>5</v>
      </c>
      <c r="H4" s="56">
        <f>COUNTIF(BRK!$2:$2,"*-AK*")</f>
        <v>3</v>
      </c>
      <c r="I4" s="60">
        <f t="shared" si="1"/>
        <v>8</v>
      </c>
      <c r="J4" s="56">
        <f>COUNTIF(BRK!$2:$2,"*-IC*")</f>
        <v>0</v>
      </c>
      <c r="K4" s="56">
        <f>COUNTIF(BRK!$2:$2,"*-AC*")</f>
        <v>0</v>
      </c>
      <c r="L4" s="60">
        <f t="shared" si="2"/>
        <v>0</v>
      </c>
      <c r="M4" s="65">
        <f t="shared" si="3"/>
        <v>8</v>
      </c>
      <c r="N4" s="56">
        <f>SUMIF(BRK!$2:$2,"*-IA*",BRK!$3:$3)</f>
        <v>0</v>
      </c>
      <c r="O4" s="56">
        <f>SUMIF(BRK!$2:$2,"*-AA*",BRK!$3:$3)</f>
        <v>0</v>
      </c>
      <c r="P4" s="60">
        <f t="shared" si="4"/>
        <v>0</v>
      </c>
      <c r="Q4" s="56">
        <f>SUMIF(BRK!$2:$2,"*-IK*",BRK!$3:$3)</f>
        <v>23</v>
      </c>
      <c r="R4" s="56">
        <f>SUMIF(BRK!$2:$2,"*-AK*",BRK!$3:$3)</f>
        <v>12</v>
      </c>
      <c r="S4" s="60">
        <f t="shared" si="5"/>
        <v>35</v>
      </c>
      <c r="T4" s="56">
        <f>SUMIF(BRK!$2:$2,"*-IC*",BRK!$3:$3)</f>
        <v>0</v>
      </c>
      <c r="U4" s="56">
        <f>SUMIF(BRK!$2:$2,"*-AC*",BRK!$3:$3)</f>
        <v>0</v>
      </c>
      <c r="V4" s="60">
        <f t="shared" si="6"/>
        <v>0</v>
      </c>
      <c r="W4" s="60">
        <f t="shared" si="7"/>
        <v>35</v>
      </c>
      <c r="X4" s="56">
        <f>SUMIF(BRK!$2:$2,"*-I*",BRK!$16:$16)</f>
        <v>82</v>
      </c>
      <c r="Y4" s="56">
        <f>SUMIF(BRK!$2:$2,"*-A*",BRK!$16:$16)</f>
        <v>26</v>
      </c>
      <c r="Z4" s="60">
        <f t="shared" si="8"/>
        <v>108</v>
      </c>
      <c r="AA4" s="56">
        <f>SUMIF(BRK!$2:$2,"*-I*",BRK!$29:$29)</f>
        <v>83</v>
      </c>
      <c r="AB4" s="56">
        <f>SUMIF(BRK!$2:$2,"*-A*",BRK!$29:$29)</f>
        <v>20</v>
      </c>
      <c r="AC4" s="60">
        <f t="shared" si="9"/>
        <v>103</v>
      </c>
      <c r="AD4" s="56">
        <f>SUMIF(BRK!$2:$2,"*-I*",BRK!$42:$42)</f>
        <v>79</v>
      </c>
      <c r="AE4" s="56">
        <f>SUMIF(BRK!$2:$2,"*-A*",BRK!$42:$42)</f>
        <v>10</v>
      </c>
      <c r="AF4" s="60">
        <f t="shared" si="10"/>
        <v>89</v>
      </c>
      <c r="AG4" s="60">
        <f t="shared" si="11"/>
        <v>300</v>
      </c>
    </row>
    <row r="5" ht="13" spans="1:33">
      <c r="A5" s="56">
        <v>3</v>
      </c>
      <c r="B5" s="57" t="s">
        <v>76</v>
      </c>
      <c r="C5" s="57" t="s">
        <v>77</v>
      </c>
      <c r="D5" s="58">
        <f>COUNTIF(PWK!$2:$2,"*-IA*")</f>
        <v>4</v>
      </c>
      <c r="E5" s="59">
        <f>COUNTIF(PWK!$2:$2,"*-AA*")</f>
        <v>1</v>
      </c>
      <c r="F5" s="60">
        <f t="shared" si="0"/>
        <v>5</v>
      </c>
      <c r="G5" s="56">
        <f>COUNTIF(PWK!$2:$2,"*-IK*")</f>
        <v>1</v>
      </c>
      <c r="H5" s="56">
        <f>COUNTIF(PWK!$2:$2,"*-AK*")</f>
        <v>0</v>
      </c>
      <c r="I5" s="60">
        <f t="shared" si="1"/>
        <v>1</v>
      </c>
      <c r="J5" s="56">
        <f>COUNTIF(PWK!$2:$2,"*-IC*")</f>
        <v>2</v>
      </c>
      <c r="K5" s="56">
        <f>COUNTIF(PWK!$2:$2,"*-AC*")</f>
        <v>3</v>
      </c>
      <c r="L5" s="60">
        <f t="shared" si="2"/>
        <v>5</v>
      </c>
      <c r="M5" s="65">
        <f t="shared" si="3"/>
        <v>11</v>
      </c>
      <c r="N5" s="56">
        <f>SUMIF(PWK!$2:$2,"*-IA*",PWK!$3:$3)</f>
        <v>26</v>
      </c>
      <c r="O5" s="56">
        <f>SUMIF(PWK!$2:$2,"*-AA*",PWK!$3:$3)</f>
        <v>4</v>
      </c>
      <c r="P5" s="60">
        <f t="shared" si="4"/>
        <v>30</v>
      </c>
      <c r="Q5" s="56">
        <f>SUMIF(PWK!$2:$2,"*-IK*",PWK!$3:$3)</f>
        <v>7</v>
      </c>
      <c r="R5" s="56">
        <f>SUMIF(PWK!$2:$2,"*-AK*",PWK!$3:$3)</f>
        <v>0</v>
      </c>
      <c r="S5" s="60">
        <f t="shared" si="5"/>
        <v>7</v>
      </c>
      <c r="T5" s="56">
        <f>SUMIF(PWK!$2:$2,"*-IC*",PWK!$3:$3)</f>
        <v>17</v>
      </c>
      <c r="U5" s="56">
        <f>SUMIF(PWK!$2:$2,"*-AC*",PWK!$3:$3)</f>
        <v>16</v>
      </c>
      <c r="V5" s="60">
        <f t="shared" si="6"/>
        <v>33</v>
      </c>
      <c r="W5" s="60">
        <f t="shared" si="7"/>
        <v>70</v>
      </c>
      <c r="X5" s="56">
        <f>SUMIF(PWK!$2:$2,"*-I*",PWK!$16:$16)</f>
        <v>77</v>
      </c>
      <c r="Y5" s="56">
        <f>SUMIF(PWK!$2:$2,"*-A*",PWK!$16:$16)</f>
        <v>53</v>
      </c>
      <c r="Z5" s="60">
        <f t="shared" si="8"/>
        <v>130</v>
      </c>
      <c r="AA5" s="56">
        <f>SUMIF(PWK!$2:$2,"*-I*",PWK!$29:$29)</f>
        <v>71</v>
      </c>
      <c r="AB5" s="56">
        <f>SUMIF(PWK!$2:$2,"*-A*",PWK!$29:$29)</f>
        <v>28</v>
      </c>
      <c r="AC5" s="60">
        <f t="shared" si="9"/>
        <v>99</v>
      </c>
      <c r="AD5" s="56">
        <f>SUMIF(PWK!$2:$2,"*-I*",PWK!$42:$42)</f>
        <v>135</v>
      </c>
      <c r="AE5" s="56">
        <f>SUMIF(PWK!$2:$2,"*-A*",PWK!$42:$42)</f>
        <v>63</v>
      </c>
      <c r="AF5" s="60">
        <f t="shared" si="10"/>
        <v>198</v>
      </c>
      <c r="AG5" s="60">
        <f t="shared" si="11"/>
        <v>427</v>
      </c>
    </row>
    <row r="6" ht="13" spans="1:33">
      <c r="A6" s="56">
        <v>4</v>
      </c>
      <c r="B6" s="57" t="s">
        <v>78</v>
      </c>
      <c r="C6" s="57" t="s">
        <v>79</v>
      </c>
      <c r="D6" s="58">
        <f>COUNTIF(SCY!$2:$2,"*-IA*")</f>
        <v>5</v>
      </c>
      <c r="E6" s="59">
        <f>COUNTIF(SCY!$2:$2,"*-AA*")</f>
        <v>5</v>
      </c>
      <c r="F6" s="60">
        <f t="shared" si="0"/>
        <v>10</v>
      </c>
      <c r="G6" s="56">
        <f>COUNTIF(SCY!$2:$2,"*-IK*")</f>
        <v>0</v>
      </c>
      <c r="H6" s="56">
        <f>COUNTIF(SCY!$2:$2,"*-AK*")</f>
        <v>0</v>
      </c>
      <c r="I6" s="60">
        <f t="shared" si="1"/>
        <v>0</v>
      </c>
      <c r="J6" s="56">
        <f>COUNTIF(SCY!$2:$2,"*-IC*")</f>
        <v>0</v>
      </c>
      <c r="K6" s="56">
        <f>COUNTIF(SCY!$2:$2,"*-AC*")</f>
        <v>0</v>
      </c>
      <c r="L6" s="60">
        <f t="shared" si="2"/>
        <v>0</v>
      </c>
      <c r="M6" s="65">
        <f t="shared" si="3"/>
        <v>10</v>
      </c>
      <c r="N6" s="56">
        <f>SUMIF(SCY!$2:$2,"*-IA*",SCY!$3:$3)</f>
        <v>24</v>
      </c>
      <c r="O6" s="56">
        <f>SUMIF(SCY!$2:$2,"*-AA*",SCY!$3:$3)</f>
        <v>17</v>
      </c>
      <c r="P6" s="60">
        <f t="shared" si="4"/>
        <v>41</v>
      </c>
      <c r="Q6" s="56">
        <f>SUMIF(SCY!$2:$2,"*-IK*",SCY!$3:$3)</f>
        <v>0</v>
      </c>
      <c r="R6" s="56">
        <f>SUMIF(SCY!$2:$2,"*-AK*",SCY!$3:$3)</f>
        <v>0</v>
      </c>
      <c r="S6" s="60">
        <f t="shared" si="5"/>
        <v>0</v>
      </c>
      <c r="T6" s="56">
        <f>SUMIF(SCY!$2:$2,"*-IC*",SCY!$3:$3)</f>
        <v>0</v>
      </c>
      <c r="U6" s="56">
        <f>SUMIF(SCY!$2:$2,"*-AC*",SCY!$3:$3)</f>
        <v>0</v>
      </c>
      <c r="V6" s="60">
        <f t="shared" si="6"/>
        <v>0</v>
      </c>
      <c r="W6" s="60">
        <f t="shared" si="7"/>
        <v>41</v>
      </c>
      <c r="X6" s="56">
        <f>SUMIF(SCY!$2:$2,"*-I*",SCY!$16:$16)</f>
        <v>45</v>
      </c>
      <c r="Y6" s="56">
        <f>SUMIF(SCY!$2:$2,"*-A*",SCY!$16:$16)</f>
        <v>43</v>
      </c>
      <c r="Z6" s="60">
        <f t="shared" si="8"/>
        <v>88</v>
      </c>
      <c r="AA6" s="56">
        <f>SUMIF(SCY!$2:$2,"*-I*",SCY!$29:$29)</f>
        <v>35</v>
      </c>
      <c r="AB6" s="56">
        <f>SUMIF(SCY!$2:$2,"*-A*",SCY!$29:$29)</f>
        <v>45</v>
      </c>
      <c r="AC6" s="60">
        <f t="shared" si="9"/>
        <v>80</v>
      </c>
      <c r="AD6" s="56">
        <f>SUMIF(SCY!$2:$2,"*-I*",SCY!$42:$42)</f>
        <v>75</v>
      </c>
      <c r="AE6" s="56">
        <f>SUMIF(SCY!$2:$2,"*-A*",SCY!$42:$42)</f>
        <v>113</v>
      </c>
      <c r="AF6" s="60">
        <f t="shared" si="10"/>
        <v>188</v>
      </c>
      <c r="AG6" s="60">
        <f t="shared" si="11"/>
        <v>356</v>
      </c>
    </row>
    <row r="7" ht="13" spans="1:33">
      <c r="A7" s="56">
        <v>5</v>
      </c>
      <c r="B7" s="57" t="s">
        <v>80</v>
      </c>
      <c r="C7" s="57" t="s">
        <v>81</v>
      </c>
      <c r="D7" s="58">
        <f>COUNTIF(BSC!$2:$2,"*-IA*")</f>
        <v>9</v>
      </c>
      <c r="E7" s="59">
        <f>COUNTIF(BSC!$2:$2,"*-AA*")</f>
        <v>2</v>
      </c>
      <c r="F7" s="60">
        <f t="shared" si="0"/>
        <v>11</v>
      </c>
      <c r="G7" s="56">
        <f>COUNTIF(BSC!$2:$2,"*-IK*")</f>
        <v>1</v>
      </c>
      <c r="H7" s="56">
        <f>COUNTIF(BSC!$2:$2,"*-AK*")</f>
        <v>1</v>
      </c>
      <c r="I7" s="60">
        <f t="shared" si="1"/>
        <v>2</v>
      </c>
      <c r="J7" s="56">
        <f>COUNTIF(BSC!$2:$2,"*-IC*")</f>
        <v>3</v>
      </c>
      <c r="K7" s="56">
        <f>COUNTIF(BSC!$2:$2,"*-AC*")</f>
        <v>7</v>
      </c>
      <c r="L7" s="60">
        <f t="shared" si="2"/>
        <v>10</v>
      </c>
      <c r="M7" s="65">
        <f t="shared" si="3"/>
        <v>23</v>
      </c>
      <c r="N7" s="56">
        <f>SUMIF(BSC!$2:$2,"*-IA*",BSC!$3:$3)</f>
        <v>49</v>
      </c>
      <c r="O7" s="56">
        <f>SUMIF(BSC!$2:$2,"*-AA*",BSC!$3:$3)</f>
        <v>7</v>
      </c>
      <c r="P7" s="60">
        <f t="shared" si="4"/>
        <v>56</v>
      </c>
      <c r="Q7" s="56">
        <f>SUMIF(BSC!$2:$2,"*-IK*",BSC!$3:$3)</f>
        <v>6</v>
      </c>
      <c r="R7" s="56">
        <f>SUMIF(BSC!$2:$2,"*-AK*",BSC!$3:$3)</f>
        <v>5</v>
      </c>
      <c r="S7" s="60">
        <f t="shared" si="5"/>
        <v>11</v>
      </c>
      <c r="T7" s="56">
        <f>SUMIF(BSC!$2:$2,"*-IC*",BSC!$3:$3)</f>
        <v>17</v>
      </c>
      <c r="U7" s="56">
        <f>SUMIF(BSC!$2:$2,"*-AC*",BSC!$3:$3)</f>
        <v>37</v>
      </c>
      <c r="V7" s="60">
        <f t="shared" si="6"/>
        <v>54</v>
      </c>
      <c r="W7" s="60">
        <f t="shared" si="7"/>
        <v>121</v>
      </c>
      <c r="X7" s="56">
        <f>SUMIF(BSC!$2:$2,"*-I*",BSC!$16:$16)</f>
        <v>234</v>
      </c>
      <c r="Y7" s="56">
        <f>SUMIF(BSC!$2:$2,"*-A*",BSC!$16:$16)</f>
        <v>192</v>
      </c>
      <c r="Z7" s="60">
        <f t="shared" si="8"/>
        <v>426</v>
      </c>
      <c r="AA7" s="56">
        <f>SUMIF(BSC!$2:$2,"*-I*",BSC!$29:$29)</f>
        <v>204</v>
      </c>
      <c r="AB7" s="56">
        <f>SUMIF(BSC!$2:$2,"*-A*",BSC!$29:$29)</f>
        <v>259</v>
      </c>
      <c r="AC7" s="60">
        <f t="shared" si="9"/>
        <v>463</v>
      </c>
      <c r="AD7" s="56">
        <f>SUMIF(BSC!$2:$2,"*-I*",BSC!$42:$42)</f>
        <v>632</v>
      </c>
      <c r="AE7" s="56">
        <f>SUMIF(BSC!$2:$2,"*-A*",BSC!$42:$42)</f>
        <v>753</v>
      </c>
      <c r="AF7" s="60">
        <f t="shared" si="10"/>
        <v>1385</v>
      </c>
      <c r="AG7" s="60">
        <f t="shared" si="11"/>
        <v>2274</v>
      </c>
    </row>
    <row r="8" ht="13" spans="1:33">
      <c r="A8" s="56">
        <v>6</v>
      </c>
      <c r="B8" s="57" t="s">
        <v>82</v>
      </c>
      <c r="C8" s="57" t="s">
        <v>83</v>
      </c>
      <c r="D8" s="58">
        <f>COUNTIF(PRG!$2:$2,"*-IA*")</f>
        <v>3</v>
      </c>
      <c r="E8" s="59">
        <f>COUNTIF(PRG!$2:$2,"*-AA*")</f>
        <v>2</v>
      </c>
      <c r="F8" s="60">
        <f t="shared" si="0"/>
        <v>5</v>
      </c>
      <c r="G8" s="56">
        <f>COUNTIF(PRG!$2:$2,"*-IK*")</f>
        <v>0</v>
      </c>
      <c r="H8" s="56">
        <f>COUNTIF(PRG!$2:$2,"*-AK*")</f>
        <v>0</v>
      </c>
      <c r="I8" s="60">
        <f t="shared" si="1"/>
        <v>0</v>
      </c>
      <c r="J8" s="56">
        <f>COUNTIF(PRG!$2:$2,"*-IC*")</f>
        <v>0</v>
      </c>
      <c r="K8" s="56">
        <f>COUNTIF(PRG!$2:$2,"*-AC*")</f>
        <v>0</v>
      </c>
      <c r="L8" s="60">
        <f t="shared" si="2"/>
        <v>0</v>
      </c>
      <c r="M8" s="65">
        <f t="shared" si="3"/>
        <v>5</v>
      </c>
      <c r="N8" s="56">
        <f>SUMIF(PRG!$2:$2,"*-IA*",PRG!$3:$3)</f>
        <v>16</v>
      </c>
      <c r="O8" s="56">
        <f>SUMIF(PRG!$2:$2,"*-AA*",PRG!$3:$3)</f>
        <v>10</v>
      </c>
      <c r="P8" s="60">
        <f t="shared" si="4"/>
        <v>26</v>
      </c>
      <c r="Q8" s="56">
        <f>SUMIF(PRG!$2:$2,"*-IK*",PRG!$3:$3)</f>
        <v>0</v>
      </c>
      <c r="R8" s="56">
        <f>SUMIF(PRG!$2:$2,"*-AK*",PRG!$3:$3)</f>
        <v>0</v>
      </c>
      <c r="S8" s="60">
        <f t="shared" si="5"/>
        <v>0</v>
      </c>
      <c r="T8" s="56">
        <f>SUMIF(PRG!$2:$2,"*-IC*",PRG!$3:$3)</f>
        <v>0</v>
      </c>
      <c r="U8" s="56">
        <f>SUMIF(PRG!$2:$2,"*-AC*",PRG!$3:$3)</f>
        <v>0</v>
      </c>
      <c r="V8" s="60">
        <f t="shared" si="6"/>
        <v>0</v>
      </c>
      <c r="W8" s="60">
        <f t="shared" si="7"/>
        <v>26</v>
      </c>
      <c r="X8" s="56">
        <f>SUMIF(PRG!$2:$2,"*-I*",PRG!$16:$16)</f>
        <v>13</v>
      </c>
      <c r="Y8" s="56">
        <f>SUMIF(PRG!$2:$2,"*-A*",PRG!$16:$16)</f>
        <v>42</v>
      </c>
      <c r="Z8" s="60">
        <f t="shared" si="8"/>
        <v>55</v>
      </c>
      <c r="AA8" s="56">
        <f>SUMIF(PRG!$2:$2,"*-I*",PRG!$29:$29)</f>
        <v>19</v>
      </c>
      <c r="AB8" s="56">
        <f>SUMIF(PRG!$2:$2,"*-A*",PRG!$29:$29)</f>
        <v>9</v>
      </c>
      <c r="AC8" s="60">
        <f t="shared" si="9"/>
        <v>28</v>
      </c>
      <c r="AD8" s="56">
        <f>SUMIF(PRG!$2:$2,"*-I*",PRG!$42:$42)</f>
        <v>37</v>
      </c>
      <c r="AE8" s="56">
        <f>SUMIF(PRG!$2:$2,"*-A*",PRG!$42:$42)</f>
        <v>10</v>
      </c>
      <c r="AF8" s="60">
        <f t="shared" si="10"/>
        <v>47</v>
      </c>
      <c r="AG8" s="60">
        <f t="shared" si="11"/>
        <v>130</v>
      </c>
    </row>
    <row r="9" ht="13" spans="1:33">
      <c r="A9" s="56">
        <v>7</v>
      </c>
      <c r="B9" s="57" t="s">
        <v>84</v>
      </c>
      <c r="C9" s="57" t="s">
        <v>85</v>
      </c>
      <c r="D9" s="58">
        <f>COUNTIF(DPK!$2:$2,"*-IA*")</f>
        <v>4</v>
      </c>
      <c r="E9" s="59">
        <f>COUNTIF(DPK!$2:$2,"*-AA*")</f>
        <v>5</v>
      </c>
      <c r="F9" s="60">
        <f t="shared" si="0"/>
        <v>9</v>
      </c>
      <c r="G9" s="56">
        <f>COUNTIF(DPK!$2:$2,"*-IK*")</f>
        <v>4</v>
      </c>
      <c r="H9" s="56">
        <f>COUNTIF(DPK!$2:$2,"*-AK*")</f>
        <v>0</v>
      </c>
      <c r="I9" s="60">
        <f t="shared" si="1"/>
        <v>4</v>
      </c>
      <c r="J9" s="56">
        <f>COUNTIF(DPK!$2:$2,"*-IC*")</f>
        <v>0</v>
      </c>
      <c r="K9" s="56">
        <f>COUNTIF(DPK!$2:$2,"*-AC*")</f>
        <v>0</v>
      </c>
      <c r="L9" s="60">
        <f t="shared" si="2"/>
        <v>0</v>
      </c>
      <c r="M9" s="65">
        <f t="shared" si="3"/>
        <v>13</v>
      </c>
      <c r="N9" s="56">
        <f>SUMIF(DPK!$2:$2,"*-IA*",DPK!$3:$3)</f>
        <v>29</v>
      </c>
      <c r="O9" s="56">
        <f>SUMIF(DPK!$2:$2,"*-AA*",DPK!$3:$3)</f>
        <v>31</v>
      </c>
      <c r="P9" s="60">
        <f t="shared" si="4"/>
        <v>60</v>
      </c>
      <c r="Q9" s="56">
        <f>SUMIF(DPK!$2:$2,"*-IK*",DPK!$3:$3)</f>
        <v>28</v>
      </c>
      <c r="R9" s="56">
        <f>SUMIF(DPK!$2:$2,"*-AK*",DPK!$3:$3)</f>
        <v>0</v>
      </c>
      <c r="S9" s="60">
        <f t="shared" si="5"/>
        <v>28</v>
      </c>
      <c r="T9" s="56">
        <f>SUMIF(DPK!$2:$2,"*-IC*",DPK!$3:$3)</f>
        <v>0</v>
      </c>
      <c r="U9" s="56">
        <f>SUMIF(DPK!$2:$2,"*-AC*",DPK!$3:$3)</f>
        <v>0</v>
      </c>
      <c r="V9" s="60">
        <f t="shared" si="6"/>
        <v>0</v>
      </c>
      <c r="W9" s="60">
        <f t="shared" si="7"/>
        <v>88</v>
      </c>
      <c r="X9" s="56">
        <f>SUMIF(DPK!$2:$2,"*-I*",DPK!$16:$16)</f>
        <v>28</v>
      </c>
      <c r="Y9" s="56">
        <f>SUMIF(DPK!$2:$2,"*-A*",DPK!$16:$16)</f>
        <v>169</v>
      </c>
      <c r="Z9" s="60">
        <f t="shared" si="8"/>
        <v>197</v>
      </c>
      <c r="AA9" s="56">
        <f>SUMIF(DPK!$2:$2,"*-I*",DPK!$29:$29)</f>
        <v>30</v>
      </c>
      <c r="AB9" s="56">
        <f>SUMIF(DPK!$2:$2,"*-A*",DPK!$29:$29)</f>
        <v>70</v>
      </c>
      <c r="AC9" s="60">
        <f t="shared" si="9"/>
        <v>100</v>
      </c>
      <c r="AD9" s="56">
        <f>SUMIF(DPK!$2:$2,"*-I*",DPK!$42:$42)</f>
        <v>58</v>
      </c>
      <c r="AE9" s="56">
        <f>SUMIF(DPK!$2:$2,"*-A*",DPK!$42:$42)</f>
        <v>102</v>
      </c>
      <c r="AF9" s="60">
        <f t="shared" si="10"/>
        <v>160</v>
      </c>
      <c r="AG9" s="60">
        <f t="shared" si="11"/>
        <v>457</v>
      </c>
    </row>
    <row r="10" ht="13" spans="1:33">
      <c r="A10" s="61"/>
      <c r="B10" s="61"/>
      <c r="C10" s="61"/>
      <c r="D10" s="62">
        <f>SUM(D3:D9)</f>
        <v>28</v>
      </c>
      <c r="E10" s="62">
        <f t="shared" ref="E10:AG10" si="12">SUM(E3:E9)</f>
        <v>18</v>
      </c>
      <c r="F10" s="63">
        <f t="shared" si="12"/>
        <v>46</v>
      </c>
      <c r="G10" s="62">
        <f t="shared" si="12"/>
        <v>12</v>
      </c>
      <c r="H10" s="62">
        <f t="shared" si="12"/>
        <v>4</v>
      </c>
      <c r="I10" s="63">
        <f t="shared" si="12"/>
        <v>16</v>
      </c>
      <c r="J10" s="62">
        <f t="shared" si="12"/>
        <v>11</v>
      </c>
      <c r="K10" s="62">
        <f t="shared" si="12"/>
        <v>12</v>
      </c>
      <c r="L10" s="63">
        <f t="shared" si="12"/>
        <v>23</v>
      </c>
      <c r="M10" s="63">
        <f t="shared" si="12"/>
        <v>85</v>
      </c>
      <c r="N10" s="62">
        <f t="shared" si="12"/>
        <v>157</v>
      </c>
      <c r="O10" s="62">
        <f t="shared" si="12"/>
        <v>83</v>
      </c>
      <c r="P10" s="63">
        <f t="shared" si="12"/>
        <v>240</v>
      </c>
      <c r="Q10" s="62">
        <f t="shared" si="12"/>
        <v>70</v>
      </c>
      <c r="R10" s="62">
        <f t="shared" si="12"/>
        <v>17</v>
      </c>
      <c r="S10" s="63">
        <f t="shared" si="12"/>
        <v>87</v>
      </c>
      <c r="T10" s="62">
        <f t="shared" si="12"/>
        <v>65</v>
      </c>
      <c r="U10" s="62">
        <f t="shared" si="12"/>
        <v>62</v>
      </c>
      <c r="V10" s="63">
        <f t="shared" si="12"/>
        <v>127</v>
      </c>
      <c r="W10" s="63">
        <f t="shared" si="12"/>
        <v>454</v>
      </c>
      <c r="X10" s="62">
        <f t="shared" si="12"/>
        <v>556</v>
      </c>
      <c r="Y10" s="62">
        <f t="shared" si="12"/>
        <v>525</v>
      </c>
      <c r="Z10" s="63">
        <f t="shared" si="12"/>
        <v>1081</v>
      </c>
      <c r="AA10" s="62">
        <f t="shared" si="12"/>
        <v>505</v>
      </c>
      <c r="AB10" s="62">
        <f t="shared" si="12"/>
        <v>452</v>
      </c>
      <c r="AC10" s="63">
        <f t="shared" si="12"/>
        <v>957</v>
      </c>
      <c r="AD10" s="62">
        <f t="shared" si="12"/>
        <v>1328</v>
      </c>
      <c r="AE10" s="62">
        <f t="shared" si="12"/>
        <v>1122</v>
      </c>
      <c r="AF10" s="63">
        <f t="shared" si="12"/>
        <v>2450</v>
      </c>
      <c r="AG10" s="63">
        <f t="shared" si="12"/>
        <v>4488</v>
      </c>
    </row>
  </sheetData>
  <mergeCells count="15">
    <mergeCell ref="D1:F1"/>
    <mergeCell ref="G1:I1"/>
    <mergeCell ref="J1:L1"/>
    <mergeCell ref="N1:P1"/>
    <mergeCell ref="Q1:S1"/>
    <mergeCell ref="T1:V1"/>
    <mergeCell ref="X1:Z1"/>
    <mergeCell ref="AA1:AC1"/>
    <mergeCell ref="AD1:AF1"/>
    <mergeCell ref="A1:A2"/>
    <mergeCell ref="B1:B2"/>
    <mergeCell ref="C1:C2"/>
    <mergeCell ref="M1:M2"/>
    <mergeCell ref="W1:W2"/>
    <mergeCell ref="AG1:AG2"/>
  </mergeCells>
  <pageMargins left="0.749305555555556" right="0.749305555555556" top="0.999305555555556" bottom="0.999305555555556" header="0.509027777777778" footer="0.509027777777778"/>
  <pageSetup paperSize="9" scale="95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66"/>
  <sheetViews>
    <sheetView zoomScale="130" zoomScaleNormal="130" workbookViewId="0">
      <selection activeCell="C6" sqref="C6"/>
    </sheetView>
  </sheetViews>
  <sheetFormatPr defaultColWidth="14.4363636363636" defaultRowHeight="15.75" customHeight="1"/>
  <cols>
    <col min="1" max="1" width="11" customWidth="1"/>
    <col min="2" max="8" width="9.16363636363636" customWidth="1"/>
    <col min="9" max="9" width="9.37272727272727" customWidth="1"/>
  </cols>
  <sheetData>
    <row r="1" customFormat="1" customHeight="1" spans="1:9">
      <c r="A1" s="45" t="s">
        <v>74</v>
      </c>
      <c r="B1" s="46" t="s">
        <v>63</v>
      </c>
      <c r="C1" s="46"/>
      <c r="D1" s="46" t="s">
        <v>65</v>
      </c>
      <c r="E1" s="47"/>
      <c r="F1" s="46" t="s">
        <v>67</v>
      </c>
      <c r="G1" s="46"/>
      <c r="H1" s="47" t="s">
        <v>69</v>
      </c>
      <c r="I1" s="47"/>
    </row>
    <row r="2" customFormat="1" customHeight="1" spans="1:9">
      <c r="A2" s="20" t="s">
        <v>86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</row>
    <row r="3" customFormat="1" customHeight="1" spans="1:9">
      <c r="A3" s="48" t="s">
        <v>95</v>
      </c>
      <c r="B3" s="9">
        <f t="shared" ref="B3:I3" si="0">COUNTA(B4:B14)</f>
        <v>4</v>
      </c>
      <c r="C3" s="9">
        <f t="shared" si="0"/>
        <v>4</v>
      </c>
      <c r="D3" s="9">
        <f t="shared" si="0"/>
        <v>5</v>
      </c>
      <c r="E3" s="9">
        <f t="shared" si="0"/>
        <v>4</v>
      </c>
      <c r="F3" s="9">
        <f t="shared" si="0"/>
        <v>5</v>
      </c>
      <c r="G3" s="9">
        <f t="shared" si="0"/>
        <v>4</v>
      </c>
      <c r="H3" s="9">
        <f t="shared" si="0"/>
        <v>5</v>
      </c>
      <c r="I3" s="9">
        <f t="shared" si="0"/>
        <v>4</v>
      </c>
    </row>
    <row r="4" s="2" customFormat="1" customHeight="1" spans="1:10">
      <c r="A4" s="10" t="s">
        <v>96</v>
      </c>
      <c r="B4" s="11" t="s">
        <v>97</v>
      </c>
      <c r="C4" s="12" t="s">
        <v>98</v>
      </c>
      <c r="D4" s="2" t="s">
        <v>99</v>
      </c>
      <c r="E4" s="11" t="s">
        <v>100</v>
      </c>
      <c r="F4" s="11" t="s">
        <v>101</v>
      </c>
      <c r="G4" s="11" t="s">
        <v>102</v>
      </c>
      <c r="H4" s="11" t="s">
        <v>103</v>
      </c>
      <c r="I4" s="11" t="s">
        <v>104</v>
      </c>
      <c r="J4" s="11"/>
    </row>
    <row r="5" s="3" customFormat="1" customHeight="1" spans="1:9">
      <c r="A5" s="13">
        <v>1</v>
      </c>
      <c r="B5" s="3" t="s">
        <v>105</v>
      </c>
      <c r="C5" s="15" t="s">
        <v>106</v>
      </c>
      <c r="D5" s="3" t="s">
        <v>107</v>
      </c>
      <c r="E5" s="3" t="s">
        <v>108</v>
      </c>
      <c r="F5" s="3" t="s">
        <v>109</v>
      </c>
      <c r="G5" s="15" t="s">
        <v>110</v>
      </c>
      <c r="H5" s="3" t="s">
        <v>111</v>
      </c>
      <c r="I5" s="3" t="s">
        <v>112</v>
      </c>
    </row>
    <row r="6" s="3" customFormat="1" customHeight="1" spans="1:9">
      <c r="A6" s="13">
        <v>2</v>
      </c>
      <c r="B6" s="3" t="s">
        <v>113</v>
      </c>
      <c r="C6" s="15" t="s">
        <v>114</v>
      </c>
      <c r="D6" s="3" t="s">
        <v>115</v>
      </c>
      <c r="E6" s="3" t="s">
        <v>116</v>
      </c>
      <c r="F6" s="3" t="s">
        <v>117</v>
      </c>
      <c r="G6" s="15" t="s">
        <v>118</v>
      </c>
      <c r="H6" s="3" t="s">
        <v>119</v>
      </c>
      <c r="I6" s="3" t="s">
        <v>120</v>
      </c>
    </row>
    <row r="7" s="3" customFormat="1" customHeight="1" spans="1:9">
      <c r="A7" s="13">
        <v>3</v>
      </c>
      <c r="B7" s="15" t="s">
        <v>121</v>
      </c>
      <c r="C7" s="15" t="s">
        <v>122</v>
      </c>
      <c r="D7" s="3" t="s">
        <v>123</v>
      </c>
      <c r="E7" s="3" t="s">
        <v>124</v>
      </c>
      <c r="F7" s="3" t="s">
        <v>125</v>
      </c>
      <c r="G7" s="15" t="s">
        <v>126</v>
      </c>
      <c r="H7" s="3" t="s">
        <v>127</v>
      </c>
      <c r="I7" s="3" t="s">
        <v>128</v>
      </c>
    </row>
    <row r="8" s="3" customFormat="1" customHeight="1" spans="1:8">
      <c r="A8" s="13">
        <v>4</v>
      </c>
      <c r="C8" s="51"/>
      <c r="D8" s="14" t="s">
        <v>129</v>
      </c>
      <c r="F8" s="3" t="s">
        <v>130</v>
      </c>
      <c r="H8" s="15" t="s">
        <v>131</v>
      </c>
    </row>
    <row r="9" s="3" customFormat="1" customHeight="1" spans="1:3">
      <c r="A9" s="13">
        <v>5</v>
      </c>
      <c r="C9" s="51"/>
    </row>
    <row r="10" s="3" customFormat="1" customHeight="1" spans="1:3">
      <c r="A10" s="13">
        <v>6</v>
      </c>
      <c r="C10" s="17"/>
    </row>
    <row r="11" s="3" customFormat="1" customHeight="1" spans="1:1">
      <c r="A11" s="13">
        <v>7</v>
      </c>
    </row>
    <row r="12" s="3" customFormat="1" customHeight="1" spans="1:1">
      <c r="A12" s="13">
        <v>8</v>
      </c>
    </row>
    <row r="13" s="3" customFormat="1" customHeight="1" spans="1:1">
      <c r="A13" s="13">
        <v>9</v>
      </c>
    </row>
    <row r="14" s="3" customFormat="1" customHeight="1" spans="1:9">
      <c r="A14" s="18">
        <v>10</v>
      </c>
      <c r="B14" s="19"/>
      <c r="C14" s="19"/>
      <c r="D14" s="19"/>
      <c r="E14" s="19"/>
      <c r="F14" s="19"/>
      <c r="G14" s="19"/>
      <c r="H14" s="19"/>
      <c r="I14" s="19"/>
    </row>
    <row r="15" s="3" customFormat="1" customHeight="1" spans="1:1">
      <c r="A15" s="13"/>
    </row>
    <row r="16" customFormat="1" customHeight="1" spans="1:9">
      <c r="A16" s="20" t="s">
        <v>132</v>
      </c>
      <c r="B16" s="21">
        <f>SUM(B17:B27)</f>
        <v>16</v>
      </c>
      <c r="C16" s="21">
        <f>SUM(C17:C27)</f>
        <v>0</v>
      </c>
      <c r="D16" s="21">
        <f>SUM(D17:D27)</f>
        <v>4</v>
      </c>
      <c r="E16" s="21">
        <f>SUM(E17:E27)</f>
        <v>26</v>
      </c>
      <c r="F16" s="21">
        <f>SUM(F17:F27)</f>
        <v>3</v>
      </c>
      <c r="G16" s="21"/>
      <c r="H16" s="21">
        <f>SUM(H17:H27)</f>
        <v>46</v>
      </c>
      <c r="I16" s="21">
        <f>SUM(I17:I27)</f>
        <v>13</v>
      </c>
    </row>
    <row r="17" s="3" customFormat="1" customHeight="1" spans="1:9">
      <c r="A17" s="13" t="s">
        <v>96</v>
      </c>
      <c r="B17" s="23">
        <v>8</v>
      </c>
      <c r="C17" s="23">
        <v>0</v>
      </c>
      <c r="D17" s="23">
        <v>4</v>
      </c>
      <c r="E17" s="13">
        <v>0</v>
      </c>
      <c r="F17" s="22">
        <v>0</v>
      </c>
      <c r="G17" s="22">
        <v>17</v>
      </c>
      <c r="H17" s="23">
        <v>0</v>
      </c>
      <c r="I17" s="23">
        <v>12</v>
      </c>
    </row>
    <row r="18" customFormat="1" customHeight="1" spans="1:9">
      <c r="A18" s="13">
        <v>1</v>
      </c>
      <c r="B18" s="23">
        <v>0</v>
      </c>
      <c r="C18" s="13"/>
      <c r="D18" s="23"/>
      <c r="E18" s="23">
        <v>7</v>
      </c>
      <c r="F18" s="22">
        <v>0</v>
      </c>
      <c r="G18" s="22"/>
      <c r="H18" s="23">
        <v>0</v>
      </c>
      <c r="I18" s="23">
        <v>0</v>
      </c>
    </row>
    <row r="19" customFormat="1" customHeight="1" spans="1:9">
      <c r="A19" s="13">
        <v>2</v>
      </c>
      <c r="B19" s="23">
        <v>8</v>
      </c>
      <c r="D19" s="23">
        <v>0</v>
      </c>
      <c r="E19" s="23">
        <v>8</v>
      </c>
      <c r="F19" s="23">
        <v>0</v>
      </c>
      <c r="G19" s="23"/>
      <c r="H19" s="23">
        <v>42</v>
      </c>
      <c r="I19" s="23">
        <v>0</v>
      </c>
    </row>
    <row r="20" customFormat="1" customHeight="1" spans="1:9">
      <c r="A20" s="13">
        <v>3</v>
      </c>
      <c r="B20" s="23"/>
      <c r="C20" s="23">
        <v>0</v>
      </c>
      <c r="E20" s="23">
        <v>11</v>
      </c>
      <c r="F20" s="23">
        <v>0</v>
      </c>
      <c r="G20" s="23"/>
      <c r="H20" s="23">
        <v>4</v>
      </c>
      <c r="I20" s="23">
        <v>1</v>
      </c>
    </row>
    <row r="21" customFormat="1" customHeight="1" spans="1:7">
      <c r="A21" s="13">
        <v>4</v>
      </c>
      <c r="C21" s="23"/>
      <c r="D21" s="23">
        <v>0</v>
      </c>
      <c r="E21" s="23"/>
      <c r="F21" s="23">
        <v>3</v>
      </c>
      <c r="G21" s="23"/>
    </row>
    <row r="22" customFormat="1" customHeight="1" spans="1:5">
      <c r="A22" s="13">
        <v>5</v>
      </c>
      <c r="C22" s="23"/>
      <c r="D22" s="23"/>
      <c r="E22" s="23"/>
    </row>
    <row r="23" customFormat="1" customHeight="1" spans="1:5">
      <c r="A23" s="13">
        <v>6</v>
      </c>
      <c r="C23" s="23"/>
      <c r="D23" s="23"/>
      <c r="E23" s="23"/>
    </row>
    <row r="24" customFormat="1" customHeight="1" spans="1:9">
      <c r="A24" s="13">
        <v>7</v>
      </c>
      <c r="B24" s="23"/>
      <c r="C24" s="23"/>
      <c r="D24" s="23"/>
      <c r="E24" s="23"/>
      <c r="H24" s="23"/>
      <c r="I24" s="23"/>
    </row>
    <row r="25" customFormat="1" customHeight="1" spans="1:9">
      <c r="A25" s="13">
        <v>8</v>
      </c>
      <c r="B25" s="23"/>
      <c r="C25" s="23"/>
      <c r="D25" s="23"/>
      <c r="E25" s="23"/>
      <c r="F25" s="23"/>
      <c r="G25" s="23"/>
      <c r="H25" s="23"/>
      <c r="I25" s="23"/>
    </row>
    <row r="26" customFormat="1" customHeight="1" spans="1:9">
      <c r="A26" s="13">
        <v>9</v>
      </c>
      <c r="B26" s="23"/>
      <c r="C26" s="23"/>
      <c r="D26" s="23"/>
      <c r="E26" s="23"/>
      <c r="F26" s="23"/>
      <c r="G26" s="23"/>
      <c r="H26" s="23"/>
      <c r="I26" s="23"/>
    </row>
    <row r="27" customFormat="1" customHeight="1" spans="1:9">
      <c r="A27" s="24">
        <v>10</v>
      </c>
      <c r="B27" s="25"/>
      <c r="C27" s="25"/>
      <c r="D27" s="25"/>
      <c r="E27" s="25"/>
      <c r="F27" s="25"/>
      <c r="G27" s="25"/>
      <c r="H27" s="25"/>
      <c r="I27" s="25"/>
    </row>
    <row r="28" customFormat="1" customHeight="1" spans="1:1">
      <c r="A28" s="9"/>
    </row>
    <row r="29" customFormat="1" customHeight="1" spans="1:9">
      <c r="A29" s="20" t="s">
        <v>133</v>
      </c>
      <c r="B29" s="21">
        <f>SUM(B30:B40)</f>
        <v>15</v>
      </c>
      <c r="C29" s="21">
        <f>SUM(C30:C40)</f>
        <v>0</v>
      </c>
      <c r="D29" s="21">
        <f>SUM(D30:D40)</f>
        <v>18</v>
      </c>
      <c r="E29" s="21">
        <f>SUM(E30:E40)</f>
        <v>20</v>
      </c>
      <c r="F29" s="21">
        <f>SUM(F30:F40)</f>
        <v>8</v>
      </c>
      <c r="G29" s="21"/>
      <c r="H29" s="21">
        <f>SUM(H30:H40)</f>
        <v>42</v>
      </c>
      <c r="I29" s="21">
        <f>SUM(I30:I40)</f>
        <v>0</v>
      </c>
    </row>
    <row r="30" s="3" customFormat="1" customHeight="1" spans="1:9">
      <c r="A30" s="13" t="s">
        <v>96</v>
      </c>
      <c r="B30" s="23">
        <v>15</v>
      </c>
      <c r="C30" s="23">
        <v>0</v>
      </c>
      <c r="D30" s="23">
        <v>18</v>
      </c>
      <c r="E30" s="13">
        <v>0</v>
      </c>
      <c r="F30" s="22">
        <v>0</v>
      </c>
      <c r="G30" s="22">
        <v>0</v>
      </c>
      <c r="H30" s="23">
        <v>10</v>
      </c>
      <c r="I30" s="23">
        <v>0</v>
      </c>
    </row>
    <row r="31" customFormat="1" customHeight="1" spans="1:9">
      <c r="A31" s="13">
        <v>1</v>
      </c>
      <c r="B31" s="23">
        <v>0</v>
      </c>
      <c r="C31" s="13"/>
      <c r="D31" s="23"/>
      <c r="E31" s="23">
        <v>15</v>
      </c>
      <c r="F31" s="22">
        <v>8</v>
      </c>
      <c r="G31" s="22"/>
      <c r="H31" s="23">
        <v>0</v>
      </c>
      <c r="I31" s="23">
        <v>0</v>
      </c>
    </row>
    <row r="32" customFormat="1" customHeight="1" spans="1:9">
      <c r="A32" s="13">
        <v>2</v>
      </c>
      <c r="B32" s="23"/>
      <c r="D32" s="23">
        <v>0</v>
      </c>
      <c r="E32" s="23">
        <v>0</v>
      </c>
      <c r="F32" s="23">
        <v>0</v>
      </c>
      <c r="G32" s="23"/>
      <c r="H32" s="23">
        <v>20</v>
      </c>
      <c r="I32" s="23">
        <v>0</v>
      </c>
    </row>
    <row r="33" customFormat="1" customHeight="1" spans="1:9">
      <c r="A33" s="13">
        <v>3</v>
      </c>
      <c r="B33" s="23"/>
      <c r="C33" s="23">
        <v>0</v>
      </c>
      <c r="E33" s="23">
        <v>5</v>
      </c>
      <c r="F33" s="23">
        <v>0</v>
      </c>
      <c r="G33" s="23"/>
      <c r="H33" s="23">
        <v>4</v>
      </c>
      <c r="I33" s="23">
        <v>0</v>
      </c>
    </row>
    <row r="34" customFormat="1" customHeight="1" spans="1:9">
      <c r="A34" s="13">
        <v>4</v>
      </c>
      <c r="B34" s="23"/>
      <c r="C34" s="23"/>
      <c r="D34" s="23">
        <v>0</v>
      </c>
      <c r="E34" s="23"/>
      <c r="F34" s="23">
        <v>0</v>
      </c>
      <c r="G34" s="23"/>
      <c r="H34" s="23">
        <v>8</v>
      </c>
      <c r="I34" s="23"/>
    </row>
    <row r="35" customFormat="1" customHeight="1" spans="1:9">
      <c r="A35" s="13">
        <v>5</v>
      </c>
      <c r="B35" s="23"/>
      <c r="C35" s="23"/>
      <c r="D35" s="23"/>
      <c r="E35" s="23"/>
      <c r="H35" s="23"/>
      <c r="I35" s="23"/>
    </row>
    <row r="36" customFormat="1" customHeight="1" spans="1:9">
      <c r="A36" s="13">
        <v>6</v>
      </c>
      <c r="B36" s="23"/>
      <c r="C36" s="23"/>
      <c r="D36" s="23"/>
      <c r="E36" s="23"/>
      <c r="H36" s="23"/>
      <c r="I36" s="23"/>
    </row>
    <row r="37" customFormat="1" customHeight="1" spans="1:9">
      <c r="A37" s="13">
        <v>7</v>
      </c>
      <c r="B37" s="23"/>
      <c r="C37" s="23"/>
      <c r="D37" s="23"/>
      <c r="E37" s="23"/>
      <c r="H37" s="23"/>
      <c r="I37" s="23"/>
    </row>
    <row r="38" customFormat="1" customHeight="1" spans="1:9">
      <c r="A38" s="13">
        <v>8</v>
      </c>
      <c r="B38" s="23"/>
      <c r="C38" s="23"/>
      <c r="D38" s="23"/>
      <c r="E38" s="23"/>
      <c r="F38" s="23"/>
      <c r="G38" s="23"/>
      <c r="H38" s="23"/>
      <c r="I38" s="23"/>
    </row>
    <row r="39" customFormat="1" customHeight="1" spans="1:9">
      <c r="A39" s="13">
        <v>9</v>
      </c>
      <c r="B39" s="23"/>
      <c r="C39" s="23"/>
      <c r="D39" s="23"/>
      <c r="E39" s="23"/>
      <c r="F39" s="23"/>
      <c r="G39" s="23"/>
      <c r="H39" s="23"/>
      <c r="I39" s="23"/>
    </row>
    <row r="40" customFormat="1" customHeight="1" spans="1:9">
      <c r="A40" s="24">
        <v>10</v>
      </c>
      <c r="B40" s="25"/>
      <c r="C40" s="25"/>
      <c r="D40" s="25"/>
      <c r="E40" s="25"/>
      <c r="F40" s="25"/>
      <c r="G40" s="25"/>
      <c r="H40" s="25"/>
      <c r="I40" s="25"/>
    </row>
    <row r="41" customFormat="1" customHeight="1" spans="1:1">
      <c r="A41" s="9"/>
    </row>
    <row r="42" customFormat="1" customHeight="1" spans="1:9">
      <c r="A42" s="20" t="s">
        <v>134</v>
      </c>
      <c r="B42" s="21">
        <f>SUM(B43:B53)</f>
        <v>9</v>
      </c>
      <c r="C42" s="21">
        <f>SUM(C43:C53)</f>
        <v>0</v>
      </c>
      <c r="D42" s="21">
        <f>SUM(D43:D53)</f>
        <v>1</v>
      </c>
      <c r="E42" s="21">
        <f>SUM(E43:E53)</f>
        <v>10</v>
      </c>
      <c r="F42" s="21">
        <f>SUM(F43:F53)</f>
        <v>10</v>
      </c>
      <c r="G42" s="21"/>
      <c r="H42" s="21">
        <f>SUM(H43:H53)</f>
        <v>50</v>
      </c>
      <c r="I42" s="21">
        <f>SUM(I43:I53)</f>
        <v>9</v>
      </c>
    </row>
    <row r="43" s="3" customFormat="1" customHeight="1" spans="1:9">
      <c r="A43" s="13" t="s">
        <v>96</v>
      </c>
      <c r="B43" s="23">
        <v>9</v>
      </c>
      <c r="C43" s="23">
        <v>0</v>
      </c>
      <c r="D43" s="23">
        <v>1</v>
      </c>
      <c r="E43" s="13">
        <v>0</v>
      </c>
      <c r="F43" s="22">
        <v>0</v>
      </c>
      <c r="G43" s="22">
        <v>12</v>
      </c>
      <c r="H43" s="23">
        <v>40</v>
      </c>
      <c r="I43" s="23"/>
    </row>
    <row r="44" customFormat="1" customHeight="1" spans="1:9">
      <c r="A44" s="13">
        <v>1</v>
      </c>
      <c r="B44" s="23"/>
      <c r="C44" s="13"/>
      <c r="D44" s="23"/>
      <c r="E44" s="23">
        <v>0</v>
      </c>
      <c r="F44" s="22">
        <v>0</v>
      </c>
      <c r="G44" s="22"/>
      <c r="H44" s="23">
        <v>0</v>
      </c>
      <c r="I44" s="23">
        <v>0</v>
      </c>
    </row>
    <row r="45" customFormat="1" customHeight="1" spans="1:9">
      <c r="A45" s="13">
        <v>2</v>
      </c>
      <c r="B45" s="23"/>
      <c r="D45" s="23">
        <v>0</v>
      </c>
      <c r="E45" s="23">
        <v>0</v>
      </c>
      <c r="F45" s="23">
        <v>10</v>
      </c>
      <c r="G45" s="23"/>
      <c r="H45" s="23">
        <v>10</v>
      </c>
      <c r="I45" s="23">
        <v>9</v>
      </c>
    </row>
    <row r="46" customFormat="1" customHeight="1" spans="1:9">
      <c r="A46" s="13">
        <v>3</v>
      </c>
      <c r="B46" s="23"/>
      <c r="C46" s="23">
        <v>0</v>
      </c>
      <c r="E46" s="23">
        <v>10</v>
      </c>
      <c r="F46" s="23">
        <v>0</v>
      </c>
      <c r="G46" s="23"/>
      <c r="H46" s="23"/>
      <c r="I46" s="23">
        <v>0</v>
      </c>
    </row>
    <row r="47" customFormat="1" customHeight="1" spans="1:9">
      <c r="A47" s="13">
        <v>4</v>
      </c>
      <c r="B47" s="23"/>
      <c r="C47" s="23"/>
      <c r="D47" s="23">
        <v>0</v>
      </c>
      <c r="E47" s="23"/>
      <c r="F47" s="23">
        <v>0</v>
      </c>
      <c r="G47" s="23"/>
      <c r="H47" s="23"/>
      <c r="I47" s="23">
        <v>0</v>
      </c>
    </row>
    <row r="48" customFormat="1" customHeight="1" spans="1:9">
      <c r="A48" s="13">
        <v>5</v>
      </c>
      <c r="B48" s="23"/>
      <c r="C48" s="23"/>
      <c r="D48" s="23"/>
      <c r="E48" s="23"/>
      <c r="H48" s="23"/>
      <c r="I48" s="23"/>
    </row>
    <row r="49" customFormat="1" customHeight="1" spans="1:9">
      <c r="A49" s="13">
        <v>6</v>
      </c>
      <c r="B49" s="23"/>
      <c r="C49" s="23"/>
      <c r="D49" s="23"/>
      <c r="E49" s="23"/>
      <c r="H49" s="23"/>
      <c r="I49" s="23"/>
    </row>
    <row r="50" customFormat="1" customHeight="1" spans="1:9">
      <c r="A50" s="13">
        <v>7</v>
      </c>
      <c r="B50" s="23"/>
      <c r="C50" s="23"/>
      <c r="D50" s="23"/>
      <c r="E50" s="23"/>
      <c r="H50" s="23"/>
      <c r="I50" s="23"/>
    </row>
    <row r="51" customFormat="1" customHeight="1" spans="1:9">
      <c r="A51" s="13">
        <v>8</v>
      </c>
      <c r="B51" s="23"/>
      <c r="C51" s="23"/>
      <c r="D51" s="23"/>
      <c r="E51" s="23"/>
      <c r="F51" s="23"/>
      <c r="G51" s="23"/>
      <c r="H51" s="23"/>
      <c r="I51" s="23"/>
    </row>
    <row r="52" customFormat="1" customHeight="1" spans="1:9">
      <c r="A52" s="13">
        <v>9</v>
      </c>
      <c r="B52" s="23"/>
      <c r="C52" s="23"/>
      <c r="D52" s="23"/>
      <c r="E52" s="23"/>
      <c r="F52" s="23"/>
      <c r="G52" s="23"/>
      <c r="H52" s="23"/>
      <c r="I52" s="23"/>
    </row>
    <row r="53" customFormat="1" customHeight="1" spans="1:9">
      <c r="A53" s="24">
        <v>10</v>
      </c>
      <c r="B53" s="25"/>
      <c r="C53" s="25"/>
      <c r="D53" s="25"/>
      <c r="E53" s="25"/>
      <c r="F53" s="25"/>
      <c r="G53" s="25"/>
      <c r="H53" s="25"/>
      <c r="I53" s="25"/>
    </row>
    <row r="54" customFormat="1" customHeight="1" spans="1:1">
      <c r="A54" s="26"/>
    </row>
    <row r="55" customFormat="1" customHeight="1" spans="1:1">
      <c r="A55" s="26"/>
    </row>
    <row r="56" customFormat="1" customHeight="1" spans="1:1">
      <c r="A56" s="26"/>
    </row>
    <row r="57" customFormat="1" customHeight="1" spans="1:1">
      <c r="A57" s="26"/>
    </row>
    <row r="58" customFormat="1" customHeight="1" spans="1:1">
      <c r="A58" s="26"/>
    </row>
    <row r="59" customFormat="1" customHeight="1" spans="1:1">
      <c r="A59" s="26"/>
    </row>
    <row r="60" customFormat="1" customHeight="1" spans="1:1">
      <c r="A60" s="26"/>
    </row>
    <row r="61" customFormat="1" customHeight="1" spans="1:1">
      <c r="A61" s="26"/>
    </row>
    <row r="62" customFormat="1" customHeight="1" spans="1:1">
      <c r="A62" s="26"/>
    </row>
    <row r="63" customFormat="1" customHeight="1" spans="1:1">
      <c r="A63" s="26"/>
    </row>
    <row r="64" customFormat="1" customHeight="1" spans="1:1">
      <c r="A64" s="26"/>
    </row>
    <row r="65" customFormat="1" customHeight="1" spans="1:1">
      <c r="A65" s="26"/>
    </row>
    <row r="66" customFormat="1" customHeight="1" spans="1:1">
      <c r="A66" s="26"/>
    </row>
    <row r="67" customFormat="1" customHeight="1" spans="1:1">
      <c r="A67" s="26"/>
    </row>
    <row r="68" customFormat="1" customHeight="1" spans="1:1">
      <c r="A68" s="26"/>
    </row>
    <row r="69" customFormat="1" customHeight="1" spans="1:1">
      <c r="A69" s="26"/>
    </row>
    <row r="70" customFormat="1" customHeight="1" spans="1:1">
      <c r="A70" s="26"/>
    </row>
    <row r="71" customFormat="1" customHeight="1" spans="1:1">
      <c r="A71" s="26"/>
    </row>
    <row r="72" customFormat="1" customHeight="1" spans="1:1">
      <c r="A72" s="26"/>
    </row>
    <row r="73" customFormat="1" customHeight="1" spans="1:1">
      <c r="A73" s="26"/>
    </row>
    <row r="74" customFormat="1" customHeight="1" spans="1:1">
      <c r="A74" s="26"/>
    </row>
    <row r="75" customFormat="1" customHeight="1" spans="1:1">
      <c r="A75" s="26"/>
    </row>
    <row r="76" customFormat="1" customHeight="1" spans="1:1">
      <c r="A76" s="26"/>
    </row>
    <row r="77" customFormat="1" customHeight="1" spans="1:1">
      <c r="A77" s="26"/>
    </row>
    <row r="78" customFormat="1" customHeight="1" spans="1:1">
      <c r="A78" s="26"/>
    </row>
    <row r="79" customFormat="1" customHeight="1" spans="1:1">
      <c r="A79" s="26"/>
    </row>
    <row r="80" customFormat="1" customHeight="1" spans="1:1">
      <c r="A80" s="26"/>
    </row>
    <row r="81" customFormat="1" customHeight="1" spans="1:1">
      <c r="A81" s="26"/>
    </row>
    <row r="82" customFormat="1" customHeight="1" spans="1:1">
      <c r="A82" s="26"/>
    </row>
    <row r="83" customFormat="1" customHeight="1" spans="1:1">
      <c r="A83" s="26"/>
    </row>
    <row r="84" customFormat="1" customHeight="1" spans="1:1">
      <c r="A84" s="26"/>
    </row>
    <row r="85" customFormat="1" customHeight="1" spans="1:1">
      <c r="A85" s="26"/>
    </row>
    <row r="86" customFormat="1" customHeight="1" spans="1:1">
      <c r="A86" s="26"/>
    </row>
    <row r="87" customFormat="1" customHeight="1" spans="1:1">
      <c r="A87" s="26"/>
    </row>
    <row r="88" customFormat="1" customHeight="1" spans="1:1">
      <c r="A88" s="26"/>
    </row>
    <row r="89" customFormat="1" customHeight="1" spans="1:1">
      <c r="A89" s="26"/>
    </row>
    <row r="90" customFormat="1" customHeight="1" spans="1:1">
      <c r="A90" s="26"/>
    </row>
    <row r="91" customFormat="1" customHeight="1" spans="1:1">
      <c r="A91" s="26"/>
    </row>
    <row r="92" customFormat="1" customHeight="1" spans="1:1">
      <c r="A92" s="26"/>
    </row>
    <row r="93" customFormat="1" customHeight="1" spans="1:1">
      <c r="A93" s="26"/>
    </row>
    <row r="94" customFormat="1" customHeight="1" spans="1:1">
      <c r="A94" s="26"/>
    </row>
    <row r="95" customFormat="1" customHeight="1" spans="1:1">
      <c r="A95" s="26"/>
    </row>
    <row r="96" customFormat="1" customHeight="1" spans="1:1">
      <c r="A96" s="26"/>
    </row>
    <row r="97" customFormat="1" customHeight="1" spans="1:1">
      <c r="A97" s="26"/>
    </row>
    <row r="98" customFormat="1" customHeight="1" spans="1:1">
      <c r="A98" s="26"/>
    </row>
    <row r="99" customFormat="1" customHeight="1" spans="1:1">
      <c r="A99" s="26"/>
    </row>
    <row r="100" customFormat="1" customHeight="1" spans="1:1">
      <c r="A100" s="26"/>
    </row>
    <row r="101" customFormat="1" customHeight="1" spans="1:1">
      <c r="A101" s="26"/>
    </row>
    <row r="102" customFormat="1" customHeight="1" spans="1:1">
      <c r="A102" s="26"/>
    </row>
    <row r="103" customFormat="1" customHeight="1" spans="1:1">
      <c r="A103" s="26"/>
    </row>
    <row r="104" customFormat="1" customHeight="1" spans="1:1">
      <c r="A104" s="26"/>
    </row>
    <row r="105" customFormat="1" customHeight="1" spans="1:1">
      <c r="A105" s="26"/>
    </row>
    <row r="106" customFormat="1" customHeight="1" spans="1:1">
      <c r="A106" s="26"/>
    </row>
    <row r="107" customFormat="1" customHeight="1" spans="1:1">
      <c r="A107" s="26"/>
    </row>
    <row r="108" customFormat="1" customHeight="1" spans="1:1">
      <c r="A108" s="26"/>
    </row>
    <row r="109" customFormat="1" customHeight="1" spans="1:1">
      <c r="A109" s="26"/>
    </row>
    <row r="110" customFormat="1" customHeight="1" spans="1:1">
      <c r="A110" s="26"/>
    </row>
    <row r="111" customFormat="1" customHeight="1" spans="1:1">
      <c r="A111" s="26"/>
    </row>
    <row r="112" customFormat="1" customHeight="1" spans="1:1">
      <c r="A112" s="26"/>
    </row>
    <row r="113" customFormat="1" customHeight="1" spans="1:1">
      <c r="A113" s="26"/>
    </row>
    <row r="114" customFormat="1" customHeight="1" spans="1:1">
      <c r="A114" s="26"/>
    </row>
    <row r="115" customFormat="1" customHeight="1" spans="1:1">
      <c r="A115" s="26"/>
    </row>
    <row r="116" customFormat="1" customHeight="1" spans="1:1">
      <c r="A116" s="26"/>
    </row>
    <row r="117" customFormat="1" customHeight="1" spans="1:1">
      <c r="A117" s="26"/>
    </row>
    <row r="118" customFormat="1" customHeight="1" spans="1:1">
      <c r="A118" s="26"/>
    </row>
    <row r="119" customFormat="1" customHeight="1" spans="1:1">
      <c r="A119" s="26"/>
    </row>
    <row r="120" customFormat="1" customHeight="1" spans="1:1">
      <c r="A120" s="26"/>
    </row>
    <row r="121" customFormat="1" customHeight="1" spans="1:1">
      <c r="A121" s="26"/>
    </row>
    <row r="122" customFormat="1" customHeight="1" spans="1:1">
      <c r="A122" s="26"/>
    </row>
    <row r="123" customFormat="1" customHeight="1" spans="1:1">
      <c r="A123" s="26"/>
    </row>
    <row r="124" customFormat="1" customHeight="1" spans="1:1">
      <c r="A124" s="26"/>
    </row>
    <row r="125" customFormat="1" customHeight="1" spans="1:1">
      <c r="A125" s="26"/>
    </row>
    <row r="126" customFormat="1" customHeight="1" spans="1:1">
      <c r="A126" s="26"/>
    </row>
    <row r="127" customFormat="1" customHeight="1" spans="1:1">
      <c r="A127" s="26"/>
    </row>
    <row r="128" customFormat="1" customHeight="1" spans="1:1">
      <c r="A128" s="26"/>
    </row>
    <row r="129" customFormat="1" customHeight="1" spans="1:1">
      <c r="A129" s="26"/>
    </row>
    <row r="130" customFormat="1" customHeight="1" spans="1:1">
      <c r="A130" s="26"/>
    </row>
    <row r="131" customFormat="1" customHeight="1" spans="1:1">
      <c r="A131" s="26"/>
    </row>
    <row r="132" customFormat="1" customHeight="1" spans="1:1">
      <c r="A132" s="26"/>
    </row>
    <row r="133" customFormat="1" customHeight="1" spans="1:1">
      <c r="A133" s="26"/>
    </row>
    <row r="134" customFormat="1" customHeight="1" spans="1:1">
      <c r="A134" s="26"/>
    </row>
    <row r="135" customFormat="1" customHeight="1" spans="1:1">
      <c r="A135" s="26"/>
    </row>
    <row r="136" customFormat="1" customHeight="1" spans="1:1">
      <c r="A136" s="26"/>
    </row>
    <row r="137" customFormat="1" customHeight="1" spans="1:1">
      <c r="A137" s="26"/>
    </row>
    <row r="138" customFormat="1" customHeight="1" spans="1:1">
      <c r="A138" s="26"/>
    </row>
    <row r="139" customFormat="1" customHeight="1" spans="1:1">
      <c r="A139" s="26"/>
    </row>
    <row r="140" customFormat="1" customHeight="1" spans="1:1">
      <c r="A140" s="26"/>
    </row>
    <row r="141" customFormat="1" customHeight="1" spans="1:1">
      <c r="A141" s="26"/>
    </row>
    <row r="142" customFormat="1" customHeight="1" spans="1:1">
      <c r="A142" s="26"/>
    </row>
    <row r="143" customFormat="1" customHeight="1" spans="1:1">
      <c r="A143" s="26"/>
    </row>
    <row r="144" customFormat="1" customHeight="1" spans="1:1">
      <c r="A144" s="26"/>
    </row>
    <row r="145" customFormat="1" customHeight="1" spans="1:1">
      <c r="A145" s="26"/>
    </row>
    <row r="146" customFormat="1" customHeight="1" spans="1:1">
      <c r="A146" s="26"/>
    </row>
    <row r="147" customFormat="1" customHeight="1" spans="1:1">
      <c r="A147" s="26"/>
    </row>
    <row r="148" customFormat="1" customHeight="1" spans="1:1">
      <c r="A148" s="26"/>
    </row>
    <row r="149" customFormat="1" customHeight="1" spans="1:1">
      <c r="A149" s="26"/>
    </row>
    <row r="150" customFormat="1" customHeight="1" spans="1:1">
      <c r="A150" s="26"/>
    </row>
    <row r="151" customFormat="1" customHeight="1" spans="1:1">
      <c r="A151" s="26"/>
    </row>
    <row r="152" customFormat="1" customHeight="1" spans="1:1">
      <c r="A152" s="26"/>
    </row>
    <row r="153" customFormat="1" customHeight="1" spans="1:1">
      <c r="A153" s="26"/>
    </row>
    <row r="154" customFormat="1" customHeight="1" spans="1:1">
      <c r="A154" s="26"/>
    </row>
    <row r="155" customFormat="1" customHeight="1" spans="1:1">
      <c r="A155" s="26"/>
    </row>
    <row r="156" customFormat="1" customHeight="1" spans="1:1">
      <c r="A156" s="26"/>
    </row>
    <row r="157" customFormat="1" customHeight="1" spans="1:1">
      <c r="A157" s="26"/>
    </row>
    <row r="158" customFormat="1" customHeight="1" spans="1:1">
      <c r="A158" s="26"/>
    </row>
    <row r="159" customFormat="1" customHeight="1" spans="1:1">
      <c r="A159" s="26"/>
    </row>
    <row r="160" customFormat="1" customHeight="1" spans="1:1">
      <c r="A160" s="26"/>
    </row>
    <row r="161" customFormat="1" customHeight="1" spans="1:1">
      <c r="A161" s="26"/>
    </row>
    <row r="162" customFormat="1" customHeight="1" spans="1:1">
      <c r="A162" s="26"/>
    </row>
    <row r="163" customFormat="1" customHeight="1" spans="1:1">
      <c r="A163" s="26"/>
    </row>
    <row r="164" customFormat="1" customHeight="1" spans="1:1">
      <c r="A164" s="26"/>
    </row>
    <row r="165" customFormat="1" customHeight="1" spans="1:1">
      <c r="A165" s="26"/>
    </row>
    <row r="166" customFormat="1" customHeight="1" spans="1:1">
      <c r="A166" s="26"/>
    </row>
    <row r="167" customFormat="1" customHeight="1" spans="1:1">
      <c r="A167" s="26"/>
    </row>
    <row r="168" customFormat="1" customHeight="1" spans="1:1">
      <c r="A168" s="26"/>
    </row>
    <row r="169" customFormat="1" customHeight="1" spans="1:1">
      <c r="A169" s="26"/>
    </row>
    <row r="170" customFormat="1" customHeight="1" spans="1:1">
      <c r="A170" s="26"/>
    </row>
    <row r="171" customFormat="1" customHeight="1" spans="1:1">
      <c r="A171" s="26"/>
    </row>
    <row r="172" customFormat="1" customHeight="1" spans="1:1">
      <c r="A172" s="26"/>
    </row>
    <row r="173" customFormat="1" customHeight="1" spans="1:1">
      <c r="A173" s="26"/>
    </row>
    <row r="174" customFormat="1" customHeight="1" spans="1:1">
      <c r="A174" s="26"/>
    </row>
    <row r="175" customFormat="1" customHeight="1" spans="1:1">
      <c r="A175" s="26"/>
    </row>
    <row r="176" customFormat="1" customHeight="1" spans="1:1">
      <c r="A176" s="26"/>
    </row>
    <row r="177" customFormat="1" customHeight="1" spans="1:1">
      <c r="A177" s="26"/>
    </row>
    <row r="178" customFormat="1" customHeight="1" spans="1:1">
      <c r="A178" s="26"/>
    </row>
    <row r="179" customFormat="1" customHeight="1" spans="1:1">
      <c r="A179" s="26"/>
    </row>
    <row r="180" customFormat="1" customHeight="1" spans="1:1">
      <c r="A180" s="26"/>
    </row>
    <row r="181" customFormat="1" customHeight="1" spans="1:1">
      <c r="A181" s="26"/>
    </row>
    <row r="182" customFormat="1" customHeight="1" spans="1:1">
      <c r="A182" s="26"/>
    </row>
    <row r="183" customFormat="1" customHeight="1" spans="1:1">
      <c r="A183" s="26"/>
    </row>
    <row r="184" customFormat="1" customHeight="1" spans="1:1">
      <c r="A184" s="26"/>
    </row>
    <row r="185" customFormat="1" customHeight="1" spans="1:1">
      <c r="A185" s="26"/>
    </row>
    <row r="186" customFormat="1" customHeight="1" spans="1:1">
      <c r="A186" s="26"/>
    </row>
    <row r="187" customFormat="1" customHeight="1" spans="1:1">
      <c r="A187" s="26"/>
    </row>
    <row r="188" customFormat="1" customHeight="1" spans="1:1">
      <c r="A188" s="26"/>
    </row>
    <row r="189" customFormat="1" customHeight="1" spans="1:1">
      <c r="A189" s="26"/>
    </row>
    <row r="190" customFormat="1" customHeight="1" spans="1:1">
      <c r="A190" s="26"/>
    </row>
    <row r="191" customFormat="1" customHeight="1" spans="1:1">
      <c r="A191" s="26"/>
    </row>
    <row r="192" customFormat="1" customHeight="1" spans="1:1">
      <c r="A192" s="26"/>
    </row>
    <row r="193" customFormat="1" customHeight="1" spans="1:1">
      <c r="A193" s="26"/>
    </row>
    <row r="194" customFormat="1" customHeight="1" spans="1:1">
      <c r="A194" s="26"/>
    </row>
    <row r="195" customFormat="1" customHeight="1" spans="1:1">
      <c r="A195" s="26"/>
    </row>
    <row r="196" customFormat="1" customHeight="1" spans="1:1">
      <c r="A196" s="26"/>
    </row>
    <row r="197" customFormat="1" customHeight="1" spans="1:1">
      <c r="A197" s="26"/>
    </row>
    <row r="198" customFormat="1" customHeight="1" spans="1:1">
      <c r="A198" s="26"/>
    </row>
    <row r="199" customFormat="1" customHeight="1" spans="1:1">
      <c r="A199" s="26"/>
    </row>
    <row r="200" customFormat="1" customHeight="1" spans="1:1">
      <c r="A200" s="26"/>
    </row>
    <row r="201" customFormat="1" customHeight="1" spans="1:1">
      <c r="A201" s="26"/>
    </row>
    <row r="202" customFormat="1" customHeight="1" spans="1:1">
      <c r="A202" s="26"/>
    </row>
    <row r="203" customFormat="1" customHeight="1" spans="1:1">
      <c r="A203" s="26"/>
    </row>
    <row r="204" customFormat="1" customHeight="1" spans="1:1">
      <c r="A204" s="26"/>
    </row>
    <row r="205" customFormat="1" customHeight="1" spans="1:1">
      <c r="A205" s="26"/>
    </row>
    <row r="206" customFormat="1" customHeight="1" spans="1:1">
      <c r="A206" s="26"/>
    </row>
    <row r="207" customFormat="1" customHeight="1" spans="1:1">
      <c r="A207" s="26"/>
    </row>
    <row r="208" customFormat="1" customHeight="1" spans="1:1">
      <c r="A208" s="26"/>
    </row>
    <row r="209" customFormat="1" customHeight="1" spans="1:1">
      <c r="A209" s="26"/>
    </row>
    <row r="210" customFormat="1" customHeight="1" spans="1:1">
      <c r="A210" s="26"/>
    </row>
    <row r="211" customFormat="1" customHeight="1" spans="1:1">
      <c r="A211" s="26"/>
    </row>
    <row r="212" customFormat="1" customHeight="1" spans="1:1">
      <c r="A212" s="26"/>
    </row>
    <row r="213" customFormat="1" customHeight="1" spans="1:1">
      <c r="A213" s="26"/>
    </row>
    <row r="214" customFormat="1" customHeight="1" spans="1:1">
      <c r="A214" s="26"/>
    </row>
    <row r="215" customFormat="1" customHeight="1" spans="1:1">
      <c r="A215" s="26"/>
    </row>
    <row r="216" customFormat="1" customHeight="1" spans="1:1">
      <c r="A216" s="26"/>
    </row>
    <row r="217" customFormat="1" customHeight="1" spans="1:1">
      <c r="A217" s="26"/>
    </row>
    <row r="218" customFormat="1" customHeight="1" spans="1:1">
      <c r="A218" s="26"/>
    </row>
    <row r="219" customFormat="1" customHeight="1" spans="1:1">
      <c r="A219" s="26"/>
    </row>
    <row r="220" customFormat="1" customHeight="1" spans="1:1">
      <c r="A220" s="26"/>
    </row>
    <row r="221" customFormat="1" customHeight="1" spans="1:1">
      <c r="A221" s="26"/>
    </row>
    <row r="222" customFormat="1" customHeight="1" spans="1:1">
      <c r="A222" s="26"/>
    </row>
    <row r="223" customFormat="1" customHeight="1" spans="1:1">
      <c r="A223" s="26"/>
    </row>
    <row r="224" customFormat="1" customHeight="1" spans="1:1">
      <c r="A224" s="26"/>
    </row>
    <row r="225" customFormat="1" customHeight="1" spans="1:1">
      <c r="A225" s="26"/>
    </row>
    <row r="226" customFormat="1" customHeight="1" spans="1:1">
      <c r="A226" s="26"/>
    </row>
    <row r="227" customFormat="1" customHeight="1" spans="1:1">
      <c r="A227" s="26"/>
    </row>
    <row r="228" customFormat="1" customHeight="1" spans="1:1">
      <c r="A228" s="26"/>
    </row>
    <row r="229" customFormat="1" customHeight="1" spans="1:1">
      <c r="A229" s="26"/>
    </row>
    <row r="230" customFormat="1" customHeight="1" spans="1:1">
      <c r="A230" s="26"/>
    </row>
    <row r="231" customFormat="1" customHeight="1" spans="1:1">
      <c r="A231" s="26"/>
    </row>
    <row r="232" customFormat="1" customHeight="1" spans="1:1">
      <c r="A232" s="26"/>
    </row>
    <row r="233" customFormat="1" customHeight="1" spans="1:1">
      <c r="A233" s="26"/>
    </row>
    <row r="234" customFormat="1" customHeight="1" spans="1:1">
      <c r="A234" s="26"/>
    </row>
    <row r="235" customFormat="1" customHeight="1" spans="1:1">
      <c r="A235" s="26"/>
    </row>
    <row r="236" customFormat="1" customHeight="1" spans="1:1">
      <c r="A236" s="26"/>
    </row>
    <row r="237" customFormat="1" customHeight="1" spans="1:1">
      <c r="A237" s="26"/>
    </row>
    <row r="238" customFormat="1" customHeight="1" spans="1:1">
      <c r="A238" s="26"/>
    </row>
    <row r="239" customFormat="1" customHeight="1" spans="1:1">
      <c r="A239" s="26"/>
    </row>
    <row r="240" customFormat="1" customHeight="1" spans="1:1">
      <c r="A240" s="26"/>
    </row>
    <row r="241" customFormat="1" customHeight="1" spans="1:1">
      <c r="A241" s="26"/>
    </row>
    <row r="242" customFormat="1" customHeight="1" spans="1:1">
      <c r="A242" s="26"/>
    </row>
    <row r="243" customFormat="1" customHeight="1" spans="1:1">
      <c r="A243" s="26"/>
    </row>
    <row r="244" customFormat="1" customHeight="1" spans="1:1">
      <c r="A244" s="26"/>
    </row>
    <row r="245" customFormat="1" customHeight="1" spans="1:1">
      <c r="A245" s="26"/>
    </row>
    <row r="246" customFormat="1" customHeight="1" spans="1:1">
      <c r="A246" s="26"/>
    </row>
    <row r="247" customFormat="1" customHeight="1" spans="1:1">
      <c r="A247" s="26"/>
    </row>
    <row r="248" customFormat="1" customHeight="1" spans="1:1">
      <c r="A248" s="26"/>
    </row>
    <row r="249" customFormat="1" customHeight="1" spans="1:1">
      <c r="A249" s="26"/>
    </row>
    <row r="250" customFormat="1" customHeight="1" spans="1:1">
      <c r="A250" s="26"/>
    </row>
    <row r="251" customFormat="1" customHeight="1" spans="1:1">
      <c r="A251" s="26"/>
    </row>
    <row r="252" customFormat="1" customHeight="1" spans="1:1">
      <c r="A252" s="26"/>
    </row>
    <row r="253" customFormat="1" customHeight="1" spans="1:1">
      <c r="A253" s="26"/>
    </row>
    <row r="254" customFormat="1" customHeight="1" spans="1:1">
      <c r="A254" s="26"/>
    </row>
    <row r="255" customFormat="1" customHeight="1" spans="1:1">
      <c r="A255" s="26"/>
    </row>
    <row r="256" customFormat="1" customHeight="1" spans="1:1">
      <c r="A256" s="26"/>
    </row>
    <row r="257" customFormat="1" customHeight="1" spans="1:1">
      <c r="A257" s="26"/>
    </row>
    <row r="258" customFormat="1" customHeight="1" spans="1:1">
      <c r="A258" s="26"/>
    </row>
    <row r="259" customFormat="1" customHeight="1" spans="1:1">
      <c r="A259" s="26"/>
    </row>
    <row r="260" customFormat="1" customHeight="1" spans="1:1">
      <c r="A260" s="26"/>
    </row>
    <row r="261" customFormat="1" customHeight="1" spans="1:1">
      <c r="A261" s="26"/>
    </row>
    <row r="262" customFormat="1" customHeight="1" spans="1:1">
      <c r="A262" s="26"/>
    </row>
    <row r="263" customFormat="1" customHeight="1" spans="1:1">
      <c r="A263" s="26"/>
    </row>
    <row r="264" customFormat="1" customHeight="1" spans="1:1">
      <c r="A264" s="26"/>
    </row>
    <row r="265" customFormat="1" customHeight="1" spans="1:1">
      <c r="A265" s="26"/>
    </row>
    <row r="266" customFormat="1" customHeight="1" spans="1:1">
      <c r="A266" s="26"/>
    </row>
    <row r="267" customFormat="1" customHeight="1" spans="1:1">
      <c r="A267" s="26"/>
    </row>
    <row r="268" customFormat="1" customHeight="1" spans="1:1">
      <c r="A268" s="26"/>
    </row>
    <row r="269" customFormat="1" customHeight="1" spans="1:1">
      <c r="A269" s="26"/>
    </row>
    <row r="270" customFormat="1" customHeight="1" spans="1:1">
      <c r="A270" s="26"/>
    </row>
    <row r="271" customFormat="1" customHeight="1" spans="1:1">
      <c r="A271" s="26"/>
    </row>
    <row r="272" customFormat="1" customHeight="1" spans="1:1">
      <c r="A272" s="26"/>
    </row>
    <row r="273" customFormat="1" customHeight="1" spans="1:1">
      <c r="A273" s="26"/>
    </row>
    <row r="274" customFormat="1" customHeight="1" spans="1:1">
      <c r="A274" s="26"/>
    </row>
    <row r="275" customFormat="1" customHeight="1" spans="1:1">
      <c r="A275" s="26"/>
    </row>
    <row r="276" customFormat="1" customHeight="1" spans="1:1">
      <c r="A276" s="26"/>
    </row>
    <row r="277" customFormat="1" customHeight="1" spans="1:1">
      <c r="A277" s="26"/>
    </row>
    <row r="278" customFormat="1" customHeight="1" spans="1:1">
      <c r="A278" s="26"/>
    </row>
    <row r="279" customFormat="1" customHeight="1" spans="1:1">
      <c r="A279" s="26"/>
    </row>
    <row r="280" customFormat="1" customHeight="1" spans="1:1">
      <c r="A280" s="26"/>
    </row>
    <row r="281" customFormat="1" customHeight="1" spans="1:1">
      <c r="A281" s="26"/>
    </row>
    <row r="282" customFormat="1" customHeight="1" spans="1:1">
      <c r="A282" s="26"/>
    </row>
    <row r="283" customFormat="1" customHeight="1" spans="1:1">
      <c r="A283" s="26"/>
    </row>
    <row r="284" customFormat="1" customHeight="1" spans="1:1">
      <c r="A284" s="26"/>
    </row>
    <row r="285" customFormat="1" customHeight="1" spans="1:1">
      <c r="A285" s="26"/>
    </row>
    <row r="286" customFormat="1" customHeight="1" spans="1:1">
      <c r="A286" s="26"/>
    </row>
    <row r="287" customFormat="1" customHeight="1" spans="1:1">
      <c r="A287" s="26"/>
    </row>
    <row r="288" customFormat="1" customHeight="1" spans="1:1">
      <c r="A288" s="26"/>
    </row>
    <row r="289" customFormat="1" customHeight="1" spans="1:1">
      <c r="A289" s="26"/>
    </row>
    <row r="290" customFormat="1" customHeight="1" spans="1:1">
      <c r="A290" s="26"/>
    </row>
    <row r="291" customFormat="1" customHeight="1" spans="1:1">
      <c r="A291" s="26"/>
    </row>
    <row r="292" customFormat="1" customHeight="1" spans="1:1">
      <c r="A292" s="26"/>
    </row>
    <row r="293" customFormat="1" customHeight="1" spans="1:1">
      <c r="A293" s="26"/>
    </row>
    <row r="294" customFormat="1" customHeight="1" spans="1:1">
      <c r="A294" s="26"/>
    </row>
    <row r="295" customFormat="1" customHeight="1" spans="1:1">
      <c r="A295" s="26"/>
    </row>
    <row r="296" customFormat="1" customHeight="1" spans="1:1">
      <c r="A296" s="26"/>
    </row>
    <row r="297" customFormat="1" customHeight="1" spans="1:1">
      <c r="A297" s="26"/>
    </row>
    <row r="298" customFormat="1" customHeight="1" spans="1:1">
      <c r="A298" s="26"/>
    </row>
    <row r="299" customFormat="1" customHeight="1" spans="1:1">
      <c r="A299" s="26"/>
    </row>
    <row r="300" customFormat="1" customHeight="1" spans="1:1">
      <c r="A300" s="26"/>
    </row>
    <row r="301" customFormat="1" customHeight="1" spans="1:1">
      <c r="A301" s="26"/>
    </row>
    <row r="302" customFormat="1" customHeight="1" spans="1:1">
      <c r="A302" s="26"/>
    </row>
    <row r="303" customFormat="1" customHeight="1" spans="1:1">
      <c r="A303" s="26"/>
    </row>
    <row r="304" customFormat="1" customHeight="1" spans="1:1">
      <c r="A304" s="26"/>
    </row>
    <row r="305" customFormat="1" customHeight="1" spans="1:1">
      <c r="A305" s="26"/>
    </row>
    <row r="306" customFormat="1" customHeight="1" spans="1:1">
      <c r="A306" s="26"/>
    </row>
    <row r="307" customFormat="1" customHeight="1" spans="1:1">
      <c r="A307" s="26"/>
    </row>
    <row r="308" customFormat="1" customHeight="1" spans="1:1">
      <c r="A308" s="26"/>
    </row>
    <row r="309" customFormat="1" customHeight="1" spans="1:1">
      <c r="A309" s="26"/>
    </row>
    <row r="310" customFormat="1" customHeight="1" spans="1:1">
      <c r="A310" s="26"/>
    </row>
    <row r="311" customFormat="1" customHeight="1" spans="1:1">
      <c r="A311" s="26"/>
    </row>
    <row r="312" customFormat="1" customHeight="1" spans="1:1">
      <c r="A312" s="26"/>
    </row>
    <row r="313" customFormat="1" customHeight="1" spans="1:1">
      <c r="A313" s="26"/>
    </row>
    <row r="314" customFormat="1" customHeight="1" spans="1:1">
      <c r="A314" s="26"/>
    </row>
    <row r="315" customFormat="1" customHeight="1" spans="1:1">
      <c r="A315" s="26"/>
    </row>
    <row r="316" customFormat="1" customHeight="1" spans="1:1">
      <c r="A316" s="26"/>
    </row>
    <row r="317" customFormat="1" customHeight="1" spans="1:1">
      <c r="A317" s="26"/>
    </row>
    <row r="318" customFormat="1" customHeight="1" spans="1:1">
      <c r="A318" s="26"/>
    </row>
    <row r="319" customFormat="1" customHeight="1" spans="1:1">
      <c r="A319" s="26"/>
    </row>
    <row r="320" customFormat="1" customHeight="1" spans="1:1">
      <c r="A320" s="26"/>
    </row>
    <row r="321" customFormat="1" customHeight="1" spans="1:1">
      <c r="A321" s="26"/>
    </row>
    <row r="322" customFormat="1" customHeight="1" spans="1:1">
      <c r="A322" s="26"/>
    </row>
    <row r="323" customFormat="1" customHeight="1" spans="1:1">
      <c r="A323" s="26"/>
    </row>
    <row r="324" customFormat="1" customHeight="1" spans="1:1">
      <c r="A324" s="26"/>
    </row>
    <row r="325" customFormat="1" customHeight="1" spans="1:1">
      <c r="A325" s="26"/>
    </row>
    <row r="326" customFormat="1" customHeight="1" spans="1:1">
      <c r="A326" s="26"/>
    </row>
    <row r="327" customFormat="1" customHeight="1" spans="1:1">
      <c r="A327" s="26"/>
    </row>
    <row r="328" customFormat="1" customHeight="1" spans="1:1">
      <c r="A328" s="26"/>
    </row>
    <row r="329" customFormat="1" customHeight="1" spans="1:1">
      <c r="A329" s="26"/>
    </row>
    <row r="330" customFormat="1" customHeight="1" spans="1:1">
      <c r="A330" s="26"/>
    </row>
    <row r="331" customFormat="1" customHeight="1" spans="1:1">
      <c r="A331" s="26"/>
    </row>
    <row r="332" customFormat="1" customHeight="1" spans="1:1">
      <c r="A332" s="26"/>
    </row>
    <row r="333" customFormat="1" customHeight="1" spans="1:1">
      <c r="A333" s="26"/>
    </row>
    <row r="334" customFormat="1" customHeight="1" spans="1:1">
      <c r="A334" s="26"/>
    </row>
    <row r="335" customFormat="1" customHeight="1" spans="1:1">
      <c r="A335" s="26"/>
    </row>
    <row r="336" customFormat="1" customHeight="1" spans="1:1">
      <c r="A336" s="26"/>
    </row>
    <row r="337" customFormat="1" customHeight="1" spans="1:1">
      <c r="A337" s="26"/>
    </row>
    <row r="338" customFormat="1" customHeight="1" spans="1:1">
      <c r="A338" s="26"/>
    </row>
    <row r="339" customFormat="1" customHeight="1" spans="1:1">
      <c r="A339" s="26"/>
    </row>
    <row r="340" customFormat="1" customHeight="1" spans="1:1">
      <c r="A340" s="26"/>
    </row>
    <row r="341" customFormat="1" customHeight="1" spans="1:1">
      <c r="A341" s="26"/>
    </row>
    <row r="342" customFormat="1" customHeight="1" spans="1:1">
      <c r="A342" s="26"/>
    </row>
    <row r="343" customFormat="1" customHeight="1" spans="1:1">
      <c r="A343" s="26"/>
    </row>
    <row r="344" customFormat="1" customHeight="1" spans="1:1">
      <c r="A344" s="26"/>
    </row>
    <row r="345" customFormat="1" customHeight="1" spans="1:1">
      <c r="A345" s="26"/>
    </row>
    <row r="346" customFormat="1" customHeight="1" spans="1:1">
      <c r="A346" s="26"/>
    </row>
    <row r="347" customFormat="1" customHeight="1" spans="1:1">
      <c r="A347" s="26"/>
    </row>
    <row r="348" customFormat="1" customHeight="1" spans="1:1">
      <c r="A348" s="26"/>
    </row>
    <row r="349" customFormat="1" customHeight="1" spans="1:1">
      <c r="A349" s="26"/>
    </row>
    <row r="350" customFormat="1" customHeight="1" spans="1:1">
      <c r="A350" s="26"/>
    </row>
    <row r="351" customFormat="1" customHeight="1" spans="1:1">
      <c r="A351" s="26"/>
    </row>
    <row r="352" customFormat="1" customHeight="1" spans="1:1">
      <c r="A352" s="26"/>
    </row>
    <row r="353" customFormat="1" customHeight="1" spans="1:1">
      <c r="A353" s="26"/>
    </row>
    <row r="354" customFormat="1" customHeight="1" spans="1:1">
      <c r="A354" s="26"/>
    </row>
    <row r="355" customFormat="1" customHeight="1" spans="1:1">
      <c r="A355" s="26"/>
    </row>
    <row r="356" customFormat="1" customHeight="1" spans="1:1">
      <c r="A356" s="26"/>
    </row>
    <row r="357" customFormat="1" customHeight="1" spans="1:1">
      <c r="A357" s="26"/>
    </row>
    <row r="358" customFormat="1" customHeight="1" spans="1:1">
      <c r="A358" s="26"/>
    </row>
    <row r="359" customFormat="1" customHeight="1" spans="1:1">
      <c r="A359" s="26"/>
    </row>
    <row r="360" customFormat="1" customHeight="1" spans="1:1">
      <c r="A360" s="26"/>
    </row>
    <row r="361" customFormat="1" customHeight="1" spans="1:1">
      <c r="A361" s="26"/>
    </row>
    <row r="362" customFormat="1" customHeight="1" spans="1:1">
      <c r="A362" s="26"/>
    </row>
    <row r="363" customFormat="1" customHeight="1" spans="1:1">
      <c r="A363" s="26"/>
    </row>
    <row r="364" customFormat="1" customHeight="1" spans="1:1">
      <c r="A364" s="26"/>
    </row>
    <row r="365" customFormat="1" customHeight="1" spans="1:1">
      <c r="A365" s="26"/>
    </row>
    <row r="366" customFormat="1" customHeight="1" spans="1:1">
      <c r="A366" s="26"/>
    </row>
    <row r="367" customFormat="1" customHeight="1" spans="1:1">
      <c r="A367" s="26"/>
    </row>
    <row r="368" customFormat="1" customHeight="1" spans="1:1">
      <c r="A368" s="26"/>
    </row>
    <row r="369" customFormat="1" customHeight="1" spans="1:1">
      <c r="A369" s="26"/>
    </row>
    <row r="370" customFormat="1" customHeight="1" spans="1:1">
      <c r="A370" s="26"/>
    </row>
    <row r="371" customFormat="1" customHeight="1" spans="1:1">
      <c r="A371" s="26"/>
    </row>
    <row r="372" customFormat="1" customHeight="1" spans="1:1">
      <c r="A372" s="26"/>
    </row>
    <row r="373" customFormat="1" customHeight="1" spans="1:1">
      <c r="A373" s="26"/>
    </row>
    <row r="374" customFormat="1" customHeight="1" spans="1:1">
      <c r="A374" s="26"/>
    </row>
    <row r="375" customFormat="1" customHeight="1" spans="1:1">
      <c r="A375" s="26"/>
    </row>
    <row r="376" customFormat="1" customHeight="1" spans="1:1">
      <c r="A376" s="26"/>
    </row>
    <row r="377" customFormat="1" customHeight="1" spans="1:1">
      <c r="A377" s="26"/>
    </row>
    <row r="378" customFormat="1" customHeight="1" spans="1:1">
      <c r="A378" s="26"/>
    </row>
    <row r="379" customFormat="1" customHeight="1" spans="1:1">
      <c r="A379" s="26"/>
    </row>
    <row r="380" customFormat="1" customHeight="1" spans="1:1">
      <c r="A380" s="26"/>
    </row>
    <row r="381" customFormat="1" customHeight="1" spans="1:1">
      <c r="A381" s="26"/>
    </row>
    <row r="382" customFormat="1" customHeight="1" spans="1:1">
      <c r="A382" s="26"/>
    </row>
    <row r="383" customFormat="1" customHeight="1" spans="1:1">
      <c r="A383" s="26"/>
    </row>
    <row r="384" customFormat="1" customHeight="1" spans="1:1">
      <c r="A384" s="26"/>
    </row>
    <row r="385" customFormat="1" customHeight="1" spans="1:1">
      <c r="A385" s="26"/>
    </row>
    <row r="386" customFormat="1" customHeight="1" spans="1:1">
      <c r="A386" s="26"/>
    </row>
    <row r="387" customFormat="1" customHeight="1" spans="1:1">
      <c r="A387" s="26"/>
    </row>
    <row r="388" customFormat="1" customHeight="1" spans="1:1">
      <c r="A388" s="26"/>
    </row>
    <row r="389" customFormat="1" customHeight="1" spans="1:1">
      <c r="A389" s="26"/>
    </row>
    <row r="390" customFormat="1" customHeight="1" spans="1:1">
      <c r="A390" s="26"/>
    </row>
    <row r="391" customFormat="1" customHeight="1" spans="1:1">
      <c r="A391" s="26"/>
    </row>
    <row r="392" customFormat="1" customHeight="1" spans="1:1">
      <c r="A392" s="26"/>
    </row>
    <row r="393" customFormat="1" customHeight="1" spans="1:1">
      <c r="A393" s="26"/>
    </row>
    <row r="394" customFormat="1" customHeight="1" spans="1:1">
      <c r="A394" s="26"/>
    </row>
    <row r="395" customFormat="1" customHeight="1" spans="1:1">
      <c r="A395" s="26"/>
    </row>
    <row r="396" customFormat="1" customHeight="1" spans="1:1">
      <c r="A396" s="26"/>
    </row>
    <row r="397" customFormat="1" customHeight="1" spans="1:1">
      <c r="A397" s="26"/>
    </row>
    <row r="398" customFormat="1" customHeight="1" spans="1:1">
      <c r="A398" s="26"/>
    </row>
    <row r="399" customFormat="1" customHeight="1" spans="1:1">
      <c r="A399" s="26"/>
    </row>
    <row r="400" customFormat="1" customHeight="1" spans="1:1">
      <c r="A400" s="26"/>
    </row>
    <row r="401" customFormat="1" customHeight="1" spans="1:1">
      <c r="A401" s="26"/>
    </row>
    <row r="402" customFormat="1" customHeight="1" spans="1:1">
      <c r="A402" s="26"/>
    </row>
    <row r="403" customFormat="1" customHeight="1" spans="1:1">
      <c r="A403" s="26"/>
    </row>
    <row r="404" customFormat="1" customHeight="1" spans="1:1">
      <c r="A404" s="26"/>
    </row>
    <row r="405" customFormat="1" customHeight="1" spans="1:1">
      <c r="A405" s="26"/>
    </row>
    <row r="406" customFormat="1" customHeight="1" spans="1:1">
      <c r="A406" s="26"/>
    </row>
    <row r="407" customFormat="1" customHeight="1" spans="1:1">
      <c r="A407" s="26"/>
    </row>
    <row r="408" customFormat="1" customHeight="1" spans="1:1">
      <c r="A408" s="26"/>
    </row>
    <row r="409" customFormat="1" customHeight="1" spans="1:1">
      <c r="A409" s="26"/>
    </row>
    <row r="410" customFormat="1" customHeight="1" spans="1:1">
      <c r="A410" s="26"/>
    </row>
    <row r="411" customFormat="1" customHeight="1" spans="1:1">
      <c r="A411" s="26"/>
    </row>
    <row r="412" customFormat="1" customHeight="1" spans="1:1">
      <c r="A412" s="26"/>
    </row>
    <row r="413" customFormat="1" customHeight="1" spans="1:1">
      <c r="A413" s="26"/>
    </row>
    <row r="414" customFormat="1" customHeight="1" spans="1:1">
      <c r="A414" s="26"/>
    </row>
    <row r="415" customFormat="1" customHeight="1" spans="1:1">
      <c r="A415" s="26"/>
    </row>
    <row r="416" customFormat="1" customHeight="1" spans="1:1">
      <c r="A416" s="26"/>
    </row>
    <row r="417" customFormat="1" customHeight="1" spans="1:1">
      <c r="A417" s="26"/>
    </row>
    <row r="418" customFormat="1" customHeight="1" spans="1:1">
      <c r="A418" s="26"/>
    </row>
    <row r="419" customFormat="1" customHeight="1" spans="1:1">
      <c r="A419" s="26"/>
    </row>
    <row r="420" customFormat="1" customHeight="1" spans="1:1">
      <c r="A420" s="26"/>
    </row>
    <row r="421" customFormat="1" customHeight="1" spans="1:1">
      <c r="A421" s="26"/>
    </row>
    <row r="422" customFormat="1" customHeight="1" spans="1:1">
      <c r="A422" s="26"/>
    </row>
    <row r="423" customFormat="1" customHeight="1" spans="1:1">
      <c r="A423" s="26"/>
    </row>
    <row r="424" customFormat="1" customHeight="1" spans="1:1">
      <c r="A424" s="26"/>
    </row>
    <row r="425" customFormat="1" customHeight="1" spans="1:1">
      <c r="A425" s="26"/>
    </row>
    <row r="426" customFormat="1" customHeight="1" spans="1:1">
      <c r="A426" s="26"/>
    </row>
    <row r="427" customFormat="1" customHeight="1" spans="1:1">
      <c r="A427" s="26"/>
    </row>
    <row r="428" customFormat="1" customHeight="1" spans="1:1">
      <c r="A428" s="26"/>
    </row>
    <row r="429" customFormat="1" customHeight="1" spans="1:1">
      <c r="A429" s="26"/>
    </row>
    <row r="430" customFormat="1" customHeight="1" spans="1:1">
      <c r="A430" s="26"/>
    </row>
    <row r="431" customFormat="1" customHeight="1" spans="1:1">
      <c r="A431" s="26"/>
    </row>
    <row r="432" customFormat="1" customHeight="1" spans="1:1">
      <c r="A432" s="26"/>
    </row>
    <row r="433" customFormat="1" customHeight="1" spans="1:1">
      <c r="A433" s="26"/>
    </row>
    <row r="434" customFormat="1" customHeight="1" spans="1:1">
      <c r="A434" s="26"/>
    </row>
    <row r="435" customFormat="1" customHeight="1" spans="1:1">
      <c r="A435" s="26"/>
    </row>
    <row r="436" customFormat="1" customHeight="1" spans="1:1">
      <c r="A436" s="26"/>
    </row>
    <row r="437" customFormat="1" customHeight="1" spans="1:1">
      <c r="A437" s="26"/>
    </row>
    <row r="438" customFormat="1" customHeight="1" spans="1:1">
      <c r="A438" s="26"/>
    </row>
    <row r="439" customFormat="1" customHeight="1" spans="1:1">
      <c r="A439" s="26"/>
    </row>
    <row r="440" customFormat="1" customHeight="1" spans="1:1">
      <c r="A440" s="26"/>
    </row>
    <row r="441" customFormat="1" customHeight="1" spans="1:1">
      <c r="A441" s="26"/>
    </row>
    <row r="442" customFormat="1" customHeight="1" spans="1:1">
      <c r="A442" s="26"/>
    </row>
    <row r="443" customFormat="1" customHeight="1" spans="1:1">
      <c r="A443" s="26"/>
    </row>
    <row r="444" customFormat="1" customHeight="1" spans="1:1">
      <c r="A444" s="26"/>
    </row>
    <row r="445" customFormat="1" customHeight="1" spans="1:1">
      <c r="A445" s="26"/>
    </row>
    <row r="446" customFormat="1" customHeight="1" spans="1:1">
      <c r="A446" s="26"/>
    </row>
    <row r="447" customFormat="1" customHeight="1" spans="1:1">
      <c r="A447" s="26"/>
    </row>
    <row r="448" customFormat="1" customHeight="1" spans="1:1">
      <c r="A448" s="26"/>
    </row>
    <row r="449" customFormat="1" customHeight="1" spans="1:1">
      <c r="A449" s="26"/>
    </row>
    <row r="450" customFormat="1" customHeight="1" spans="1:1">
      <c r="A450" s="26"/>
    </row>
    <row r="451" customFormat="1" customHeight="1" spans="1:1">
      <c r="A451" s="26"/>
    </row>
    <row r="452" customFormat="1" customHeight="1" spans="1:1">
      <c r="A452" s="26"/>
    </row>
    <row r="453" customFormat="1" customHeight="1" spans="1:1">
      <c r="A453" s="26"/>
    </row>
    <row r="454" customFormat="1" customHeight="1" spans="1:1">
      <c r="A454" s="26"/>
    </row>
    <row r="455" customFormat="1" customHeight="1" spans="1:1">
      <c r="A455" s="26"/>
    </row>
    <row r="456" customFormat="1" customHeight="1" spans="1:1">
      <c r="A456" s="26"/>
    </row>
    <row r="457" customFormat="1" customHeight="1" spans="1:1">
      <c r="A457" s="26"/>
    </row>
    <row r="458" customFormat="1" customHeight="1" spans="1:1">
      <c r="A458" s="26"/>
    </row>
    <row r="459" customFormat="1" customHeight="1" spans="1:1">
      <c r="A459" s="26"/>
    </row>
    <row r="460" customFormat="1" customHeight="1" spans="1:1">
      <c r="A460" s="26"/>
    </row>
    <row r="461" customFormat="1" customHeight="1" spans="1:1">
      <c r="A461" s="26"/>
    </row>
    <row r="462" customFormat="1" customHeight="1" spans="1:1">
      <c r="A462" s="26"/>
    </row>
    <row r="463" customFormat="1" customHeight="1" spans="1:1">
      <c r="A463" s="26"/>
    </row>
    <row r="464" customFormat="1" customHeight="1" spans="1:1">
      <c r="A464" s="26"/>
    </row>
    <row r="465" customFormat="1" customHeight="1" spans="1:1">
      <c r="A465" s="26"/>
    </row>
    <row r="466" customFormat="1" customHeight="1" spans="1:1">
      <c r="A466" s="26"/>
    </row>
    <row r="467" customFormat="1" customHeight="1" spans="1:1">
      <c r="A467" s="26"/>
    </row>
    <row r="468" customFormat="1" customHeight="1" spans="1:1">
      <c r="A468" s="26"/>
    </row>
    <row r="469" customFormat="1" customHeight="1" spans="1:1">
      <c r="A469" s="26"/>
    </row>
    <row r="470" customFormat="1" customHeight="1" spans="1:1">
      <c r="A470" s="26"/>
    </row>
    <row r="471" customFormat="1" customHeight="1" spans="1:1">
      <c r="A471" s="26"/>
    </row>
    <row r="472" customFormat="1" customHeight="1" spans="1:1">
      <c r="A472" s="26"/>
    </row>
    <row r="473" customFormat="1" customHeight="1" spans="1:1">
      <c r="A473" s="26"/>
    </row>
    <row r="474" customFormat="1" customHeight="1" spans="1:1">
      <c r="A474" s="26"/>
    </row>
    <row r="475" customFormat="1" customHeight="1" spans="1:1">
      <c r="A475" s="26"/>
    </row>
    <row r="476" customFormat="1" customHeight="1" spans="1:1">
      <c r="A476" s="26"/>
    </row>
    <row r="477" customFormat="1" customHeight="1" spans="1:1">
      <c r="A477" s="26"/>
    </row>
    <row r="478" customFormat="1" customHeight="1" spans="1:1">
      <c r="A478" s="26"/>
    </row>
    <row r="479" customFormat="1" customHeight="1" spans="1:1">
      <c r="A479" s="26"/>
    </row>
    <row r="480" customFormat="1" customHeight="1" spans="1:1">
      <c r="A480" s="26"/>
    </row>
    <row r="481" customFormat="1" customHeight="1" spans="1:1">
      <c r="A481" s="26"/>
    </row>
    <row r="482" customFormat="1" customHeight="1" spans="1:1">
      <c r="A482" s="26"/>
    </row>
    <row r="483" customFormat="1" customHeight="1" spans="1:1">
      <c r="A483" s="26"/>
    </row>
    <row r="484" customFormat="1" customHeight="1" spans="1:1">
      <c r="A484" s="26"/>
    </row>
    <row r="485" customFormat="1" customHeight="1" spans="1:1">
      <c r="A485" s="26"/>
    </row>
    <row r="486" customFormat="1" customHeight="1" spans="1:1">
      <c r="A486" s="26"/>
    </row>
    <row r="487" customFormat="1" customHeight="1" spans="1:1">
      <c r="A487" s="26"/>
    </row>
    <row r="488" customFormat="1" customHeight="1" spans="1:1">
      <c r="A488" s="26"/>
    </row>
    <row r="489" customFormat="1" customHeight="1" spans="1:1">
      <c r="A489" s="26"/>
    </row>
    <row r="490" customFormat="1" customHeight="1" spans="1:1">
      <c r="A490" s="26"/>
    </row>
    <row r="491" customFormat="1" customHeight="1" spans="1:1">
      <c r="A491" s="26"/>
    </row>
    <row r="492" customFormat="1" customHeight="1" spans="1:1">
      <c r="A492" s="26"/>
    </row>
    <row r="493" customFormat="1" customHeight="1" spans="1:1">
      <c r="A493" s="26"/>
    </row>
    <row r="494" customFormat="1" customHeight="1" spans="1:1">
      <c r="A494" s="26"/>
    </row>
    <row r="495" customFormat="1" customHeight="1" spans="1:1">
      <c r="A495" s="26"/>
    </row>
    <row r="496" customFormat="1" customHeight="1" spans="1:1">
      <c r="A496" s="26"/>
    </row>
    <row r="497" customFormat="1" customHeight="1" spans="1:1">
      <c r="A497" s="26"/>
    </row>
    <row r="498" customFormat="1" customHeight="1" spans="1:1">
      <c r="A498" s="26"/>
    </row>
    <row r="499" customFormat="1" customHeight="1" spans="1:1">
      <c r="A499" s="26"/>
    </row>
    <row r="500" customFormat="1" customHeight="1" spans="1:1">
      <c r="A500" s="26"/>
    </row>
    <row r="501" customFormat="1" customHeight="1" spans="1:1">
      <c r="A501" s="26"/>
    </row>
    <row r="502" customFormat="1" customHeight="1" spans="1:1">
      <c r="A502" s="26"/>
    </row>
    <row r="503" customFormat="1" customHeight="1" spans="1:1">
      <c r="A503" s="26"/>
    </row>
    <row r="504" customFormat="1" customHeight="1" spans="1:1">
      <c r="A504" s="26"/>
    </row>
    <row r="505" customFormat="1" customHeight="1" spans="1:1">
      <c r="A505" s="26"/>
    </row>
    <row r="506" customFormat="1" customHeight="1" spans="1:1">
      <c r="A506" s="26"/>
    </row>
    <row r="507" customFormat="1" customHeight="1" spans="1:1">
      <c r="A507" s="26"/>
    </row>
    <row r="508" customFormat="1" customHeight="1" spans="1:1">
      <c r="A508" s="26"/>
    </row>
    <row r="509" customFormat="1" customHeight="1" spans="1:1">
      <c r="A509" s="26"/>
    </row>
    <row r="510" customFormat="1" customHeight="1" spans="1:1">
      <c r="A510" s="26"/>
    </row>
    <row r="511" customFormat="1" customHeight="1" spans="1:1">
      <c r="A511" s="26"/>
    </row>
    <row r="512" customFormat="1" customHeight="1" spans="1:1">
      <c r="A512" s="26"/>
    </row>
    <row r="513" customFormat="1" customHeight="1" spans="1:1">
      <c r="A513" s="26"/>
    </row>
    <row r="514" customFormat="1" customHeight="1" spans="1:1">
      <c r="A514" s="26"/>
    </row>
    <row r="515" customFormat="1" customHeight="1" spans="1:1">
      <c r="A515" s="26"/>
    </row>
    <row r="516" customFormat="1" customHeight="1" spans="1:1">
      <c r="A516" s="26"/>
    </row>
    <row r="517" customFormat="1" customHeight="1" spans="1:1">
      <c r="A517" s="26"/>
    </row>
    <row r="518" customFormat="1" customHeight="1" spans="1:1">
      <c r="A518" s="26"/>
    </row>
    <row r="519" customFormat="1" customHeight="1" spans="1:1">
      <c r="A519" s="26"/>
    </row>
    <row r="520" customFormat="1" customHeight="1" spans="1:1">
      <c r="A520" s="26"/>
    </row>
    <row r="521" customFormat="1" customHeight="1" spans="1:1">
      <c r="A521" s="26"/>
    </row>
    <row r="522" customFormat="1" customHeight="1" spans="1:1">
      <c r="A522" s="26"/>
    </row>
    <row r="523" customFormat="1" customHeight="1" spans="1:1">
      <c r="A523" s="26"/>
    </row>
    <row r="524" customFormat="1" customHeight="1" spans="1:1">
      <c r="A524" s="26"/>
    </row>
    <row r="525" customFormat="1" customHeight="1" spans="1:1">
      <c r="A525" s="26"/>
    </row>
    <row r="526" customFormat="1" customHeight="1" spans="1:1">
      <c r="A526" s="26"/>
    </row>
    <row r="527" customFormat="1" customHeight="1" spans="1:1">
      <c r="A527" s="26"/>
    </row>
    <row r="528" customFormat="1" customHeight="1" spans="1:1">
      <c r="A528" s="26"/>
    </row>
    <row r="529" customFormat="1" customHeight="1" spans="1:1">
      <c r="A529" s="26"/>
    </row>
    <row r="530" customFormat="1" customHeight="1" spans="1:1">
      <c r="A530" s="26"/>
    </row>
    <row r="531" customFormat="1" customHeight="1" spans="1:1">
      <c r="A531" s="26"/>
    </row>
    <row r="532" customFormat="1" customHeight="1" spans="1:1">
      <c r="A532" s="26"/>
    </row>
    <row r="533" customFormat="1" customHeight="1" spans="1:1">
      <c r="A533" s="26"/>
    </row>
    <row r="534" customFormat="1" customHeight="1" spans="1:1">
      <c r="A534" s="26"/>
    </row>
    <row r="535" customFormat="1" customHeight="1" spans="1:1">
      <c r="A535" s="26"/>
    </row>
    <row r="536" customFormat="1" customHeight="1" spans="1:1">
      <c r="A536" s="26"/>
    </row>
    <row r="537" customFormat="1" customHeight="1" spans="1:1">
      <c r="A537" s="26"/>
    </row>
    <row r="538" customFormat="1" customHeight="1" spans="1:1">
      <c r="A538" s="26"/>
    </row>
    <row r="539" customFormat="1" customHeight="1" spans="1:1">
      <c r="A539" s="26"/>
    </row>
    <row r="540" customFormat="1" customHeight="1" spans="1:1">
      <c r="A540" s="26"/>
    </row>
    <row r="541" customFormat="1" customHeight="1" spans="1:1">
      <c r="A541" s="26"/>
    </row>
    <row r="542" customFormat="1" customHeight="1" spans="1:1">
      <c r="A542" s="26"/>
    </row>
    <row r="543" customFormat="1" customHeight="1" spans="1:1">
      <c r="A543" s="26"/>
    </row>
    <row r="544" customFormat="1" customHeight="1" spans="1:1">
      <c r="A544" s="26"/>
    </row>
    <row r="545" customFormat="1" customHeight="1" spans="1:1">
      <c r="A545" s="26"/>
    </row>
    <row r="546" customFormat="1" customHeight="1" spans="1:1">
      <c r="A546" s="26"/>
    </row>
    <row r="547" customFormat="1" customHeight="1" spans="1:1">
      <c r="A547" s="26"/>
    </row>
    <row r="548" customFormat="1" customHeight="1" spans="1:1">
      <c r="A548" s="26"/>
    </row>
    <row r="549" customFormat="1" customHeight="1" spans="1:1">
      <c r="A549" s="26"/>
    </row>
    <row r="550" customFormat="1" customHeight="1" spans="1:1">
      <c r="A550" s="26"/>
    </row>
    <row r="551" customFormat="1" customHeight="1" spans="1:1">
      <c r="A551" s="26"/>
    </row>
    <row r="552" customFormat="1" customHeight="1" spans="1:1">
      <c r="A552" s="26"/>
    </row>
    <row r="553" customFormat="1" customHeight="1" spans="1:1">
      <c r="A553" s="26"/>
    </row>
    <row r="554" customFormat="1" customHeight="1" spans="1:1">
      <c r="A554" s="26"/>
    </row>
    <row r="555" customFormat="1" customHeight="1" spans="1:1">
      <c r="A555" s="26"/>
    </row>
    <row r="556" customFormat="1" customHeight="1" spans="1:1">
      <c r="A556" s="26"/>
    </row>
    <row r="557" customFormat="1" customHeight="1" spans="1:1">
      <c r="A557" s="26"/>
    </row>
    <row r="558" customFormat="1" customHeight="1" spans="1:1">
      <c r="A558" s="26"/>
    </row>
    <row r="559" customFormat="1" customHeight="1" spans="1:1">
      <c r="A559" s="26"/>
    </row>
    <row r="560" customFormat="1" customHeight="1" spans="1:1">
      <c r="A560" s="26"/>
    </row>
    <row r="561" customFormat="1" customHeight="1" spans="1:1">
      <c r="A561" s="26"/>
    </row>
    <row r="562" customFormat="1" customHeight="1" spans="1:1">
      <c r="A562" s="26"/>
    </row>
    <row r="563" customFormat="1" customHeight="1" spans="1:1">
      <c r="A563" s="26"/>
    </row>
    <row r="564" customFormat="1" customHeight="1" spans="1:1">
      <c r="A564" s="26"/>
    </row>
    <row r="565" customFormat="1" customHeight="1" spans="1:1">
      <c r="A565" s="26"/>
    </row>
    <row r="566" customFormat="1" customHeight="1" spans="1:1">
      <c r="A566" s="26"/>
    </row>
    <row r="567" customFormat="1" customHeight="1" spans="1:1">
      <c r="A567" s="26"/>
    </row>
    <row r="568" customFormat="1" customHeight="1" spans="1:1">
      <c r="A568" s="26"/>
    </row>
    <row r="569" customFormat="1" customHeight="1" spans="1:1">
      <c r="A569" s="26"/>
    </row>
    <row r="570" customFormat="1" customHeight="1" spans="1:1">
      <c r="A570" s="26"/>
    </row>
    <row r="571" customFormat="1" customHeight="1" spans="1:1">
      <c r="A571" s="26"/>
    </row>
    <row r="572" customFormat="1" customHeight="1" spans="1:1">
      <c r="A572" s="26"/>
    </row>
    <row r="573" customFormat="1" customHeight="1" spans="1:1">
      <c r="A573" s="26"/>
    </row>
    <row r="574" customFormat="1" customHeight="1" spans="1:1">
      <c r="A574" s="26"/>
    </row>
    <row r="575" customFormat="1" customHeight="1" spans="1:1">
      <c r="A575" s="26"/>
    </row>
    <row r="576" customFormat="1" customHeight="1" spans="1:1">
      <c r="A576" s="26"/>
    </row>
    <row r="577" customFormat="1" customHeight="1" spans="1:1">
      <c r="A577" s="26"/>
    </row>
    <row r="578" customFormat="1" customHeight="1" spans="1:1">
      <c r="A578" s="26"/>
    </row>
    <row r="579" customFormat="1" customHeight="1" spans="1:1">
      <c r="A579" s="26"/>
    </row>
    <row r="580" customFormat="1" customHeight="1" spans="1:1">
      <c r="A580" s="26"/>
    </row>
    <row r="581" customFormat="1" customHeight="1" spans="1:1">
      <c r="A581" s="26"/>
    </row>
    <row r="582" customFormat="1" customHeight="1" spans="1:1">
      <c r="A582" s="26"/>
    </row>
    <row r="583" customFormat="1" customHeight="1" spans="1:1">
      <c r="A583" s="26"/>
    </row>
    <row r="584" customFormat="1" customHeight="1" spans="1:1">
      <c r="A584" s="26"/>
    </row>
    <row r="585" customFormat="1" customHeight="1" spans="1:1">
      <c r="A585" s="26"/>
    </row>
    <row r="586" customFormat="1" customHeight="1" spans="1:1">
      <c r="A586" s="26"/>
    </row>
    <row r="587" customFormat="1" customHeight="1" spans="1:1">
      <c r="A587" s="26"/>
    </row>
    <row r="588" customFormat="1" customHeight="1" spans="1:1">
      <c r="A588" s="26"/>
    </row>
    <row r="589" customFormat="1" customHeight="1" spans="1:1">
      <c r="A589" s="26"/>
    </row>
    <row r="590" customFormat="1" customHeight="1" spans="1:1">
      <c r="A590" s="26"/>
    </row>
    <row r="591" customFormat="1" customHeight="1" spans="1:1">
      <c r="A591" s="26"/>
    </row>
    <row r="592" customFormat="1" customHeight="1" spans="1:1">
      <c r="A592" s="26"/>
    </row>
    <row r="593" customFormat="1" customHeight="1" spans="1:1">
      <c r="A593" s="26"/>
    </row>
    <row r="594" customFormat="1" customHeight="1" spans="1:1">
      <c r="A594" s="26"/>
    </row>
    <row r="595" customFormat="1" customHeight="1" spans="1:1">
      <c r="A595" s="26"/>
    </row>
    <row r="596" customFormat="1" customHeight="1" spans="1:1">
      <c r="A596" s="26"/>
    </row>
    <row r="597" customFormat="1" customHeight="1" spans="1:1">
      <c r="A597" s="26"/>
    </row>
    <row r="598" customFormat="1" customHeight="1" spans="1:1">
      <c r="A598" s="26"/>
    </row>
    <row r="599" customFormat="1" customHeight="1" spans="1:1">
      <c r="A599" s="26"/>
    </row>
    <row r="600" customFormat="1" customHeight="1" spans="1:1">
      <c r="A600" s="26"/>
    </row>
    <row r="601" customFormat="1" customHeight="1" spans="1:1">
      <c r="A601" s="26"/>
    </row>
    <row r="602" customFormat="1" customHeight="1" spans="1:1">
      <c r="A602" s="26"/>
    </row>
    <row r="603" customFormat="1" customHeight="1" spans="1:1">
      <c r="A603" s="26"/>
    </row>
    <row r="604" customFormat="1" customHeight="1" spans="1:1">
      <c r="A604" s="26"/>
    </row>
    <row r="605" customFormat="1" customHeight="1" spans="1:1">
      <c r="A605" s="26"/>
    </row>
    <row r="606" customFormat="1" customHeight="1" spans="1:1">
      <c r="A606" s="26"/>
    </row>
    <row r="607" customFormat="1" customHeight="1" spans="1:1">
      <c r="A607" s="26"/>
    </row>
    <row r="608" customFormat="1" customHeight="1" spans="1:1">
      <c r="A608" s="26"/>
    </row>
    <row r="609" customFormat="1" customHeight="1" spans="1:1">
      <c r="A609" s="26"/>
    </row>
    <row r="610" customFormat="1" customHeight="1" spans="1:1">
      <c r="A610" s="26"/>
    </row>
    <row r="611" customFormat="1" customHeight="1" spans="1:1">
      <c r="A611" s="26"/>
    </row>
    <row r="612" customFormat="1" customHeight="1" spans="1:1">
      <c r="A612" s="26"/>
    </row>
    <row r="613" customFormat="1" customHeight="1" spans="1:1">
      <c r="A613" s="26"/>
    </row>
    <row r="614" customFormat="1" customHeight="1" spans="1:1">
      <c r="A614" s="26"/>
    </row>
    <row r="615" customFormat="1" customHeight="1" spans="1:1">
      <c r="A615" s="26"/>
    </row>
    <row r="616" customFormat="1" customHeight="1" spans="1:1">
      <c r="A616" s="26"/>
    </row>
    <row r="617" customFormat="1" customHeight="1" spans="1:1">
      <c r="A617" s="26"/>
    </row>
    <row r="618" customFormat="1" customHeight="1" spans="1:1">
      <c r="A618" s="26"/>
    </row>
    <row r="619" customFormat="1" customHeight="1" spans="1:1">
      <c r="A619" s="26"/>
    </row>
    <row r="620" customFormat="1" customHeight="1" spans="1:1">
      <c r="A620" s="26"/>
    </row>
    <row r="621" customFormat="1" customHeight="1" spans="1:1">
      <c r="A621" s="26"/>
    </row>
    <row r="622" customFormat="1" customHeight="1" spans="1:1">
      <c r="A622" s="26"/>
    </row>
    <row r="623" customFormat="1" customHeight="1" spans="1:1">
      <c r="A623" s="26"/>
    </row>
    <row r="624" customFormat="1" customHeight="1" spans="1:1">
      <c r="A624" s="26"/>
    </row>
    <row r="625" customFormat="1" customHeight="1" spans="1:1">
      <c r="A625" s="26"/>
    </row>
    <row r="626" customFormat="1" customHeight="1" spans="1:1">
      <c r="A626" s="26"/>
    </row>
    <row r="627" customFormat="1" customHeight="1" spans="1:1">
      <c r="A627" s="26"/>
    </row>
    <row r="628" customFormat="1" customHeight="1" spans="1:1">
      <c r="A628" s="26"/>
    </row>
    <row r="629" customFormat="1" customHeight="1" spans="1:1">
      <c r="A629" s="26"/>
    </row>
    <row r="630" customFormat="1" customHeight="1" spans="1:1">
      <c r="A630" s="26"/>
    </row>
    <row r="631" customFormat="1" customHeight="1" spans="1:1">
      <c r="A631" s="26"/>
    </row>
    <row r="632" customFormat="1" customHeight="1" spans="1:1">
      <c r="A632" s="26"/>
    </row>
    <row r="633" customFormat="1" customHeight="1" spans="1:1">
      <c r="A633" s="26"/>
    </row>
    <row r="634" customFormat="1" customHeight="1" spans="1:1">
      <c r="A634" s="26"/>
    </row>
    <row r="635" customFormat="1" customHeight="1" spans="1:1">
      <c r="A635" s="26"/>
    </row>
    <row r="636" customFormat="1" customHeight="1" spans="1:1">
      <c r="A636" s="26"/>
    </row>
    <row r="637" customFormat="1" customHeight="1" spans="1:1">
      <c r="A637" s="26"/>
    </row>
    <row r="638" customFormat="1" customHeight="1" spans="1:1">
      <c r="A638" s="26"/>
    </row>
    <row r="639" customFormat="1" customHeight="1" spans="1:1">
      <c r="A639" s="26"/>
    </row>
    <row r="640" customFormat="1" customHeight="1" spans="1:1">
      <c r="A640" s="26"/>
    </row>
    <row r="641" customFormat="1" customHeight="1" spans="1:1">
      <c r="A641" s="26"/>
    </row>
    <row r="642" customFormat="1" customHeight="1" spans="1:1">
      <c r="A642" s="26"/>
    </row>
    <row r="643" customFormat="1" customHeight="1" spans="1:1">
      <c r="A643" s="26"/>
    </row>
    <row r="644" customFormat="1" customHeight="1" spans="1:1">
      <c r="A644" s="26"/>
    </row>
    <row r="645" customFormat="1" customHeight="1" spans="1:1">
      <c r="A645" s="26"/>
    </row>
    <row r="646" customFormat="1" customHeight="1" spans="1:1">
      <c r="A646" s="26"/>
    </row>
    <row r="647" customFormat="1" customHeight="1" spans="1:1">
      <c r="A647" s="26"/>
    </row>
    <row r="648" customFormat="1" customHeight="1" spans="1:1">
      <c r="A648" s="26"/>
    </row>
    <row r="649" customFormat="1" customHeight="1" spans="1:1">
      <c r="A649" s="26"/>
    </row>
    <row r="650" customFormat="1" customHeight="1" spans="1:1">
      <c r="A650" s="26"/>
    </row>
    <row r="651" customFormat="1" customHeight="1" spans="1:1">
      <c r="A651" s="26"/>
    </row>
    <row r="652" customFormat="1" customHeight="1" spans="1:1">
      <c r="A652" s="26"/>
    </row>
    <row r="653" customFormat="1" customHeight="1" spans="1:1">
      <c r="A653" s="26"/>
    </row>
    <row r="654" customFormat="1" customHeight="1" spans="1:1">
      <c r="A654" s="26"/>
    </row>
    <row r="655" customFormat="1" customHeight="1" spans="1:1">
      <c r="A655" s="26"/>
    </row>
    <row r="656" customFormat="1" customHeight="1" spans="1:1">
      <c r="A656" s="26"/>
    </row>
    <row r="657" customFormat="1" customHeight="1" spans="1:1">
      <c r="A657" s="26"/>
    </row>
    <row r="658" customFormat="1" customHeight="1" spans="1:1">
      <c r="A658" s="26"/>
    </row>
    <row r="659" customFormat="1" customHeight="1" spans="1:1">
      <c r="A659" s="26"/>
    </row>
    <row r="660" customFormat="1" customHeight="1" spans="1:1">
      <c r="A660" s="26"/>
    </row>
    <row r="661" customFormat="1" customHeight="1" spans="1:1">
      <c r="A661" s="26"/>
    </row>
    <row r="662" customFormat="1" customHeight="1" spans="1:1">
      <c r="A662" s="26"/>
    </row>
    <row r="663" customFormat="1" customHeight="1" spans="1:1">
      <c r="A663" s="26"/>
    </row>
    <row r="664" customFormat="1" customHeight="1" spans="1:1">
      <c r="A664" s="26"/>
    </row>
    <row r="665" customFormat="1" customHeight="1" spans="1:1">
      <c r="A665" s="26"/>
    </row>
    <row r="666" customFormat="1" customHeight="1" spans="1:1">
      <c r="A666" s="26"/>
    </row>
    <row r="667" customFormat="1" customHeight="1" spans="1:1">
      <c r="A667" s="26"/>
    </row>
    <row r="668" customFormat="1" customHeight="1" spans="1:1">
      <c r="A668" s="26"/>
    </row>
    <row r="669" customFormat="1" customHeight="1" spans="1:1">
      <c r="A669" s="26"/>
    </row>
    <row r="670" customFormat="1" customHeight="1" spans="1:1">
      <c r="A670" s="26"/>
    </row>
    <row r="671" customFormat="1" customHeight="1" spans="1:1">
      <c r="A671" s="26"/>
    </row>
    <row r="672" customFormat="1" customHeight="1" spans="1:1">
      <c r="A672" s="26"/>
    </row>
    <row r="673" customFormat="1" customHeight="1" spans="1:1">
      <c r="A673" s="26"/>
    </row>
    <row r="674" customFormat="1" customHeight="1" spans="1:1">
      <c r="A674" s="26"/>
    </row>
    <row r="675" customFormat="1" customHeight="1" spans="1:1">
      <c r="A675" s="26"/>
    </row>
    <row r="676" customFormat="1" customHeight="1" spans="1:1">
      <c r="A676" s="26"/>
    </row>
    <row r="677" customFormat="1" customHeight="1" spans="1:1">
      <c r="A677" s="26"/>
    </row>
    <row r="678" customFormat="1" customHeight="1" spans="1:1">
      <c r="A678" s="26"/>
    </row>
    <row r="679" customFormat="1" customHeight="1" spans="1:1">
      <c r="A679" s="26"/>
    </row>
    <row r="680" customFormat="1" customHeight="1" spans="1:1">
      <c r="A680" s="26"/>
    </row>
    <row r="681" customFormat="1" customHeight="1" spans="1:1">
      <c r="A681" s="26"/>
    </row>
    <row r="682" customFormat="1" customHeight="1" spans="1:1">
      <c r="A682" s="26"/>
    </row>
    <row r="683" customFormat="1" customHeight="1" spans="1:1">
      <c r="A683" s="26"/>
    </row>
    <row r="684" customFormat="1" customHeight="1" spans="1:1">
      <c r="A684" s="26"/>
    </row>
    <row r="685" customFormat="1" customHeight="1" spans="1:1">
      <c r="A685" s="26"/>
    </row>
    <row r="686" customFormat="1" customHeight="1" spans="1:1">
      <c r="A686" s="26"/>
    </row>
    <row r="687" customFormat="1" customHeight="1" spans="1:1">
      <c r="A687" s="26"/>
    </row>
    <row r="688" customFormat="1" customHeight="1" spans="1:1">
      <c r="A688" s="26"/>
    </row>
    <row r="689" customFormat="1" customHeight="1" spans="1:1">
      <c r="A689" s="26"/>
    </row>
    <row r="690" customFormat="1" customHeight="1" spans="1:1">
      <c r="A690" s="26"/>
    </row>
    <row r="691" customFormat="1" customHeight="1" spans="1:1">
      <c r="A691" s="26"/>
    </row>
    <row r="692" customFormat="1" customHeight="1" spans="1:1">
      <c r="A692" s="26"/>
    </row>
    <row r="693" customFormat="1" customHeight="1" spans="1:1">
      <c r="A693" s="26"/>
    </row>
    <row r="694" customFormat="1" customHeight="1" spans="1:1">
      <c r="A694" s="26"/>
    </row>
    <row r="695" customFormat="1" customHeight="1" spans="1:1">
      <c r="A695" s="26"/>
    </row>
    <row r="696" customFormat="1" customHeight="1" spans="1:1">
      <c r="A696" s="26"/>
    </row>
    <row r="697" customFormat="1" customHeight="1" spans="1:1">
      <c r="A697" s="26"/>
    </row>
    <row r="698" customFormat="1" customHeight="1" spans="1:1">
      <c r="A698" s="26"/>
    </row>
    <row r="699" customFormat="1" customHeight="1" spans="1:1">
      <c r="A699" s="26"/>
    </row>
    <row r="700" customFormat="1" customHeight="1" spans="1:1">
      <c r="A700" s="26"/>
    </row>
    <row r="701" customFormat="1" customHeight="1" spans="1:1">
      <c r="A701" s="26"/>
    </row>
    <row r="702" customFormat="1" customHeight="1" spans="1:1">
      <c r="A702" s="26"/>
    </row>
    <row r="703" customFormat="1" customHeight="1" spans="1:1">
      <c r="A703" s="26"/>
    </row>
    <row r="704" customFormat="1" customHeight="1" spans="1:1">
      <c r="A704" s="26"/>
    </row>
    <row r="705" customFormat="1" customHeight="1" spans="1:1">
      <c r="A705" s="26"/>
    </row>
    <row r="706" customFormat="1" customHeight="1" spans="1:1">
      <c r="A706" s="26"/>
    </row>
    <row r="707" customFormat="1" customHeight="1" spans="1:1">
      <c r="A707" s="26"/>
    </row>
    <row r="708" customFormat="1" customHeight="1" spans="1:1">
      <c r="A708" s="26"/>
    </row>
    <row r="709" customFormat="1" customHeight="1" spans="1:1">
      <c r="A709" s="26"/>
    </row>
    <row r="710" customFormat="1" customHeight="1" spans="1:1">
      <c r="A710" s="26"/>
    </row>
    <row r="711" customFormat="1" customHeight="1" spans="1:1">
      <c r="A711" s="26"/>
    </row>
    <row r="712" customFormat="1" customHeight="1" spans="1:1">
      <c r="A712" s="26"/>
    </row>
    <row r="713" customFormat="1" customHeight="1" spans="1:1">
      <c r="A713" s="26"/>
    </row>
    <row r="714" customFormat="1" customHeight="1" spans="1:1">
      <c r="A714" s="26"/>
    </row>
    <row r="715" customFormat="1" customHeight="1" spans="1:1">
      <c r="A715" s="26"/>
    </row>
    <row r="716" customFormat="1" customHeight="1" spans="1:1">
      <c r="A716" s="26"/>
    </row>
    <row r="717" customFormat="1" customHeight="1" spans="1:1">
      <c r="A717" s="26"/>
    </row>
    <row r="718" customFormat="1" customHeight="1" spans="1:1">
      <c r="A718" s="26"/>
    </row>
    <row r="719" customFormat="1" customHeight="1" spans="1:1">
      <c r="A719" s="26"/>
    </row>
    <row r="720" customFormat="1" customHeight="1" spans="1:1">
      <c r="A720" s="26"/>
    </row>
    <row r="721" customFormat="1" customHeight="1" spans="1:1">
      <c r="A721" s="26"/>
    </row>
    <row r="722" customFormat="1" customHeight="1" spans="1:1">
      <c r="A722" s="26"/>
    </row>
    <row r="723" customFormat="1" customHeight="1" spans="1:1">
      <c r="A723" s="26"/>
    </row>
    <row r="724" customFormat="1" customHeight="1" spans="1:1">
      <c r="A724" s="26"/>
    </row>
    <row r="725" customFormat="1" customHeight="1" spans="1:1">
      <c r="A725" s="26"/>
    </row>
    <row r="726" customFormat="1" customHeight="1" spans="1:1">
      <c r="A726" s="26"/>
    </row>
    <row r="727" customFormat="1" customHeight="1" spans="1:1">
      <c r="A727" s="26"/>
    </row>
    <row r="728" customFormat="1" customHeight="1" spans="1:1">
      <c r="A728" s="26"/>
    </row>
    <row r="729" customFormat="1" customHeight="1" spans="1:1">
      <c r="A729" s="26"/>
    </row>
    <row r="730" customFormat="1" customHeight="1" spans="1:1">
      <c r="A730" s="26"/>
    </row>
    <row r="731" customFormat="1" customHeight="1" spans="1:1">
      <c r="A731" s="26"/>
    </row>
    <row r="732" customFormat="1" customHeight="1" spans="1:1">
      <c r="A732" s="26"/>
    </row>
    <row r="733" customFormat="1" customHeight="1" spans="1:1">
      <c r="A733" s="26"/>
    </row>
    <row r="734" customFormat="1" customHeight="1" spans="1:1">
      <c r="A734" s="26"/>
    </row>
    <row r="735" customFormat="1" customHeight="1" spans="1:1">
      <c r="A735" s="26"/>
    </row>
    <row r="736" customFormat="1" customHeight="1" spans="1:1">
      <c r="A736" s="26"/>
    </row>
    <row r="737" customFormat="1" customHeight="1" spans="1:1">
      <c r="A737" s="26"/>
    </row>
    <row r="738" customFormat="1" customHeight="1" spans="1:1">
      <c r="A738" s="26"/>
    </row>
    <row r="739" customFormat="1" customHeight="1" spans="1:1">
      <c r="A739" s="26"/>
    </row>
    <row r="740" customFormat="1" customHeight="1" spans="1:1">
      <c r="A740" s="26"/>
    </row>
    <row r="741" customFormat="1" customHeight="1" spans="1:1">
      <c r="A741" s="26"/>
    </row>
    <row r="742" customFormat="1" customHeight="1" spans="1:1">
      <c r="A742" s="26"/>
    </row>
    <row r="743" customFormat="1" customHeight="1" spans="1:1">
      <c r="A743" s="26"/>
    </row>
    <row r="744" customFormat="1" customHeight="1" spans="1:1">
      <c r="A744" s="26"/>
    </row>
    <row r="745" customFormat="1" customHeight="1" spans="1:1">
      <c r="A745" s="26"/>
    </row>
    <row r="746" customFormat="1" customHeight="1" spans="1:1">
      <c r="A746" s="26"/>
    </row>
    <row r="747" customFormat="1" customHeight="1" spans="1:1">
      <c r="A747" s="26"/>
    </row>
    <row r="748" customFormat="1" customHeight="1" spans="1:1">
      <c r="A748" s="26"/>
    </row>
    <row r="749" customFormat="1" customHeight="1" spans="1:1">
      <c r="A749" s="26"/>
    </row>
    <row r="750" customFormat="1" customHeight="1" spans="1:1">
      <c r="A750" s="26"/>
    </row>
    <row r="751" customFormat="1" customHeight="1" spans="1:1">
      <c r="A751" s="26"/>
    </row>
    <row r="752" customFormat="1" customHeight="1" spans="1:1">
      <c r="A752" s="26"/>
    </row>
    <row r="753" customFormat="1" customHeight="1" spans="1:1">
      <c r="A753" s="26"/>
    </row>
    <row r="754" customFormat="1" customHeight="1" spans="1:1">
      <c r="A754" s="26"/>
    </row>
    <row r="755" customFormat="1" customHeight="1" spans="1:1">
      <c r="A755" s="26"/>
    </row>
    <row r="756" customFormat="1" customHeight="1" spans="1:1">
      <c r="A756" s="26"/>
    </row>
    <row r="757" customFormat="1" customHeight="1" spans="1:1">
      <c r="A757" s="26"/>
    </row>
    <row r="758" customFormat="1" customHeight="1" spans="1:1">
      <c r="A758" s="26"/>
    </row>
    <row r="759" customFormat="1" customHeight="1" spans="1:1">
      <c r="A759" s="26"/>
    </row>
    <row r="760" customFormat="1" customHeight="1" spans="1:1">
      <c r="A760" s="26"/>
    </row>
    <row r="761" customFormat="1" customHeight="1" spans="1:1">
      <c r="A761" s="26"/>
    </row>
    <row r="762" customFormat="1" customHeight="1" spans="1:1">
      <c r="A762" s="26"/>
    </row>
    <row r="763" customFormat="1" customHeight="1" spans="1:1">
      <c r="A763" s="26"/>
    </row>
    <row r="764" customFormat="1" customHeight="1" spans="1:1">
      <c r="A764" s="26"/>
    </row>
    <row r="765" customFormat="1" customHeight="1" spans="1:1">
      <c r="A765" s="26"/>
    </row>
    <row r="766" customFormat="1" customHeight="1" spans="1:1">
      <c r="A766" s="26"/>
    </row>
    <row r="767" customFormat="1" customHeight="1" spans="1:1">
      <c r="A767" s="26"/>
    </row>
    <row r="768" customFormat="1" customHeight="1" spans="1:1">
      <c r="A768" s="26"/>
    </row>
    <row r="769" customFormat="1" customHeight="1" spans="1:1">
      <c r="A769" s="26"/>
    </row>
    <row r="770" customFormat="1" customHeight="1" spans="1:1">
      <c r="A770" s="26"/>
    </row>
    <row r="771" customFormat="1" customHeight="1" spans="1:1">
      <c r="A771" s="26"/>
    </row>
    <row r="772" customFormat="1" customHeight="1" spans="1:1">
      <c r="A772" s="26"/>
    </row>
    <row r="773" customFormat="1" customHeight="1" spans="1:1">
      <c r="A773" s="26"/>
    </row>
    <row r="774" customFormat="1" customHeight="1" spans="1:1">
      <c r="A774" s="26"/>
    </row>
    <row r="775" customFormat="1" customHeight="1" spans="1:1">
      <c r="A775" s="26"/>
    </row>
    <row r="776" customFormat="1" customHeight="1" spans="1:1">
      <c r="A776" s="26"/>
    </row>
    <row r="777" customFormat="1" customHeight="1" spans="1:1">
      <c r="A777" s="26"/>
    </row>
    <row r="778" customFormat="1" customHeight="1" spans="1:1">
      <c r="A778" s="26"/>
    </row>
    <row r="779" customFormat="1" customHeight="1" spans="1:1">
      <c r="A779" s="26"/>
    </row>
    <row r="780" customFormat="1" customHeight="1" spans="1:1">
      <c r="A780" s="26"/>
    </row>
    <row r="781" customFormat="1" customHeight="1" spans="1:1">
      <c r="A781" s="26"/>
    </row>
    <row r="782" customFormat="1" customHeight="1" spans="1:1">
      <c r="A782" s="26"/>
    </row>
    <row r="783" customFormat="1" customHeight="1" spans="1:1">
      <c r="A783" s="26"/>
    </row>
    <row r="784" customFormat="1" customHeight="1" spans="1:1">
      <c r="A784" s="26"/>
    </row>
    <row r="785" customFormat="1" customHeight="1" spans="1:1">
      <c r="A785" s="26"/>
    </row>
    <row r="786" customFormat="1" customHeight="1" spans="1:1">
      <c r="A786" s="26"/>
    </row>
    <row r="787" customFormat="1" customHeight="1" spans="1:1">
      <c r="A787" s="26"/>
    </row>
    <row r="788" customFormat="1" customHeight="1" spans="1:1">
      <c r="A788" s="26"/>
    </row>
    <row r="789" customFormat="1" customHeight="1" spans="1:1">
      <c r="A789" s="26"/>
    </row>
    <row r="790" customFormat="1" customHeight="1" spans="1:1">
      <c r="A790" s="26"/>
    </row>
    <row r="791" customFormat="1" customHeight="1" spans="1:1">
      <c r="A791" s="26"/>
    </row>
    <row r="792" customFormat="1" customHeight="1" spans="1:1">
      <c r="A792" s="26"/>
    </row>
    <row r="793" customFormat="1" customHeight="1" spans="1:1">
      <c r="A793" s="26"/>
    </row>
    <row r="794" customFormat="1" customHeight="1" spans="1:1">
      <c r="A794" s="26"/>
    </row>
    <row r="795" customFormat="1" customHeight="1" spans="1:1">
      <c r="A795" s="26"/>
    </row>
    <row r="796" customFormat="1" customHeight="1" spans="1:1">
      <c r="A796" s="26"/>
    </row>
    <row r="797" customFormat="1" customHeight="1" spans="1:1">
      <c r="A797" s="26"/>
    </row>
    <row r="798" customFormat="1" customHeight="1" spans="1:1">
      <c r="A798" s="26"/>
    </row>
    <row r="799" customFormat="1" customHeight="1" spans="1:1">
      <c r="A799" s="26"/>
    </row>
    <row r="800" customFormat="1" customHeight="1" spans="1:1">
      <c r="A800" s="26"/>
    </row>
    <row r="801" customFormat="1" customHeight="1" spans="1:1">
      <c r="A801" s="26"/>
    </row>
    <row r="802" customFormat="1" customHeight="1" spans="1:1">
      <c r="A802" s="26"/>
    </row>
    <row r="803" customFormat="1" customHeight="1" spans="1:1">
      <c r="A803" s="26"/>
    </row>
    <row r="804" customFormat="1" customHeight="1" spans="1:1">
      <c r="A804" s="26"/>
    </row>
    <row r="805" customFormat="1" customHeight="1" spans="1:1">
      <c r="A805" s="26"/>
    </row>
    <row r="806" customFormat="1" customHeight="1" spans="1:1">
      <c r="A806" s="26"/>
    </row>
    <row r="807" customFormat="1" customHeight="1" spans="1:1">
      <c r="A807" s="26"/>
    </row>
    <row r="808" customFormat="1" customHeight="1" spans="1:1">
      <c r="A808" s="26"/>
    </row>
    <row r="809" customFormat="1" customHeight="1" spans="1:1">
      <c r="A809" s="26"/>
    </row>
    <row r="810" customFormat="1" customHeight="1" spans="1:1">
      <c r="A810" s="26"/>
    </row>
    <row r="811" customFormat="1" customHeight="1" spans="1:1">
      <c r="A811" s="26"/>
    </row>
    <row r="812" customFormat="1" customHeight="1" spans="1:1">
      <c r="A812" s="26"/>
    </row>
    <row r="813" customFormat="1" customHeight="1" spans="1:1">
      <c r="A813" s="26"/>
    </row>
    <row r="814" customFormat="1" customHeight="1" spans="1:1">
      <c r="A814" s="26"/>
    </row>
    <row r="815" customFormat="1" customHeight="1" spans="1:1">
      <c r="A815" s="26"/>
    </row>
    <row r="816" customFormat="1" customHeight="1" spans="1:1">
      <c r="A816" s="26"/>
    </row>
    <row r="817" customFormat="1" customHeight="1" spans="1:1">
      <c r="A817" s="26"/>
    </row>
    <row r="818" customFormat="1" customHeight="1" spans="1:1">
      <c r="A818" s="26"/>
    </row>
    <row r="819" customFormat="1" customHeight="1" spans="1:1">
      <c r="A819" s="26"/>
    </row>
    <row r="820" customFormat="1" customHeight="1" spans="1:1">
      <c r="A820" s="26"/>
    </row>
    <row r="821" customFormat="1" customHeight="1" spans="1:1">
      <c r="A821" s="26"/>
    </row>
    <row r="822" customFormat="1" customHeight="1" spans="1:1">
      <c r="A822" s="26"/>
    </row>
    <row r="823" customFormat="1" customHeight="1" spans="1:1">
      <c r="A823" s="26"/>
    </row>
    <row r="824" customFormat="1" customHeight="1" spans="1:1">
      <c r="A824" s="26"/>
    </row>
    <row r="825" customFormat="1" customHeight="1" spans="1:1">
      <c r="A825" s="26"/>
    </row>
    <row r="826" customFormat="1" customHeight="1" spans="1:1">
      <c r="A826" s="26"/>
    </row>
    <row r="827" customFormat="1" customHeight="1" spans="1:1">
      <c r="A827" s="26"/>
    </row>
    <row r="828" customFormat="1" customHeight="1" spans="1:1">
      <c r="A828" s="26"/>
    </row>
    <row r="829" customFormat="1" customHeight="1" spans="1:1">
      <c r="A829" s="26"/>
    </row>
    <row r="830" customFormat="1" customHeight="1" spans="1:1">
      <c r="A830" s="26"/>
    </row>
    <row r="831" customFormat="1" customHeight="1" spans="1:1">
      <c r="A831" s="26"/>
    </row>
    <row r="832" customFormat="1" customHeight="1" spans="1:1">
      <c r="A832" s="26"/>
    </row>
    <row r="833" customFormat="1" customHeight="1" spans="1:1">
      <c r="A833" s="26"/>
    </row>
    <row r="834" customFormat="1" customHeight="1" spans="1:1">
      <c r="A834" s="26"/>
    </row>
    <row r="835" customFormat="1" customHeight="1" spans="1:1">
      <c r="A835" s="26"/>
    </row>
    <row r="836" customFormat="1" customHeight="1" spans="1:1">
      <c r="A836" s="26"/>
    </row>
    <row r="837" customFormat="1" customHeight="1" spans="1:1">
      <c r="A837" s="26"/>
    </row>
    <row r="838" customFormat="1" customHeight="1" spans="1:1">
      <c r="A838" s="26"/>
    </row>
    <row r="839" customFormat="1" customHeight="1" spans="1:1">
      <c r="A839" s="26"/>
    </row>
    <row r="840" customFormat="1" customHeight="1" spans="1:1">
      <c r="A840" s="26"/>
    </row>
    <row r="841" customFormat="1" customHeight="1" spans="1:1">
      <c r="A841" s="26"/>
    </row>
    <row r="842" customFormat="1" customHeight="1" spans="1:1">
      <c r="A842" s="26"/>
    </row>
    <row r="843" customFormat="1" customHeight="1" spans="1:1">
      <c r="A843" s="26"/>
    </row>
    <row r="844" customFormat="1" customHeight="1" spans="1:1">
      <c r="A844" s="26"/>
    </row>
    <row r="845" customFormat="1" customHeight="1" spans="1:1">
      <c r="A845" s="26"/>
    </row>
    <row r="846" customFormat="1" customHeight="1" spans="1:1">
      <c r="A846" s="26"/>
    </row>
    <row r="847" customFormat="1" customHeight="1" spans="1:1">
      <c r="A847" s="26"/>
    </row>
    <row r="848" customFormat="1" customHeight="1" spans="1:1">
      <c r="A848" s="26"/>
    </row>
    <row r="849" customFormat="1" customHeight="1" spans="1:1">
      <c r="A849" s="26"/>
    </row>
    <row r="850" customFormat="1" customHeight="1" spans="1:1">
      <c r="A850" s="26"/>
    </row>
    <row r="851" customFormat="1" customHeight="1" spans="1:1">
      <c r="A851" s="26"/>
    </row>
    <row r="852" customFormat="1" customHeight="1" spans="1:1">
      <c r="A852" s="26"/>
    </row>
    <row r="853" customFormat="1" customHeight="1" spans="1:1">
      <c r="A853" s="26"/>
    </row>
    <row r="854" customFormat="1" customHeight="1" spans="1:1">
      <c r="A854" s="26"/>
    </row>
    <row r="855" customFormat="1" customHeight="1" spans="1:1">
      <c r="A855" s="26"/>
    </row>
    <row r="856" customFormat="1" customHeight="1" spans="1:1">
      <c r="A856" s="26"/>
    </row>
    <row r="857" customFormat="1" customHeight="1" spans="1:1">
      <c r="A857" s="26"/>
    </row>
    <row r="858" customFormat="1" customHeight="1" spans="1:1">
      <c r="A858" s="26"/>
    </row>
    <row r="859" customFormat="1" customHeight="1" spans="1:1">
      <c r="A859" s="26"/>
    </row>
    <row r="860" customFormat="1" customHeight="1" spans="1:1">
      <c r="A860" s="26"/>
    </row>
    <row r="861" customFormat="1" customHeight="1" spans="1:1">
      <c r="A861" s="26"/>
    </row>
    <row r="862" customFormat="1" customHeight="1" spans="1:1">
      <c r="A862" s="26"/>
    </row>
    <row r="863" customFormat="1" customHeight="1" spans="1:1">
      <c r="A863" s="26"/>
    </row>
    <row r="864" customFormat="1" customHeight="1" spans="1:1">
      <c r="A864" s="26"/>
    </row>
    <row r="865" customFormat="1" customHeight="1" spans="1:1">
      <c r="A865" s="26"/>
    </row>
    <row r="866" customFormat="1" customHeight="1" spans="1:1">
      <c r="A866" s="26"/>
    </row>
    <row r="867" customFormat="1" customHeight="1" spans="1:1">
      <c r="A867" s="26"/>
    </row>
    <row r="868" customFormat="1" customHeight="1" spans="1:1">
      <c r="A868" s="26"/>
    </row>
    <row r="869" customFormat="1" customHeight="1" spans="1:1">
      <c r="A869" s="26"/>
    </row>
    <row r="870" customFormat="1" customHeight="1" spans="1:1">
      <c r="A870" s="26"/>
    </row>
    <row r="871" customFormat="1" customHeight="1" spans="1:1">
      <c r="A871" s="26"/>
    </row>
    <row r="872" customFormat="1" customHeight="1" spans="1:1">
      <c r="A872" s="26"/>
    </row>
    <row r="873" customFormat="1" customHeight="1" spans="1:1">
      <c r="A873" s="26"/>
    </row>
    <row r="874" customFormat="1" customHeight="1" spans="1:1">
      <c r="A874" s="26"/>
    </row>
    <row r="875" customFormat="1" customHeight="1" spans="1:1">
      <c r="A875" s="26"/>
    </row>
    <row r="876" customFormat="1" customHeight="1" spans="1:1">
      <c r="A876" s="26"/>
    </row>
    <row r="877" customFormat="1" customHeight="1" spans="1:1">
      <c r="A877" s="26"/>
    </row>
    <row r="878" customFormat="1" customHeight="1" spans="1:1">
      <c r="A878" s="26"/>
    </row>
    <row r="879" customFormat="1" customHeight="1" spans="1:1">
      <c r="A879" s="26"/>
    </row>
    <row r="880" customFormat="1" customHeight="1" spans="1:1">
      <c r="A880" s="26"/>
    </row>
    <row r="881" customFormat="1" customHeight="1" spans="1:1">
      <c r="A881" s="26"/>
    </row>
    <row r="882" customFormat="1" customHeight="1" spans="1:1">
      <c r="A882" s="26"/>
    </row>
    <row r="883" customFormat="1" customHeight="1" spans="1:1">
      <c r="A883" s="26"/>
    </row>
    <row r="884" customFormat="1" customHeight="1" spans="1:1">
      <c r="A884" s="26"/>
    </row>
    <row r="885" customFormat="1" customHeight="1" spans="1:1">
      <c r="A885" s="26"/>
    </row>
    <row r="886" customFormat="1" customHeight="1" spans="1:1">
      <c r="A886" s="26"/>
    </row>
    <row r="887" customFormat="1" customHeight="1" spans="1:1">
      <c r="A887" s="26"/>
    </row>
    <row r="888" customFormat="1" customHeight="1" spans="1:1">
      <c r="A888" s="26"/>
    </row>
    <row r="889" customFormat="1" customHeight="1" spans="1:1">
      <c r="A889" s="26"/>
    </row>
    <row r="890" customFormat="1" customHeight="1" spans="1:1">
      <c r="A890" s="26"/>
    </row>
    <row r="891" customFormat="1" customHeight="1" spans="1:1">
      <c r="A891" s="26"/>
    </row>
    <row r="892" customFormat="1" customHeight="1" spans="1:1">
      <c r="A892" s="26"/>
    </row>
    <row r="893" customFormat="1" customHeight="1" spans="1:1">
      <c r="A893" s="26"/>
    </row>
    <row r="894" customFormat="1" customHeight="1" spans="1:1">
      <c r="A894" s="26"/>
    </row>
    <row r="895" customFormat="1" customHeight="1" spans="1:1">
      <c r="A895" s="26"/>
    </row>
    <row r="896" customFormat="1" customHeight="1" spans="1:1">
      <c r="A896" s="26"/>
    </row>
    <row r="897" customFormat="1" customHeight="1" spans="1:1">
      <c r="A897" s="26"/>
    </row>
    <row r="898" customFormat="1" customHeight="1" spans="1:1">
      <c r="A898" s="26"/>
    </row>
    <row r="899" customFormat="1" customHeight="1" spans="1:1">
      <c r="A899" s="26"/>
    </row>
    <row r="900" customFormat="1" customHeight="1" spans="1:1">
      <c r="A900" s="26"/>
    </row>
    <row r="901" customFormat="1" customHeight="1" spans="1:1">
      <c r="A901" s="26"/>
    </row>
    <row r="902" customFormat="1" customHeight="1" spans="1:1">
      <c r="A902" s="26"/>
    </row>
    <row r="903" customFormat="1" customHeight="1" spans="1:1">
      <c r="A903" s="26"/>
    </row>
    <row r="904" customFormat="1" customHeight="1" spans="1:1">
      <c r="A904" s="26"/>
    </row>
    <row r="905" customFormat="1" customHeight="1" spans="1:1">
      <c r="A905" s="26"/>
    </row>
    <row r="906" customFormat="1" customHeight="1" spans="1:1">
      <c r="A906" s="26"/>
    </row>
    <row r="907" customFormat="1" customHeight="1" spans="1:1">
      <c r="A907" s="26"/>
    </row>
    <row r="908" customFormat="1" customHeight="1" spans="1:1">
      <c r="A908" s="26"/>
    </row>
    <row r="909" customFormat="1" customHeight="1" spans="1:1">
      <c r="A909" s="26"/>
    </row>
    <row r="910" customFormat="1" customHeight="1" spans="1:1">
      <c r="A910" s="26"/>
    </row>
    <row r="911" customFormat="1" customHeight="1" spans="1:1">
      <c r="A911" s="26"/>
    </row>
    <row r="912" customFormat="1" customHeight="1" spans="1:1">
      <c r="A912" s="26"/>
    </row>
    <row r="913" customFormat="1" customHeight="1" spans="1:1">
      <c r="A913" s="26"/>
    </row>
    <row r="914" customFormat="1" customHeight="1" spans="1:1">
      <c r="A914" s="26"/>
    </row>
    <row r="915" customFormat="1" customHeight="1" spans="1:1">
      <c r="A915" s="26"/>
    </row>
    <row r="916" customFormat="1" customHeight="1" spans="1:1">
      <c r="A916" s="26"/>
    </row>
    <row r="917" customFormat="1" customHeight="1" spans="1:1">
      <c r="A917" s="26"/>
    </row>
    <row r="918" customFormat="1" customHeight="1" spans="1:1">
      <c r="A918" s="26"/>
    </row>
    <row r="919" customFormat="1" customHeight="1" spans="1:1">
      <c r="A919" s="26"/>
    </row>
    <row r="920" customFormat="1" customHeight="1" spans="1:1">
      <c r="A920" s="26"/>
    </row>
    <row r="921" customFormat="1" customHeight="1" spans="1:1">
      <c r="A921" s="26"/>
    </row>
    <row r="922" customFormat="1" customHeight="1" spans="1:1">
      <c r="A922" s="26"/>
    </row>
    <row r="923" customFormat="1" customHeight="1" spans="1:1">
      <c r="A923" s="26"/>
    </row>
    <row r="924" customFormat="1" customHeight="1" spans="1:1">
      <c r="A924" s="26"/>
    </row>
    <row r="925" customFormat="1" customHeight="1" spans="1:1">
      <c r="A925" s="26"/>
    </row>
    <row r="926" customFormat="1" customHeight="1" spans="1:1">
      <c r="A926" s="26"/>
    </row>
    <row r="927" customFormat="1" customHeight="1" spans="1:1">
      <c r="A927" s="26"/>
    </row>
    <row r="928" customFormat="1" customHeight="1" spans="1:1">
      <c r="A928" s="26"/>
    </row>
    <row r="929" customFormat="1" customHeight="1" spans="1:1">
      <c r="A929" s="26"/>
    </row>
    <row r="930" customFormat="1" customHeight="1" spans="1:1">
      <c r="A930" s="26"/>
    </row>
    <row r="931" customFormat="1" customHeight="1" spans="1:1">
      <c r="A931" s="26"/>
    </row>
    <row r="932" customFormat="1" customHeight="1" spans="1:1">
      <c r="A932" s="26"/>
    </row>
    <row r="933" customFormat="1" customHeight="1" spans="1:1">
      <c r="A933" s="26"/>
    </row>
    <row r="934" customFormat="1" customHeight="1" spans="1:1">
      <c r="A934" s="26"/>
    </row>
    <row r="935" customFormat="1" customHeight="1" spans="1:1">
      <c r="A935" s="26"/>
    </row>
    <row r="936" customFormat="1" customHeight="1" spans="1:1">
      <c r="A936" s="26"/>
    </row>
    <row r="937" customFormat="1" customHeight="1" spans="1:1">
      <c r="A937" s="26"/>
    </row>
    <row r="938" customFormat="1" customHeight="1" spans="1:1">
      <c r="A938" s="26"/>
    </row>
    <row r="939" customFormat="1" customHeight="1" spans="1:1">
      <c r="A939" s="26"/>
    </row>
    <row r="940" customFormat="1" customHeight="1" spans="1:1">
      <c r="A940" s="26"/>
    </row>
    <row r="941" customFormat="1" customHeight="1" spans="1:1">
      <c r="A941" s="26"/>
    </row>
    <row r="942" customFormat="1" customHeight="1" spans="1:1">
      <c r="A942" s="26"/>
    </row>
    <row r="943" customFormat="1" customHeight="1" spans="1:1">
      <c r="A943" s="26"/>
    </row>
    <row r="944" customFormat="1" customHeight="1" spans="1:1">
      <c r="A944" s="26"/>
    </row>
    <row r="945" customFormat="1" customHeight="1" spans="1:1">
      <c r="A945" s="26"/>
    </row>
    <row r="946" customFormat="1" customHeight="1" spans="1:1">
      <c r="A946" s="26"/>
    </row>
    <row r="947" customFormat="1" customHeight="1" spans="1:1">
      <c r="A947" s="26"/>
    </row>
    <row r="948" customFormat="1" customHeight="1" spans="1:1">
      <c r="A948" s="26"/>
    </row>
    <row r="949" customFormat="1" customHeight="1" spans="1:1">
      <c r="A949" s="26"/>
    </row>
    <row r="950" customFormat="1" customHeight="1" spans="1:1">
      <c r="A950" s="26"/>
    </row>
    <row r="951" customFormat="1" customHeight="1" spans="1:1">
      <c r="A951" s="26"/>
    </row>
    <row r="952" customFormat="1" customHeight="1" spans="1:1">
      <c r="A952" s="26"/>
    </row>
    <row r="953" customFormat="1" customHeight="1" spans="1:1">
      <c r="A953" s="26"/>
    </row>
    <row r="954" customFormat="1" customHeight="1" spans="1:1">
      <c r="A954" s="26"/>
    </row>
    <row r="955" customFormat="1" customHeight="1" spans="1:1">
      <c r="A955" s="26"/>
    </row>
    <row r="956" customFormat="1" customHeight="1" spans="1:1">
      <c r="A956" s="26"/>
    </row>
    <row r="957" customFormat="1" customHeight="1" spans="1:1">
      <c r="A957" s="26"/>
    </row>
    <row r="958" customFormat="1" customHeight="1" spans="1:1">
      <c r="A958" s="26"/>
    </row>
    <row r="959" customFormat="1" customHeight="1" spans="1:1">
      <c r="A959" s="26"/>
    </row>
    <row r="960" customFormat="1" customHeight="1" spans="1:1">
      <c r="A960" s="26"/>
    </row>
    <row r="961" customFormat="1" customHeight="1" spans="1:1">
      <c r="A961" s="26"/>
    </row>
    <row r="962" customFormat="1" customHeight="1" spans="1:1">
      <c r="A962" s="26"/>
    </row>
    <row r="963" customFormat="1" customHeight="1" spans="1:1">
      <c r="A963" s="26"/>
    </row>
    <row r="964" customFormat="1" customHeight="1" spans="1:1">
      <c r="A964" s="26"/>
    </row>
    <row r="965" customFormat="1" customHeight="1" spans="1:1">
      <c r="A965" s="26"/>
    </row>
    <row r="966" customFormat="1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87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966"/>
  <sheetViews>
    <sheetView zoomScale="130" zoomScaleNormal="130" workbookViewId="0">
      <selection activeCell="C10" sqref="C10"/>
    </sheetView>
  </sheetViews>
  <sheetFormatPr defaultColWidth="14.4363636363636" defaultRowHeight="15.75" customHeight="1"/>
  <cols>
    <col min="1" max="1" width="11" customWidth="1"/>
    <col min="2" max="16" width="9.58181818181818" customWidth="1"/>
  </cols>
  <sheetData>
    <row r="1" customHeight="1" spans="1:16">
      <c r="A1" s="45" t="s">
        <v>72</v>
      </c>
      <c r="B1" s="46" t="s">
        <v>17</v>
      </c>
      <c r="C1" s="46"/>
      <c r="D1" s="47"/>
      <c r="E1" s="47"/>
      <c r="F1" s="47"/>
      <c r="G1" s="47"/>
      <c r="H1" s="46" t="s">
        <v>23</v>
      </c>
      <c r="I1" s="46"/>
      <c r="J1" s="46"/>
      <c r="K1" s="46" t="s">
        <v>33</v>
      </c>
      <c r="L1" s="46"/>
      <c r="M1" s="46"/>
      <c r="N1" s="46" t="s">
        <v>35</v>
      </c>
      <c r="O1" s="47"/>
      <c r="P1" s="46" t="s">
        <v>61</v>
      </c>
    </row>
    <row r="2" customHeight="1" spans="1:16">
      <c r="A2" s="20" t="s">
        <v>86</v>
      </c>
      <c r="B2" s="7" t="s">
        <v>135</v>
      </c>
      <c r="C2" s="7" t="s">
        <v>136</v>
      </c>
      <c r="D2" s="7" t="s">
        <v>137</v>
      </c>
      <c r="E2" s="7" t="s">
        <v>138</v>
      </c>
      <c r="F2" s="7" t="s">
        <v>139</v>
      </c>
      <c r="G2" s="7" t="s">
        <v>140</v>
      </c>
      <c r="H2" s="7" t="s">
        <v>141</v>
      </c>
      <c r="I2" s="7" t="s">
        <v>142</v>
      </c>
      <c r="J2" s="7" t="s">
        <v>143</v>
      </c>
      <c r="K2" s="7" t="s">
        <v>144</v>
      </c>
      <c r="L2" s="7" t="s">
        <v>145</v>
      </c>
      <c r="M2" s="7" t="s">
        <v>146</v>
      </c>
      <c r="N2" s="7" t="s">
        <v>147</v>
      </c>
      <c r="O2" s="7" t="s">
        <v>148</v>
      </c>
      <c r="P2" s="7" t="s">
        <v>149</v>
      </c>
    </row>
    <row r="3" customFormat="1" customHeight="1" spans="1:16">
      <c r="A3" s="48" t="s">
        <v>95</v>
      </c>
      <c r="B3" s="9">
        <f>COUNTA(B4:B14)</f>
        <v>5</v>
      </c>
      <c r="C3" s="9">
        <f t="shared" ref="B3:P3" si="0">COUNTA(C4:C14)</f>
        <v>4</v>
      </c>
      <c r="D3" s="9">
        <f t="shared" si="0"/>
        <v>6</v>
      </c>
      <c r="E3" s="9">
        <f t="shared" si="0"/>
        <v>5</v>
      </c>
      <c r="F3" s="9">
        <f t="shared" si="0"/>
        <v>5</v>
      </c>
      <c r="G3" s="9">
        <f t="shared" si="0"/>
        <v>4</v>
      </c>
      <c r="H3" s="9">
        <f t="shared" si="0"/>
        <v>4</v>
      </c>
      <c r="I3" s="9">
        <f t="shared" si="0"/>
        <v>4</v>
      </c>
      <c r="J3" s="9">
        <f t="shared" si="0"/>
        <v>5</v>
      </c>
      <c r="K3" s="9">
        <f t="shared" si="0"/>
        <v>6</v>
      </c>
      <c r="L3" s="9">
        <f t="shared" si="0"/>
        <v>5</v>
      </c>
      <c r="M3" s="9">
        <f t="shared" si="0"/>
        <v>5</v>
      </c>
      <c r="N3" s="9">
        <f t="shared" si="0"/>
        <v>7</v>
      </c>
      <c r="O3" s="9">
        <f t="shared" si="0"/>
        <v>4</v>
      </c>
      <c r="P3" s="9">
        <f t="shared" si="0"/>
        <v>4</v>
      </c>
    </row>
    <row r="4" s="2" customFormat="1" customHeight="1" spans="1:17">
      <c r="A4" s="10" t="s">
        <v>96</v>
      </c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12" t="s">
        <v>155</v>
      </c>
      <c r="H4" s="49" t="s">
        <v>156</v>
      </c>
      <c r="I4" s="2" t="s">
        <v>157</v>
      </c>
      <c r="J4" s="2" t="s">
        <v>158</v>
      </c>
      <c r="K4" s="49" t="s">
        <v>159</v>
      </c>
      <c r="L4" s="2" t="s">
        <v>160</v>
      </c>
      <c r="M4" s="2" t="s">
        <v>161</v>
      </c>
      <c r="N4" s="2" t="s">
        <v>162</v>
      </c>
      <c r="O4" s="2" t="s">
        <v>163</v>
      </c>
      <c r="P4" s="2" t="s">
        <v>164</v>
      </c>
      <c r="Q4" s="14"/>
    </row>
    <row r="5" s="3" customFormat="1" customHeight="1" spans="1:16">
      <c r="A5" s="13">
        <v>1</v>
      </c>
      <c r="B5" s="3" t="s">
        <v>165</v>
      </c>
      <c r="C5" s="3" t="s">
        <v>166</v>
      </c>
      <c r="D5" s="3" t="s">
        <v>167</v>
      </c>
      <c r="E5" s="3" t="s">
        <v>168</v>
      </c>
      <c r="F5" s="3" t="s">
        <v>169</v>
      </c>
      <c r="G5" s="15" t="s">
        <v>170</v>
      </c>
      <c r="H5" s="50" t="s">
        <v>171</v>
      </c>
      <c r="I5" s="3" t="s">
        <v>172</v>
      </c>
      <c r="J5" s="3" t="s">
        <v>173</v>
      </c>
      <c r="K5" s="50" t="s">
        <v>174</v>
      </c>
      <c r="L5" s="15" t="s">
        <v>175</v>
      </c>
      <c r="M5" s="15" t="s">
        <v>176</v>
      </c>
      <c r="N5" s="3" t="s">
        <v>177</v>
      </c>
      <c r="O5" s="3" t="s">
        <v>178</v>
      </c>
      <c r="P5" s="3" t="s">
        <v>179</v>
      </c>
    </row>
    <row r="6" s="3" customFormat="1" customHeight="1" spans="1:19">
      <c r="A6" s="13">
        <v>2</v>
      </c>
      <c r="B6" s="3" t="s">
        <v>180</v>
      </c>
      <c r="C6" s="3" t="s">
        <v>181</v>
      </c>
      <c r="D6" s="3" t="s">
        <v>182</v>
      </c>
      <c r="E6" s="3" t="s">
        <v>183</v>
      </c>
      <c r="F6" s="3" t="s">
        <v>184</v>
      </c>
      <c r="G6" s="15" t="s">
        <v>185</v>
      </c>
      <c r="H6" s="50" t="s">
        <v>186</v>
      </c>
      <c r="I6" s="3" t="s">
        <v>187</v>
      </c>
      <c r="J6" s="3" t="s">
        <v>188</v>
      </c>
      <c r="K6" s="50" t="s">
        <v>189</v>
      </c>
      <c r="L6" s="15" t="s">
        <v>190</v>
      </c>
      <c r="M6" s="50" t="s">
        <v>191</v>
      </c>
      <c r="N6" s="3" t="s">
        <v>192</v>
      </c>
      <c r="O6" s="3" t="s">
        <v>193</v>
      </c>
      <c r="P6" s="3" t="s">
        <v>194</v>
      </c>
      <c r="Q6"/>
      <c r="R6"/>
      <c r="S6"/>
    </row>
    <row r="7" s="3" customFormat="1" customHeight="1" spans="1:19">
      <c r="A7" s="13">
        <v>3</v>
      </c>
      <c r="B7" s="3" t="s">
        <v>195</v>
      </c>
      <c r="C7" s="3" t="s">
        <v>196</v>
      </c>
      <c r="D7" s="15" t="s">
        <v>197</v>
      </c>
      <c r="E7" s="3" t="s">
        <v>198</v>
      </c>
      <c r="F7" s="3" t="s">
        <v>199</v>
      </c>
      <c r="G7" s="15" t="s">
        <v>200</v>
      </c>
      <c r="H7" s="50" t="s">
        <v>201</v>
      </c>
      <c r="I7" s="3" t="s">
        <v>202</v>
      </c>
      <c r="J7" s="15" t="s">
        <v>203</v>
      </c>
      <c r="K7" s="50" t="s">
        <v>204</v>
      </c>
      <c r="L7" s="15" t="s">
        <v>205</v>
      </c>
      <c r="M7" s="15" t="s">
        <v>206</v>
      </c>
      <c r="N7" s="3" t="s">
        <v>207</v>
      </c>
      <c r="O7" s="15" t="s">
        <v>208</v>
      </c>
      <c r="P7" s="3" t="s">
        <v>209</v>
      </c>
      <c r="Q7"/>
      <c r="R7"/>
      <c r="S7"/>
    </row>
    <row r="8" s="3" customFormat="1" customHeight="1" spans="1:19">
      <c r="A8" s="13">
        <v>4</v>
      </c>
      <c r="B8" s="3" t="s">
        <v>210</v>
      </c>
      <c r="D8" s="3" t="s">
        <v>211</v>
      </c>
      <c r="E8" s="3" t="s">
        <v>212</v>
      </c>
      <c r="F8" s="3" t="s">
        <v>213</v>
      </c>
      <c r="J8" s="15" t="s">
        <v>214</v>
      </c>
      <c r="K8" s="50" t="s">
        <v>215</v>
      </c>
      <c r="L8" s="15" t="s">
        <v>216</v>
      </c>
      <c r="M8" s="15" t="s">
        <v>217</v>
      </c>
      <c r="N8" s="3" t="s">
        <v>218</v>
      </c>
      <c r="Q8"/>
      <c r="R8"/>
      <c r="S8"/>
    </row>
    <row r="9" s="3" customFormat="1" customHeight="1" spans="1:19">
      <c r="A9" s="13">
        <v>5</v>
      </c>
      <c r="D9" s="3" t="s">
        <v>219</v>
      </c>
      <c r="K9" s="50" t="s">
        <v>220</v>
      </c>
      <c r="N9" s="3" t="s">
        <v>221</v>
      </c>
      <c r="R9"/>
      <c r="S9"/>
    </row>
    <row r="10" s="3" customFormat="1" customHeight="1" spans="1:18">
      <c r="A10" s="13">
        <v>6</v>
      </c>
      <c r="G10" s="17"/>
      <c r="N10" s="15" t="s">
        <v>222</v>
      </c>
      <c r="R10"/>
    </row>
    <row r="11" s="3" customFormat="1" customHeight="1" spans="1:4">
      <c r="A11" s="13">
        <v>7</v>
      </c>
      <c r="D11"/>
    </row>
    <row r="12" s="3" customFormat="1" customHeight="1" spans="1:1">
      <c r="A12" s="13">
        <v>8</v>
      </c>
    </row>
    <row r="13" s="3" customFormat="1" customHeight="1" spans="1:1">
      <c r="A13" s="13">
        <v>9</v>
      </c>
    </row>
    <row r="14" s="3" customFormat="1" customHeight="1" spans="1:16">
      <c r="A14" s="18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="3" customFormat="1" customHeight="1" spans="1:1">
      <c r="A15" s="13"/>
    </row>
    <row r="16" customHeight="1" spans="1:16">
      <c r="A16" s="20" t="s">
        <v>132</v>
      </c>
      <c r="B16" s="21">
        <f>SUM(B17:B27)</f>
        <v>0</v>
      </c>
      <c r="C16" s="21"/>
      <c r="D16" s="21">
        <f t="shared" ref="D16:O16" si="1">SUM(D17:D27)</f>
        <v>27</v>
      </c>
      <c r="E16" s="21">
        <f t="shared" si="1"/>
        <v>15</v>
      </c>
      <c r="F16" s="21">
        <f t="shared" si="1"/>
        <v>0</v>
      </c>
      <c r="G16" s="21">
        <f t="shared" si="1"/>
        <v>0</v>
      </c>
      <c r="H16" s="21">
        <f t="shared" si="1"/>
        <v>0</v>
      </c>
      <c r="I16" s="21">
        <f t="shared" si="1"/>
        <v>0</v>
      </c>
      <c r="J16" s="21">
        <f t="shared" si="1"/>
        <v>0</v>
      </c>
      <c r="K16" s="21">
        <f t="shared" si="1"/>
        <v>14</v>
      </c>
      <c r="L16" s="21">
        <f t="shared" si="1"/>
        <v>6</v>
      </c>
      <c r="M16" s="21">
        <f t="shared" si="1"/>
        <v>0</v>
      </c>
      <c r="N16" s="21">
        <f t="shared" si="1"/>
        <v>6</v>
      </c>
      <c r="O16" s="21">
        <f t="shared" si="1"/>
        <v>0</v>
      </c>
      <c r="P16" s="21">
        <f>SUM(P18:P27)</f>
        <v>9</v>
      </c>
    </row>
    <row r="17" s="3" customFormat="1" customHeight="1" spans="1:15">
      <c r="A17" s="13" t="s">
        <v>96</v>
      </c>
      <c r="B17" s="13"/>
      <c r="C17" s="13"/>
      <c r="D17" s="22">
        <v>0</v>
      </c>
      <c r="E17" s="22">
        <v>8</v>
      </c>
      <c r="F17" s="13">
        <v>0</v>
      </c>
      <c r="G17" s="13"/>
      <c r="H17" s="13"/>
      <c r="I17" s="13"/>
      <c r="J17" s="13"/>
      <c r="K17" s="22">
        <v>0</v>
      </c>
      <c r="L17" s="22">
        <v>6</v>
      </c>
      <c r="M17" s="22"/>
      <c r="N17" s="22">
        <v>0</v>
      </c>
      <c r="O17" s="22">
        <v>0</v>
      </c>
    </row>
    <row r="18" customHeight="1" spans="1:16">
      <c r="A18" s="13">
        <v>1</v>
      </c>
      <c r="B18" s="23"/>
      <c r="C18" s="23">
        <v>11</v>
      </c>
      <c r="D18" s="22">
        <v>11</v>
      </c>
      <c r="E18" s="22">
        <v>0</v>
      </c>
      <c r="F18" s="23">
        <v>0</v>
      </c>
      <c r="G18" s="23">
        <v>0</v>
      </c>
      <c r="H18" s="23">
        <v>0</v>
      </c>
      <c r="I18" s="23"/>
      <c r="J18" s="22">
        <v>0</v>
      </c>
      <c r="K18" s="22">
        <v>0</v>
      </c>
      <c r="L18" s="22"/>
      <c r="M18" s="22"/>
      <c r="N18" s="22">
        <v>6</v>
      </c>
      <c r="O18" s="22">
        <v>0</v>
      </c>
      <c r="P18" s="22">
        <v>3</v>
      </c>
    </row>
    <row r="19" customHeight="1" spans="1:16">
      <c r="A19" s="13">
        <v>2</v>
      </c>
      <c r="C19" s="23">
        <v>0</v>
      </c>
      <c r="D19" s="22">
        <v>11</v>
      </c>
      <c r="E19" s="22">
        <v>7</v>
      </c>
      <c r="F19" s="23">
        <v>0</v>
      </c>
      <c r="G19" s="23"/>
      <c r="H19" s="23">
        <v>0</v>
      </c>
      <c r="I19" s="23"/>
      <c r="J19" s="23"/>
      <c r="K19" s="22">
        <v>4</v>
      </c>
      <c r="L19" s="22"/>
      <c r="M19" s="22">
        <v>0</v>
      </c>
      <c r="N19" s="22">
        <v>0</v>
      </c>
      <c r="P19" s="22">
        <v>6</v>
      </c>
    </row>
    <row r="20" customHeight="1" spans="1:16">
      <c r="A20" s="13">
        <v>3</v>
      </c>
      <c r="E20" s="23">
        <v>0</v>
      </c>
      <c r="G20" s="23">
        <v>0</v>
      </c>
      <c r="H20" s="23"/>
      <c r="I20" s="23"/>
      <c r="J20" s="23"/>
      <c r="K20" s="23">
        <v>4</v>
      </c>
      <c r="L20" s="22"/>
      <c r="M20" s="22">
        <v>0</v>
      </c>
      <c r="N20" s="22">
        <v>0</v>
      </c>
      <c r="P20" s="23">
        <v>0</v>
      </c>
    </row>
    <row r="21" customHeight="1" spans="1:15">
      <c r="A21" s="13">
        <v>4</v>
      </c>
      <c r="B21" s="22">
        <v>0</v>
      </c>
      <c r="D21" s="22">
        <v>5</v>
      </c>
      <c r="E21" s="22">
        <v>0</v>
      </c>
      <c r="F21" s="23"/>
      <c r="G21" s="23"/>
      <c r="I21" s="23"/>
      <c r="J21" s="23"/>
      <c r="K21" s="23">
        <v>6</v>
      </c>
      <c r="L21" s="23"/>
      <c r="M21" s="23"/>
      <c r="N21" s="22">
        <v>0</v>
      </c>
      <c r="O21" s="22"/>
    </row>
    <row r="22" customHeight="1" spans="1:16">
      <c r="A22" s="13">
        <v>5</v>
      </c>
      <c r="B22" s="23"/>
      <c r="C22" s="23"/>
      <c r="D22" s="22">
        <v>0</v>
      </c>
      <c r="K22" s="23">
        <v>0</v>
      </c>
      <c r="L22" s="23"/>
      <c r="M22" s="23"/>
      <c r="N22" s="23">
        <v>0</v>
      </c>
      <c r="O22" s="22"/>
      <c r="P22" s="23"/>
    </row>
    <row r="23" customHeight="1" spans="1:16">
      <c r="A23" s="13">
        <v>6</v>
      </c>
      <c r="B23" s="23"/>
      <c r="C23" s="23"/>
      <c r="F23" s="23"/>
      <c r="G23" s="23"/>
      <c r="H23" s="23"/>
      <c r="I23" s="23"/>
      <c r="J23" s="23"/>
      <c r="L23" s="23"/>
      <c r="M23" s="23"/>
      <c r="N23" s="23"/>
      <c r="O23" s="22"/>
      <c r="P23" s="23"/>
    </row>
    <row r="24" customHeight="1" spans="1:16">
      <c r="A24" s="13">
        <v>7</v>
      </c>
      <c r="B24" s="23"/>
      <c r="C24" s="23"/>
      <c r="D24" s="23"/>
      <c r="F24" s="23"/>
      <c r="G24" s="23"/>
      <c r="I24" s="23"/>
      <c r="J24" s="23"/>
      <c r="K24" s="23"/>
      <c r="L24" s="23"/>
      <c r="M24" s="23"/>
      <c r="N24" s="23"/>
      <c r="O24" s="22"/>
      <c r="P24" s="23"/>
    </row>
    <row r="25" customHeight="1" spans="1:16">
      <c r="A25" s="13">
        <v>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2"/>
      <c r="P25" s="23"/>
    </row>
    <row r="26" customHeight="1" spans="1:16">
      <c r="A26" s="13">
        <v>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2"/>
      <c r="P26" s="23"/>
    </row>
    <row r="27" customHeight="1" spans="1:16">
      <c r="A27" s="24">
        <v>10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customHeight="1" spans="1:1">
      <c r="A28" s="9"/>
    </row>
    <row r="29" customHeight="1" spans="1:16">
      <c r="A29" s="20" t="s">
        <v>133</v>
      </c>
      <c r="B29" s="21">
        <f>SUM(B30:B40)</f>
        <v>0</v>
      </c>
      <c r="C29" s="21"/>
      <c r="D29" s="21">
        <f t="shared" ref="D29:O29" si="2">SUM(D30:D40)</f>
        <v>13</v>
      </c>
      <c r="E29" s="21">
        <f t="shared" si="2"/>
        <v>7</v>
      </c>
      <c r="F29" s="21">
        <f t="shared" si="2"/>
        <v>7</v>
      </c>
      <c r="G29" s="21">
        <f t="shared" si="2"/>
        <v>8</v>
      </c>
      <c r="H29" s="21">
        <f t="shared" si="2"/>
        <v>0</v>
      </c>
      <c r="I29" s="21">
        <f t="shared" si="2"/>
        <v>0</v>
      </c>
      <c r="J29" s="21">
        <f t="shared" si="2"/>
        <v>0</v>
      </c>
      <c r="K29" s="21">
        <f t="shared" si="2"/>
        <v>0</v>
      </c>
      <c r="L29" s="21">
        <f t="shared" si="2"/>
        <v>0</v>
      </c>
      <c r="M29" s="21">
        <f t="shared" si="2"/>
        <v>0</v>
      </c>
      <c r="N29" s="21">
        <f t="shared" si="2"/>
        <v>31</v>
      </c>
      <c r="O29" s="21">
        <f t="shared" si="2"/>
        <v>6</v>
      </c>
      <c r="P29" s="21">
        <f>SUM(P31:P40)</f>
        <v>12</v>
      </c>
    </row>
    <row r="30" s="3" customFormat="1" customHeight="1" spans="1:15">
      <c r="A30" s="13" t="s">
        <v>96</v>
      </c>
      <c r="B30" s="13"/>
      <c r="C30" s="13"/>
      <c r="D30" s="22">
        <v>0</v>
      </c>
      <c r="E30" s="22">
        <v>0</v>
      </c>
      <c r="F30" s="13">
        <v>7</v>
      </c>
      <c r="G30" s="13"/>
      <c r="H30" s="13"/>
      <c r="I30" s="13"/>
      <c r="J30" s="13"/>
      <c r="K30" s="22">
        <v>0</v>
      </c>
      <c r="L30" s="22">
        <v>0</v>
      </c>
      <c r="M30" s="22"/>
      <c r="N30" s="22">
        <v>7</v>
      </c>
      <c r="O30" s="22">
        <v>0</v>
      </c>
    </row>
    <row r="31" customHeight="1" spans="1:16">
      <c r="A31" s="13">
        <v>1</v>
      </c>
      <c r="B31" s="23"/>
      <c r="C31" s="23">
        <v>0</v>
      </c>
      <c r="D31" s="22">
        <v>13</v>
      </c>
      <c r="E31" s="22">
        <v>3</v>
      </c>
      <c r="F31" s="23">
        <v>0</v>
      </c>
      <c r="G31" s="23">
        <v>0</v>
      </c>
      <c r="H31" s="23">
        <v>0</v>
      </c>
      <c r="I31" s="23"/>
      <c r="J31" s="22">
        <v>0</v>
      </c>
      <c r="K31" s="22">
        <v>0</v>
      </c>
      <c r="L31" s="22"/>
      <c r="M31" s="22"/>
      <c r="N31" s="22">
        <v>0</v>
      </c>
      <c r="O31" s="22">
        <v>6</v>
      </c>
      <c r="P31" s="22">
        <v>4</v>
      </c>
    </row>
    <row r="32" customHeight="1" spans="1:16">
      <c r="A32" s="13">
        <v>2</v>
      </c>
      <c r="C32" s="23">
        <v>0</v>
      </c>
      <c r="D32" s="22">
        <v>0</v>
      </c>
      <c r="E32" s="22">
        <v>4</v>
      </c>
      <c r="F32" s="23">
        <v>0</v>
      </c>
      <c r="G32" s="23"/>
      <c r="H32" s="23">
        <v>0</v>
      </c>
      <c r="I32" s="23"/>
      <c r="J32" s="23"/>
      <c r="K32" s="22">
        <v>0</v>
      </c>
      <c r="L32" s="22"/>
      <c r="M32" s="22">
        <v>0</v>
      </c>
      <c r="N32" s="22">
        <v>6</v>
      </c>
      <c r="P32" s="22">
        <v>8</v>
      </c>
    </row>
    <row r="33" customHeight="1" spans="1:16">
      <c r="A33" s="13">
        <v>3</v>
      </c>
      <c r="B33" s="23"/>
      <c r="C33" s="23"/>
      <c r="E33" s="23">
        <v>0</v>
      </c>
      <c r="G33" s="23">
        <v>8</v>
      </c>
      <c r="H33" s="23"/>
      <c r="I33" s="23"/>
      <c r="J33" s="23"/>
      <c r="K33" s="23">
        <v>0</v>
      </c>
      <c r="L33" s="22"/>
      <c r="M33" s="22">
        <v>0</v>
      </c>
      <c r="N33" s="22">
        <v>0</v>
      </c>
      <c r="P33" s="23">
        <v>0</v>
      </c>
    </row>
    <row r="34" customHeight="1" spans="1:15">
      <c r="A34" s="13">
        <v>4</v>
      </c>
      <c r="B34" s="22">
        <v>0</v>
      </c>
      <c r="D34" s="22">
        <v>0</v>
      </c>
      <c r="E34" s="22">
        <v>0</v>
      </c>
      <c r="F34" s="23"/>
      <c r="G34" s="23"/>
      <c r="I34" s="23"/>
      <c r="J34" s="23"/>
      <c r="K34" s="23">
        <v>0</v>
      </c>
      <c r="L34" s="23"/>
      <c r="M34" s="23"/>
      <c r="N34" s="22">
        <v>0</v>
      </c>
      <c r="O34" s="22"/>
    </row>
    <row r="35" customHeight="1" spans="1:16">
      <c r="A35" s="13">
        <v>5</v>
      </c>
      <c r="B35" s="23"/>
      <c r="C35" s="23"/>
      <c r="D35" s="22">
        <v>0</v>
      </c>
      <c r="K35" s="23">
        <v>0</v>
      </c>
      <c r="L35" s="23"/>
      <c r="M35" s="23"/>
      <c r="N35" s="23">
        <v>18</v>
      </c>
      <c r="O35" s="22"/>
      <c r="P35" s="23"/>
    </row>
    <row r="36" customHeight="1" spans="1:16">
      <c r="A36" s="13">
        <v>6</v>
      </c>
      <c r="B36" s="23"/>
      <c r="C36" s="23"/>
      <c r="F36" s="23"/>
      <c r="G36" s="23"/>
      <c r="H36" s="23"/>
      <c r="I36" s="23"/>
      <c r="J36" s="23"/>
      <c r="L36" s="23"/>
      <c r="M36" s="23"/>
      <c r="N36" s="23"/>
      <c r="O36" s="22"/>
      <c r="P36" s="23"/>
    </row>
    <row r="37" customHeight="1" spans="1:16">
      <c r="A37" s="13">
        <v>7</v>
      </c>
      <c r="B37" s="23"/>
      <c r="C37" s="23"/>
      <c r="D37" s="23"/>
      <c r="F37" s="23"/>
      <c r="G37" s="23"/>
      <c r="I37" s="23"/>
      <c r="J37" s="23"/>
      <c r="K37" s="23"/>
      <c r="L37" s="23"/>
      <c r="M37" s="23"/>
      <c r="N37" s="23"/>
      <c r="O37" s="22"/>
      <c r="P37" s="23"/>
    </row>
    <row r="38" customHeight="1" spans="1:16">
      <c r="A38" s="13">
        <v>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2"/>
      <c r="P38" s="23"/>
    </row>
    <row r="39" customHeight="1" spans="1:16">
      <c r="A39" s="13">
        <v>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2"/>
      <c r="P39" s="23"/>
    </row>
    <row r="40" customHeight="1" spans="1:16">
      <c r="A40" s="24">
        <v>10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customHeight="1" spans="1:1">
      <c r="A41" s="9"/>
    </row>
    <row r="42" customHeight="1" spans="1:16">
      <c r="A42" s="20" t="s">
        <v>134</v>
      </c>
      <c r="B42" s="21">
        <f>SUM(B43:B53)</f>
        <v>0</v>
      </c>
      <c r="C42" s="21"/>
      <c r="D42" s="21">
        <f t="shared" ref="D42:O42" si="3">SUM(D43:D53)</f>
        <v>56</v>
      </c>
      <c r="E42" s="21">
        <f t="shared" si="3"/>
        <v>201</v>
      </c>
      <c r="F42" s="21">
        <f t="shared" si="3"/>
        <v>40</v>
      </c>
      <c r="G42" s="21">
        <f t="shared" si="3"/>
        <v>5</v>
      </c>
      <c r="H42" s="21">
        <f t="shared" si="3"/>
        <v>7</v>
      </c>
      <c r="I42" s="21">
        <f t="shared" si="3"/>
        <v>0</v>
      </c>
      <c r="J42" s="21">
        <f t="shared" si="3"/>
        <v>18</v>
      </c>
      <c r="K42" s="21">
        <f t="shared" si="3"/>
        <v>21</v>
      </c>
      <c r="L42" s="21">
        <f t="shared" si="3"/>
        <v>5</v>
      </c>
      <c r="M42" s="21">
        <f t="shared" si="3"/>
        <v>5</v>
      </c>
      <c r="N42" s="21">
        <f t="shared" si="3"/>
        <v>12</v>
      </c>
      <c r="O42" s="21">
        <f t="shared" si="3"/>
        <v>3</v>
      </c>
      <c r="P42" s="21">
        <f>SUM(P44:P53)</f>
        <v>10</v>
      </c>
    </row>
    <row r="43" s="3" customFormat="1" customHeight="1" spans="1:15">
      <c r="A43" s="13" t="s">
        <v>96</v>
      </c>
      <c r="B43" s="13"/>
      <c r="C43" s="13"/>
      <c r="D43" s="22">
        <v>34</v>
      </c>
      <c r="E43" s="22">
        <v>200</v>
      </c>
      <c r="F43" s="22">
        <v>20</v>
      </c>
      <c r="G43" s="22"/>
      <c r="H43" s="13"/>
      <c r="I43" s="13"/>
      <c r="J43" s="13"/>
      <c r="K43" s="22">
        <v>0</v>
      </c>
      <c r="L43" s="22">
        <v>5</v>
      </c>
      <c r="M43" s="22"/>
      <c r="N43" s="22">
        <v>0</v>
      </c>
      <c r="O43" s="22">
        <v>3</v>
      </c>
    </row>
    <row r="44" customHeight="1" spans="1:16">
      <c r="A44" s="13">
        <v>1</v>
      </c>
      <c r="B44" s="23"/>
      <c r="C44" s="23">
        <v>0</v>
      </c>
      <c r="D44" s="22">
        <v>22</v>
      </c>
      <c r="E44" s="22">
        <v>0</v>
      </c>
      <c r="F44" s="23">
        <v>6</v>
      </c>
      <c r="G44" s="23">
        <v>0</v>
      </c>
      <c r="H44" s="23">
        <v>7</v>
      </c>
      <c r="I44" s="23"/>
      <c r="J44" s="22">
        <v>18</v>
      </c>
      <c r="K44" s="23">
        <v>4</v>
      </c>
      <c r="L44" s="22"/>
      <c r="M44" s="22"/>
      <c r="N44" s="22">
        <v>0</v>
      </c>
      <c r="O44" s="22">
        <v>0</v>
      </c>
      <c r="P44" s="22">
        <v>10</v>
      </c>
    </row>
    <row r="45" customHeight="1" spans="1:16">
      <c r="A45" s="13">
        <v>2</v>
      </c>
      <c r="C45" s="23">
        <v>5</v>
      </c>
      <c r="D45" s="22">
        <v>0</v>
      </c>
      <c r="E45" s="22">
        <v>0</v>
      </c>
      <c r="F45" s="23">
        <v>14</v>
      </c>
      <c r="G45" s="23"/>
      <c r="H45" s="23">
        <v>0</v>
      </c>
      <c r="I45" s="23"/>
      <c r="J45" s="23"/>
      <c r="K45" s="22">
        <v>2</v>
      </c>
      <c r="L45" s="23"/>
      <c r="M45" s="22">
        <v>0</v>
      </c>
      <c r="N45" s="22">
        <v>0</v>
      </c>
      <c r="P45" s="22">
        <v>0</v>
      </c>
    </row>
    <row r="46" customHeight="1" spans="1:16">
      <c r="A46" s="13">
        <v>3</v>
      </c>
      <c r="E46" s="23">
        <v>0</v>
      </c>
      <c r="G46" s="23">
        <v>5</v>
      </c>
      <c r="H46" s="23"/>
      <c r="I46" s="23"/>
      <c r="J46" s="23"/>
      <c r="K46" s="23">
        <v>10</v>
      </c>
      <c r="L46" s="22"/>
      <c r="M46" s="22">
        <v>5</v>
      </c>
      <c r="N46" s="22">
        <v>0</v>
      </c>
      <c r="P46" s="23">
        <v>0</v>
      </c>
    </row>
    <row r="47" customHeight="1" spans="1:15">
      <c r="A47" s="13">
        <v>4</v>
      </c>
      <c r="B47" s="22">
        <v>0</v>
      </c>
      <c r="D47" s="22">
        <v>0</v>
      </c>
      <c r="E47" s="22">
        <v>1</v>
      </c>
      <c r="F47" s="23"/>
      <c r="G47" s="23"/>
      <c r="I47" s="23"/>
      <c r="J47" s="23"/>
      <c r="K47" s="23">
        <v>0</v>
      </c>
      <c r="L47" s="23"/>
      <c r="M47" s="23"/>
      <c r="N47" s="22">
        <v>0</v>
      </c>
      <c r="O47" s="22"/>
    </row>
    <row r="48" customHeight="1" spans="1:16">
      <c r="A48" s="13">
        <v>5</v>
      </c>
      <c r="B48" s="23"/>
      <c r="C48" s="23"/>
      <c r="D48" s="22">
        <v>0</v>
      </c>
      <c r="K48" s="23">
        <v>5</v>
      </c>
      <c r="L48" s="23"/>
      <c r="M48" s="23"/>
      <c r="N48" s="23">
        <v>12</v>
      </c>
      <c r="O48" s="22"/>
      <c r="P48" s="23"/>
    </row>
    <row r="49" customHeight="1" spans="1:16">
      <c r="A49" s="13">
        <v>6</v>
      </c>
      <c r="B49" s="23"/>
      <c r="C49" s="23"/>
      <c r="F49" s="23"/>
      <c r="G49" s="23"/>
      <c r="H49" s="23"/>
      <c r="I49" s="23"/>
      <c r="J49" s="23"/>
      <c r="L49" s="23"/>
      <c r="M49" s="23"/>
      <c r="N49" s="23"/>
      <c r="O49" s="22"/>
      <c r="P49" s="23"/>
    </row>
    <row r="50" customHeight="1" spans="1:16">
      <c r="A50" s="13">
        <v>7</v>
      </c>
      <c r="B50" s="23"/>
      <c r="C50" s="23"/>
      <c r="D50" s="23"/>
      <c r="F50" s="23"/>
      <c r="G50" s="23"/>
      <c r="I50" s="23"/>
      <c r="J50" s="23"/>
      <c r="K50" s="23"/>
      <c r="L50" s="23"/>
      <c r="M50" s="23"/>
      <c r="N50" s="23"/>
      <c r="O50" s="22"/>
      <c r="P50" s="23"/>
    </row>
    <row r="51" customHeight="1" spans="1:16">
      <c r="A51" s="13">
        <v>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2"/>
      <c r="P51" s="23"/>
    </row>
    <row r="52" customHeight="1" spans="1:16">
      <c r="A52" s="13">
        <v>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2"/>
      <c r="P52" s="23"/>
    </row>
    <row r="53" customHeight="1" spans="1:16">
      <c r="A53" s="24">
        <v>10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customHeight="1" spans="1:1">
      <c r="A54" s="26"/>
    </row>
    <row r="55" customHeight="1" spans="1:16">
      <c r="A55" s="38" t="s">
        <v>223</v>
      </c>
      <c r="B55" s="39">
        <f>SUM(B16,B29,B42)/B3</f>
        <v>0</v>
      </c>
      <c r="C55" s="39"/>
      <c r="D55" s="39">
        <f>SUM(D16,D29,D42)/D3</f>
        <v>16</v>
      </c>
      <c r="E55" s="39">
        <f>SUM(E16,E29,E42)/E3</f>
        <v>44.6</v>
      </c>
      <c r="F55" s="39">
        <f>SUM(F16,F29,F42)/F3</f>
        <v>9.4</v>
      </c>
      <c r="G55" s="39">
        <f>SUM(G16,G29,G42)/G3</f>
        <v>3.25</v>
      </c>
      <c r="H55" s="39">
        <f>SUM(H16,H29,H42)/H3</f>
        <v>1.75</v>
      </c>
      <c r="I55" s="39"/>
      <c r="J55" s="39"/>
      <c r="K55" s="39">
        <f>SUM(K16,K29,K42)/K3</f>
        <v>5.83333333333333</v>
      </c>
      <c r="L55" s="39"/>
      <c r="M55" s="39">
        <f>SUM(M16,M29,M42)/M3</f>
        <v>1</v>
      </c>
      <c r="N55" s="39">
        <f>SUM(N16,N29,N42)/N3</f>
        <v>7</v>
      </c>
      <c r="O55" s="39">
        <f>SUM(O16,O29,O42)/O3</f>
        <v>2.25</v>
      </c>
      <c r="P55" s="39">
        <f>SUM(P16,P29,P42)/P3</f>
        <v>7.75</v>
      </c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  <row r="965" customHeight="1" spans="1:1">
      <c r="A965" s="26"/>
    </row>
    <row r="966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86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964"/>
  <sheetViews>
    <sheetView topLeftCell="C1" workbookViewId="0">
      <selection activeCell="W8" sqref="W8"/>
    </sheetView>
  </sheetViews>
  <sheetFormatPr defaultColWidth="14.4363636363636" defaultRowHeight="15.75" customHeight="1"/>
  <cols>
    <col min="1" max="1" width="11" customWidth="1"/>
    <col min="2" max="24" width="10.2727272727273" customWidth="1"/>
  </cols>
  <sheetData>
    <row r="1" customHeight="1" spans="1:24">
      <c r="A1" s="4" t="s">
        <v>80</v>
      </c>
      <c r="B1" s="5" t="s">
        <v>21</v>
      </c>
      <c r="C1" s="5"/>
      <c r="D1" s="6"/>
      <c r="E1" s="6"/>
      <c r="F1" s="6"/>
      <c r="G1" s="6"/>
      <c r="H1" s="6"/>
      <c r="I1" s="5"/>
      <c r="J1" s="5"/>
      <c r="K1" s="5" t="s">
        <v>29</v>
      </c>
      <c r="L1" s="6"/>
      <c r="M1" s="6" t="s">
        <v>224</v>
      </c>
      <c r="N1" s="6"/>
      <c r="O1" s="5" t="s">
        <v>39</v>
      </c>
      <c r="P1" s="6"/>
      <c r="Q1" s="6"/>
      <c r="R1" s="6"/>
      <c r="S1" s="6"/>
      <c r="T1" s="6"/>
      <c r="U1" s="6"/>
      <c r="V1" s="6"/>
      <c r="W1" s="6" t="s">
        <v>41</v>
      </c>
      <c r="X1" s="6"/>
    </row>
    <row r="2" customHeight="1" spans="1:24">
      <c r="A2" s="7" t="s">
        <v>86</v>
      </c>
      <c r="B2" s="7" t="s">
        <v>225</v>
      </c>
      <c r="C2" s="7" t="s">
        <v>226</v>
      </c>
      <c r="D2" s="7" t="s">
        <v>227</v>
      </c>
      <c r="E2" s="7" t="s">
        <v>228</v>
      </c>
      <c r="F2" s="7" t="s">
        <v>229</v>
      </c>
      <c r="G2" s="7" t="s">
        <v>230</v>
      </c>
      <c r="H2" s="7" t="s">
        <v>231</v>
      </c>
      <c r="I2" s="7" t="s">
        <v>232</v>
      </c>
      <c r="J2" s="7" t="s">
        <v>233</v>
      </c>
      <c r="K2" s="7" t="s">
        <v>234</v>
      </c>
      <c r="L2" s="7" t="s">
        <v>235</v>
      </c>
      <c r="M2" s="7" t="s">
        <v>236</v>
      </c>
      <c r="N2" s="7" t="s">
        <v>237</v>
      </c>
      <c r="O2" s="7" t="s">
        <v>238</v>
      </c>
      <c r="P2" s="7" t="s">
        <v>239</v>
      </c>
      <c r="Q2" s="7" t="s">
        <v>240</v>
      </c>
      <c r="R2" s="7" t="s">
        <v>241</v>
      </c>
      <c r="S2" s="7" t="s">
        <v>242</v>
      </c>
      <c r="T2" s="7" t="s">
        <v>243</v>
      </c>
      <c r="U2" s="7" t="s">
        <v>244</v>
      </c>
      <c r="V2" s="7" t="s">
        <v>245</v>
      </c>
      <c r="W2" s="7" t="s">
        <v>246</v>
      </c>
      <c r="X2" s="7" t="s">
        <v>247</v>
      </c>
    </row>
    <row r="3" customHeight="1" spans="1:24">
      <c r="A3" s="8" t="s">
        <v>95</v>
      </c>
      <c r="B3" s="9">
        <f>COUNTA(B4:B14)</f>
        <v>7</v>
      </c>
      <c r="C3" s="9">
        <f t="shared" ref="B3:N3" si="0">COUNTA(C4:C14)</f>
        <v>5</v>
      </c>
      <c r="D3" s="9">
        <f t="shared" si="0"/>
        <v>6</v>
      </c>
      <c r="E3" s="9">
        <f t="shared" si="0"/>
        <v>6</v>
      </c>
      <c r="F3" s="9">
        <f t="shared" si="0"/>
        <v>5</v>
      </c>
      <c r="G3" s="9">
        <f t="shared" si="0"/>
        <v>5</v>
      </c>
      <c r="H3" s="9">
        <f t="shared" si="0"/>
        <v>6</v>
      </c>
      <c r="I3" s="9">
        <f t="shared" si="0"/>
        <v>5</v>
      </c>
      <c r="J3" s="9">
        <f t="shared" si="0"/>
        <v>5</v>
      </c>
      <c r="K3" s="9">
        <f t="shared" si="0"/>
        <v>6</v>
      </c>
      <c r="L3" s="9">
        <f t="shared" si="0"/>
        <v>7</v>
      </c>
      <c r="M3" s="9">
        <f t="shared" si="0"/>
        <v>3</v>
      </c>
      <c r="N3" s="9">
        <f t="shared" si="0"/>
        <v>4</v>
      </c>
      <c r="O3" s="9">
        <f t="shared" ref="O3:X3" si="1">COUNTA(O4:O14)</f>
        <v>8</v>
      </c>
      <c r="P3" s="9">
        <f t="shared" si="1"/>
        <v>6</v>
      </c>
      <c r="Q3" s="9">
        <f t="shared" si="1"/>
        <v>4</v>
      </c>
      <c r="R3" s="9">
        <f t="shared" si="1"/>
        <v>6</v>
      </c>
      <c r="S3" s="9">
        <f t="shared" si="1"/>
        <v>6</v>
      </c>
      <c r="T3" s="9">
        <f t="shared" si="1"/>
        <v>4</v>
      </c>
      <c r="U3" s="9">
        <f t="shared" si="1"/>
        <v>4</v>
      </c>
      <c r="V3" s="9">
        <f t="shared" si="1"/>
        <v>6</v>
      </c>
      <c r="W3" s="9">
        <f t="shared" si="1"/>
        <v>4</v>
      </c>
      <c r="X3" s="9">
        <f t="shared" si="1"/>
        <v>3</v>
      </c>
    </row>
    <row r="4" s="2" customFormat="1" customHeight="1" spans="1:24">
      <c r="A4" s="10" t="s">
        <v>96</v>
      </c>
      <c r="B4" s="2" t="s">
        <v>248</v>
      </c>
      <c r="C4" s="2" t="s">
        <v>249</v>
      </c>
      <c r="D4" s="2" t="s">
        <v>250</v>
      </c>
      <c r="E4" s="2" t="s">
        <v>251</v>
      </c>
      <c r="F4" s="2" t="s">
        <v>252</v>
      </c>
      <c r="G4" s="2" t="s">
        <v>253</v>
      </c>
      <c r="H4" s="2" t="s">
        <v>254</v>
      </c>
      <c r="I4" s="2" t="s">
        <v>255</v>
      </c>
      <c r="J4" s="12" t="s">
        <v>256</v>
      </c>
      <c r="K4" s="2" t="s">
        <v>257</v>
      </c>
      <c r="L4" s="2" t="s">
        <v>258</v>
      </c>
      <c r="M4" s="2" t="s">
        <v>259</v>
      </c>
      <c r="N4" s="12" t="s">
        <v>260</v>
      </c>
      <c r="O4" s="2" t="s">
        <v>261</v>
      </c>
      <c r="P4" s="2" t="s">
        <v>262</v>
      </c>
      <c r="Q4" s="2" t="s">
        <v>263</v>
      </c>
      <c r="R4" s="2" t="s">
        <v>264</v>
      </c>
      <c r="S4" s="2" t="s">
        <v>265</v>
      </c>
      <c r="T4" s="2" t="s">
        <v>266</v>
      </c>
      <c r="U4" s="2" t="s">
        <v>267</v>
      </c>
      <c r="V4" s="2" t="s">
        <v>268</v>
      </c>
      <c r="W4" s="2" t="s">
        <v>269</v>
      </c>
      <c r="X4" s="2" t="s">
        <v>270</v>
      </c>
    </row>
    <row r="5" s="3" customFormat="1" customHeight="1" spans="1:24">
      <c r="A5" s="13">
        <v>1</v>
      </c>
      <c r="B5" s="3" t="s">
        <v>271</v>
      </c>
      <c r="C5" s="3" t="s">
        <v>272</v>
      </c>
      <c r="D5" s="3" t="s">
        <v>273</v>
      </c>
      <c r="E5" s="3" t="s">
        <v>274</v>
      </c>
      <c r="F5" s="3" t="s">
        <v>275</v>
      </c>
      <c r="G5" s="3" t="s">
        <v>276</v>
      </c>
      <c r="H5" s="3" t="s">
        <v>277</v>
      </c>
      <c r="I5" s="28" t="s">
        <v>278</v>
      </c>
      <c r="J5" s="15" t="s">
        <v>279</v>
      </c>
      <c r="K5" s="3" t="s">
        <v>280</v>
      </c>
      <c r="L5" s="3" t="s">
        <v>281</v>
      </c>
      <c r="M5" s="3" t="s">
        <v>282</v>
      </c>
      <c r="N5" s="15" t="s">
        <v>283</v>
      </c>
      <c r="O5" s="3" t="s">
        <v>284</v>
      </c>
      <c r="P5" s="3" t="s">
        <v>285</v>
      </c>
      <c r="Q5" s="3" t="s">
        <v>286</v>
      </c>
      <c r="R5" s="3" t="s">
        <v>287</v>
      </c>
      <c r="S5" s="3" t="s">
        <v>288</v>
      </c>
      <c r="T5" s="3" t="s">
        <v>289</v>
      </c>
      <c r="U5" s="3" t="s">
        <v>290</v>
      </c>
      <c r="V5" s="3" t="s">
        <v>291</v>
      </c>
      <c r="W5" s="3" t="s">
        <v>292</v>
      </c>
      <c r="X5" s="3" t="s">
        <v>293</v>
      </c>
    </row>
    <row r="6" s="3" customFormat="1" customHeight="1" spans="1:24">
      <c r="A6" s="13">
        <v>2</v>
      </c>
      <c r="B6" s="28" t="s">
        <v>294</v>
      </c>
      <c r="C6" s="3" t="s">
        <v>295</v>
      </c>
      <c r="D6" s="3" t="s">
        <v>296</v>
      </c>
      <c r="E6" s="3" t="s">
        <v>297</v>
      </c>
      <c r="F6" s="3" t="s">
        <v>298</v>
      </c>
      <c r="G6" s="3" t="s">
        <v>299</v>
      </c>
      <c r="H6" s="3" t="s">
        <v>300</v>
      </c>
      <c r="I6" s="28" t="s">
        <v>301</v>
      </c>
      <c r="J6" s="15" t="s">
        <v>302</v>
      </c>
      <c r="K6" s="28" t="s">
        <v>303</v>
      </c>
      <c r="L6" s="3" t="s">
        <v>304</v>
      </c>
      <c r="M6" s="15" t="s">
        <v>305</v>
      </c>
      <c r="N6" s="40" t="s">
        <v>306</v>
      </c>
      <c r="O6" s="3" t="s">
        <v>307</v>
      </c>
      <c r="P6" s="28" t="s">
        <v>308</v>
      </c>
      <c r="Q6" s="3" t="s">
        <v>309</v>
      </c>
      <c r="R6" s="3" t="s">
        <v>310</v>
      </c>
      <c r="S6" s="3" t="s">
        <v>311</v>
      </c>
      <c r="T6" s="3" t="s">
        <v>312</v>
      </c>
      <c r="U6" s="3" t="s">
        <v>313</v>
      </c>
      <c r="V6" s="3" t="s">
        <v>314</v>
      </c>
      <c r="W6" s="42" t="s">
        <v>315</v>
      </c>
      <c r="X6" s="3" t="s">
        <v>316</v>
      </c>
    </row>
    <row r="7" s="3" customFormat="1" customHeight="1" spans="1:24">
      <c r="A7" s="13">
        <v>3</v>
      </c>
      <c r="B7" s="28" t="s">
        <v>317</v>
      </c>
      <c r="C7" s="3" t="s">
        <v>318</v>
      </c>
      <c r="D7" s="3" t="s">
        <v>319</v>
      </c>
      <c r="E7" s="3" t="s">
        <v>320</v>
      </c>
      <c r="F7" s="28" t="s">
        <v>321</v>
      </c>
      <c r="G7" s="28" t="s">
        <v>322</v>
      </c>
      <c r="H7" s="28" t="s">
        <v>323</v>
      </c>
      <c r="I7" s="3" t="s">
        <v>324</v>
      </c>
      <c r="J7" s="15" t="s">
        <v>325</v>
      </c>
      <c r="K7" s="28" t="s">
        <v>326</v>
      </c>
      <c r="L7" s="28" t="s">
        <v>327</v>
      </c>
      <c r="M7" s="28"/>
      <c r="N7" s="34" t="s">
        <v>328</v>
      </c>
      <c r="O7" s="28" t="s">
        <v>329</v>
      </c>
      <c r="P7" s="28" t="s">
        <v>330</v>
      </c>
      <c r="Q7" s="28" t="s">
        <v>331</v>
      </c>
      <c r="R7" s="28" t="s">
        <v>332</v>
      </c>
      <c r="S7" s="28" t="s">
        <v>333</v>
      </c>
      <c r="T7" s="28" t="s">
        <v>334</v>
      </c>
      <c r="U7" s="28" t="s">
        <v>335</v>
      </c>
      <c r="V7" s="28" t="s">
        <v>336</v>
      </c>
      <c r="W7" s="43" t="s">
        <v>337</v>
      </c>
      <c r="X7" s="28"/>
    </row>
    <row r="8" s="3" customFormat="1" customHeight="1" spans="1:24">
      <c r="A8" s="13">
        <v>4</v>
      </c>
      <c r="B8" s="28" t="s">
        <v>338</v>
      </c>
      <c r="C8" s="34" t="s">
        <v>339</v>
      </c>
      <c r="D8" s="3" t="s">
        <v>340</v>
      </c>
      <c r="E8" s="3" t="s">
        <v>341</v>
      </c>
      <c r="F8" s="28" t="s">
        <v>342</v>
      </c>
      <c r="G8" s="34" t="s">
        <v>343</v>
      </c>
      <c r="H8" s="28" t="s">
        <v>344</v>
      </c>
      <c r="I8" s="15" t="s">
        <v>345</v>
      </c>
      <c r="J8" s="15" t="s">
        <v>346</v>
      </c>
      <c r="K8" s="28" t="s">
        <v>347</v>
      </c>
      <c r="L8" s="28" t="s">
        <v>348</v>
      </c>
      <c r="M8" s="28"/>
      <c r="N8" s="28"/>
      <c r="O8" s="28" t="s">
        <v>349</v>
      </c>
      <c r="P8" s="28" t="s">
        <v>350</v>
      </c>
      <c r="Q8" s="28"/>
      <c r="R8" s="28" t="s">
        <v>351</v>
      </c>
      <c r="S8" s="28" t="s">
        <v>352</v>
      </c>
      <c r="T8" s="28"/>
      <c r="U8" s="28"/>
      <c r="V8" s="44" t="s">
        <v>353</v>
      </c>
      <c r="W8" s="28"/>
      <c r="X8" s="28"/>
    </row>
    <row r="9" s="3" customFormat="1" customHeight="1" spans="1:24">
      <c r="A9" s="13">
        <v>5</v>
      </c>
      <c r="B9" s="3" t="s">
        <v>354</v>
      </c>
      <c r="D9" s="3" t="s">
        <v>355</v>
      </c>
      <c r="E9" s="3" t="s">
        <v>356</v>
      </c>
      <c r="F9" s="28"/>
      <c r="G9" s="28"/>
      <c r="H9" s="34" t="s">
        <v>357</v>
      </c>
      <c r="I9" s="28"/>
      <c r="J9" s="28"/>
      <c r="K9" s="40" t="s">
        <v>358</v>
      </c>
      <c r="L9" s="28" t="s">
        <v>359</v>
      </c>
      <c r="M9" s="28"/>
      <c r="N9" s="28"/>
      <c r="O9" s="28" t="s">
        <v>360</v>
      </c>
      <c r="P9" s="3" t="s">
        <v>361</v>
      </c>
      <c r="Q9" s="28"/>
      <c r="R9" s="3" t="s">
        <v>362</v>
      </c>
      <c r="S9" s="34" t="s">
        <v>363</v>
      </c>
      <c r="T9" s="28"/>
      <c r="U9" s="28"/>
      <c r="V9" s="44" t="s">
        <v>364</v>
      </c>
      <c r="W9" s="28"/>
      <c r="X9" s="28"/>
    </row>
    <row r="10" s="3" customFormat="1" customHeight="1" spans="1:24">
      <c r="A10" s="13">
        <v>6</v>
      </c>
      <c r="B10" s="28" t="s">
        <v>365</v>
      </c>
      <c r="C10" s="28"/>
      <c r="F10" s="28"/>
      <c r="G10" s="28"/>
      <c r="H10" s="28"/>
      <c r="I10" s="28"/>
      <c r="J10" s="28"/>
      <c r="K10" s="28"/>
      <c r="L10" s="3" t="s">
        <v>366</v>
      </c>
      <c r="M10" s="28"/>
      <c r="N10" s="28"/>
      <c r="O10" s="3" t="s">
        <v>367</v>
      </c>
      <c r="Q10" s="28"/>
      <c r="R10" s="28"/>
      <c r="S10" s="28"/>
      <c r="T10" s="28"/>
      <c r="U10" s="28"/>
      <c r="V10" s="28"/>
      <c r="W10" s="28"/>
      <c r="X10" s="28"/>
    </row>
    <row r="11" s="3" customFormat="1" customHeight="1" spans="1:24">
      <c r="A11" s="13">
        <v>7</v>
      </c>
      <c r="C11" s="28"/>
      <c r="G11" s="28"/>
      <c r="H11" s="28"/>
      <c r="I11" s="28"/>
      <c r="J11" s="28"/>
      <c r="K11" s="28"/>
      <c r="M11" s="28"/>
      <c r="N11" s="28"/>
      <c r="O11" s="40" t="s">
        <v>368</v>
      </c>
      <c r="P11" s="28"/>
      <c r="Q11" s="28"/>
      <c r="R11" s="28"/>
      <c r="S11" s="28"/>
      <c r="T11" s="28"/>
      <c r="U11" s="28"/>
      <c r="V11" s="28"/>
      <c r="W11" s="28"/>
      <c r="X11" s="28"/>
    </row>
    <row r="12" s="3" customFormat="1" customHeight="1" spans="1:24">
      <c r="A12" s="13">
        <v>8</v>
      </c>
      <c r="G12" s="28"/>
      <c r="H12" s="28"/>
      <c r="I12" s="28"/>
      <c r="J12" s="28"/>
      <c r="K12" s="28"/>
      <c r="M12" s="28"/>
      <c r="P12" s="28"/>
      <c r="Q12" s="28"/>
      <c r="R12" s="28"/>
      <c r="S12" s="28"/>
      <c r="T12" s="28"/>
      <c r="U12" s="28"/>
      <c r="V12" s="28"/>
      <c r="W12" s="28"/>
      <c r="X12" s="28"/>
    </row>
    <row r="13" s="3" customFormat="1" customHeight="1" spans="1:24">
      <c r="A13" s="13">
        <v>9</v>
      </c>
      <c r="G13" s="28"/>
      <c r="H13" s="28"/>
      <c r="I13" s="28"/>
      <c r="J13" s="28"/>
      <c r="K13" s="28"/>
      <c r="M13" s="28"/>
      <c r="P13" s="28"/>
      <c r="Q13" s="28"/>
      <c r="R13" s="28"/>
      <c r="S13" s="28"/>
      <c r="T13" s="28"/>
      <c r="U13" s="28"/>
      <c r="V13" s="28"/>
      <c r="W13" s="28"/>
      <c r="X13" s="28"/>
    </row>
    <row r="14" s="3" customFormat="1" customHeight="1" spans="1:24">
      <c r="A14" s="18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customHeight="1" spans="1:24">
      <c r="A15" s="26"/>
      <c r="B15" s="35"/>
      <c r="C15" s="35"/>
      <c r="E15" s="36"/>
      <c r="F15" s="35"/>
      <c r="G15" s="35"/>
      <c r="H15" s="35"/>
      <c r="I15" s="35"/>
      <c r="J15" s="35"/>
      <c r="K15" s="35"/>
      <c r="L15" s="35"/>
      <c r="M15" s="35"/>
      <c r="N15" s="35"/>
      <c r="O15" s="2"/>
      <c r="P15" s="35"/>
      <c r="Q15" s="35"/>
      <c r="R15" s="35"/>
      <c r="S15" s="35"/>
      <c r="T15" s="35"/>
      <c r="U15" s="35"/>
      <c r="V15" s="35"/>
      <c r="W15" s="35"/>
      <c r="X15" s="35"/>
    </row>
    <row r="16" customHeight="1" spans="1:24">
      <c r="A16" s="20" t="s">
        <v>132</v>
      </c>
      <c r="B16" s="21">
        <f t="shared" ref="B16:N16" si="2">SUM(B17:B27)</f>
        <v>9</v>
      </c>
      <c r="C16" s="21">
        <f t="shared" si="2"/>
        <v>15</v>
      </c>
      <c r="D16" s="21">
        <f t="shared" si="2"/>
        <v>18</v>
      </c>
      <c r="E16" s="21">
        <f t="shared" si="2"/>
        <v>4</v>
      </c>
      <c r="F16" s="21">
        <f t="shared" si="2"/>
        <v>52</v>
      </c>
      <c r="G16" s="21">
        <f t="shared" si="2"/>
        <v>7</v>
      </c>
      <c r="H16" s="21">
        <f t="shared" si="2"/>
        <v>23</v>
      </c>
      <c r="I16" s="21">
        <f t="shared" si="2"/>
        <v>17</v>
      </c>
      <c r="J16" s="21">
        <f t="shared" si="2"/>
        <v>12</v>
      </c>
      <c r="K16" s="21">
        <f t="shared" si="2"/>
        <v>8</v>
      </c>
      <c r="L16" s="21">
        <f t="shared" si="2"/>
        <v>49</v>
      </c>
      <c r="M16" s="21">
        <f t="shared" si="2"/>
        <v>9</v>
      </c>
      <c r="N16" s="21">
        <f t="shared" si="2"/>
        <v>6</v>
      </c>
      <c r="O16" s="21">
        <f t="shared" ref="O16:X16" si="3">SUM(O17:O27)</f>
        <v>50</v>
      </c>
      <c r="P16" s="21">
        <f t="shared" si="3"/>
        <v>15</v>
      </c>
      <c r="Q16" s="21">
        <f t="shared" si="3"/>
        <v>19</v>
      </c>
      <c r="R16" s="21">
        <f t="shared" si="3"/>
        <v>17</v>
      </c>
      <c r="S16" s="21">
        <f t="shared" si="3"/>
        <v>11</v>
      </c>
      <c r="T16" s="21">
        <f t="shared" si="3"/>
        <v>38</v>
      </c>
      <c r="U16" s="21">
        <f t="shared" si="3"/>
        <v>25</v>
      </c>
      <c r="V16" s="21">
        <f t="shared" si="3"/>
        <v>9</v>
      </c>
      <c r="W16" s="21">
        <f t="shared" si="3"/>
        <v>7</v>
      </c>
      <c r="X16" s="21">
        <f t="shared" si="3"/>
        <v>6</v>
      </c>
    </row>
    <row r="17" s="3" customFormat="1" customHeight="1" spans="1:24">
      <c r="A17" s="13" t="s">
        <v>96</v>
      </c>
      <c r="B17" s="22">
        <v>5</v>
      </c>
      <c r="C17" s="22">
        <v>0</v>
      </c>
      <c r="D17" s="22">
        <v>6</v>
      </c>
      <c r="E17" s="22">
        <v>0</v>
      </c>
      <c r="F17" s="23">
        <v>31</v>
      </c>
      <c r="G17" s="23">
        <v>0</v>
      </c>
      <c r="H17" s="13">
        <v>6</v>
      </c>
      <c r="I17" s="23">
        <v>0</v>
      </c>
      <c r="J17" s="22">
        <v>0</v>
      </c>
      <c r="K17" s="22">
        <v>0</v>
      </c>
      <c r="L17" s="22">
        <v>15</v>
      </c>
      <c r="M17" s="22">
        <v>3</v>
      </c>
      <c r="N17" s="22"/>
      <c r="O17" s="13">
        <v>28</v>
      </c>
      <c r="P17" s="13">
        <v>0</v>
      </c>
      <c r="Q17" s="13">
        <v>0</v>
      </c>
      <c r="R17" s="23">
        <v>10</v>
      </c>
      <c r="S17" s="13"/>
      <c r="T17" s="22">
        <v>7</v>
      </c>
      <c r="U17" s="22">
        <v>15</v>
      </c>
      <c r="V17" s="22">
        <v>9</v>
      </c>
      <c r="W17" s="22">
        <v>0</v>
      </c>
      <c r="X17" s="22">
        <v>0</v>
      </c>
    </row>
    <row r="18" customHeight="1" spans="1:24">
      <c r="A18" s="13">
        <v>1</v>
      </c>
      <c r="B18" s="22">
        <v>0</v>
      </c>
      <c r="C18" s="23">
        <v>0</v>
      </c>
      <c r="D18" s="23">
        <v>0</v>
      </c>
      <c r="E18" s="22">
        <v>4</v>
      </c>
      <c r="F18" s="23">
        <v>0</v>
      </c>
      <c r="G18" s="23">
        <v>0</v>
      </c>
      <c r="H18" s="23">
        <v>0</v>
      </c>
      <c r="I18" s="22">
        <v>0</v>
      </c>
      <c r="J18" s="22"/>
      <c r="K18" s="22">
        <v>0</v>
      </c>
      <c r="L18" s="22">
        <v>0</v>
      </c>
      <c r="M18" s="22">
        <v>6</v>
      </c>
      <c r="N18" s="22">
        <v>6</v>
      </c>
      <c r="O18" s="22">
        <v>0</v>
      </c>
      <c r="P18" s="23">
        <v>0</v>
      </c>
      <c r="Q18" s="23">
        <v>6</v>
      </c>
      <c r="R18" s="23"/>
      <c r="S18" s="23">
        <v>5</v>
      </c>
      <c r="T18" s="23">
        <v>15</v>
      </c>
      <c r="U18" s="22">
        <v>0</v>
      </c>
      <c r="V18" s="22">
        <v>0</v>
      </c>
      <c r="W18" s="22">
        <v>0</v>
      </c>
      <c r="X18" s="22">
        <v>0</v>
      </c>
    </row>
    <row r="19" customHeight="1" spans="1:24">
      <c r="A19" s="13">
        <v>2</v>
      </c>
      <c r="B19" s="22">
        <v>0</v>
      </c>
      <c r="C19" s="37">
        <v>4</v>
      </c>
      <c r="E19" s="23">
        <v>0</v>
      </c>
      <c r="F19" s="23">
        <v>0</v>
      </c>
      <c r="G19" s="23">
        <v>7</v>
      </c>
      <c r="H19" s="23">
        <v>0</v>
      </c>
      <c r="I19" s="22">
        <v>10</v>
      </c>
      <c r="J19" s="22"/>
      <c r="K19" s="22">
        <v>0</v>
      </c>
      <c r="L19" s="22">
        <v>0</v>
      </c>
      <c r="N19" s="22"/>
      <c r="O19" s="22"/>
      <c r="P19" s="23">
        <v>10</v>
      </c>
      <c r="Q19" s="23"/>
      <c r="R19" s="22">
        <v>0</v>
      </c>
      <c r="S19" s="23"/>
      <c r="T19" s="23">
        <v>16</v>
      </c>
      <c r="U19" s="22">
        <v>4</v>
      </c>
      <c r="V19" s="22">
        <v>0</v>
      </c>
      <c r="W19" s="22"/>
      <c r="X19" s="22">
        <v>6</v>
      </c>
    </row>
    <row r="20" customHeight="1" spans="1:24">
      <c r="A20" s="13">
        <v>3</v>
      </c>
      <c r="B20" s="22">
        <v>4</v>
      </c>
      <c r="C20" s="23">
        <v>11</v>
      </c>
      <c r="D20" s="23">
        <v>5</v>
      </c>
      <c r="E20" s="23">
        <v>0</v>
      </c>
      <c r="F20" s="23">
        <v>0</v>
      </c>
      <c r="G20" s="23"/>
      <c r="H20" s="23">
        <v>17</v>
      </c>
      <c r="I20" s="22">
        <v>7</v>
      </c>
      <c r="J20" s="22">
        <v>12</v>
      </c>
      <c r="K20" s="22">
        <v>0</v>
      </c>
      <c r="L20" s="22">
        <v>7</v>
      </c>
      <c r="M20" s="22"/>
      <c r="N20" s="22"/>
      <c r="O20" s="22">
        <v>5</v>
      </c>
      <c r="P20" s="23"/>
      <c r="Q20" s="23">
        <v>13</v>
      </c>
      <c r="R20" s="23">
        <v>7</v>
      </c>
      <c r="S20" s="22">
        <v>0</v>
      </c>
      <c r="T20" s="22">
        <v>0</v>
      </c>
      <c r="U20" s="22">
        <v>6</v>
      </c>
      <c r="V20" s="22">
        <v>0</v>
      </c>
      <c r="W20" s="22">
        <v>7</v>
      </c>
      <c r="X20" s="22"/>
    </row>
    <row r="21" customHeight="1" spans="1:24">
      <c r="A21" s="13">
        <v>4</v>
      </c>
      <c r="B21" s="22">
        <v>0</v>
      </c>
      <c r="C21" s="22">
        <v>0</v>
      </c>
      <c r="D21" s="23">
        <v>2</v>
      </c>
      <c r="E21" s="22">
        <v>0</v>
      </c>
      <c r="F21" s="23">
        <v>21</v>
      </c>
      <c r="G21" s="23"/>
      <c r="H21" s="23">
        <v>0</v>
      </c>
      <c r="J21" s="22">
        <v>0</v>
      </c>
      <c r="K21" s="22">
        <v>8</v>
      </c>
      <c r="L21" s="22">
        <v>0</v>
      </c>
      <c r="O21" s="22">
        <v>9</v>
      </c>
      <c r="P21" s="23">
        <v>5</v>
      </c>
      <c r="Q21" s="23"/>
      <c r="R21" s="23">
        <v>0</v>
      </c>
      <c r="S21" s="23">
        <v>6</v>
      </c>
      <c r="T21" s="23"/>
      <c r="U21" s="22"/>
      <c r="V21" s="22"/>
      <c r="W21" s="22"/>
      <c r="X21" s="22"/>
    </row>
    <row r="22" customHeight="1" spans="1:24">
      <c r="A22" s="13">
        <v>5</v>
      </c>
      <c r="B22" s="22">
        <v>0</v>
      </c>
      <c r="C22" s="22"/>
      <c r="D22" s="23">
        <v>5</v>
      </c>
      <c r="E22" s="22">
        <v>0</v>
      </c>
      <c r="F22" s="23"/>
      <c r="G22" s="23"/>
      <c r="H22" s="23"/>
      <c r="J22" s="22"/>
      <c r="L22" s="22">
        <v>12</v>
      </c>
      <c r="M22" s="22"/>
      <c r="N22" s="22"/>
      <c r="O22" s="22">
        <v>8</v>
      </c>
      <c r="Q22" s="23"/>
      <c r="R22" s="23">
        <v>0</v>
      </c>
      <c r="S22" s="23"/>
      <c r="T22" s="23"/>
      <c r="U22" s="22"/>
      <c r="V22" s="22"/>
      <c r="W22" s="22"/>
      <c r="X22" s="22"/>
    </row>
    <row r="23" customHeight="1" spans="1:24">
      <c r="A23" s="13">
        <v>6</v>
      </c>
      <c r="B23" s="22">
        <v>0</v>
      </c>
      <c r="C23" s="22"/>
      <c r="F23" s="23"/>
      <c r="G23" s="23"/>
      <c r="H23" s="23"/>
      <c r="J23" s="22"/>
      <c r="L23" s="22">
        <v>15</v>
      </c>
      <c r="O23" s="23">
        <v>0</v>
      </c>
      <c r="P23" s="23"/>
      <c r="Q23" s="23"/>
      <c r="R23" s="23"/>
      <c r="S23" s="23"/>
      <c r="T23" s="23"/>
      <c r="U23" s="22"/>
      <c r="V23" s="22"/>
      <c r="W23" s="22"/>
      <c r="X23" s="22"/>
    </row>
    <row r="24" customHeight="1" spans="1:24">
      <c r="A24" s="13">
        <v>7</v>
      </c>
      <c r="C24" s="22"/>
      <c r="F24" s="23"/>
      <c r="G24" s="23"/>
      <c r="H24" s="23"/>
      <c r="O24" s="23"/>
      <c r="P24" s="23"/>
      <c r="Q24" s="23"/>
      <c r="R24" s="23"/>
      <c r="S24" s="23"/>
      <c r="T24" s="23"/>
      <c r="U24" s="22"/>
      <c r="V24" s="22"/>
      <c r="W24" s="22"/>
      <c r="X24" s="22"/>
    </row>
    <row r="25" customHeight="1" spans="1:24">
      <c r="A25" s="13">
        <v>8</v>
      </c>
      <c r="B25" s="23"/>
      <c r="C25" s="23"/>
      <c r="D25" s="23"/>
      <c r="F25" s="23"/>
      <c r="G25" s="23"/>
      <c r="H25" s="23"/>
      <c r="I25" s="22"/>
      <c r="J25" s="22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2"/>
      <c r="V25" s="22"/>
      <c r="W25" s="22"/>
      <c r="X25" s="22"/>
    </row>
    <row r="26" customHeight="1" spans="1:24">
      <c r="A26" s="13">
        <v>9</v>
      </c>
      <c r="B26" s="23"/>
      <c r="C26" s="23"/>
      <c r="D26" s="23"/>
      <c r="E26" s="23"/>
      <c r="F26" s="23"/>
      <c r="G26" s="23"/>
      <c r="H26" s="23"/>
      <c r="I26" s="22"/>
      <c r="J26" s="22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2"/>
      <c r="V26" s="22"/>
      <c r="W26" s="22"/>
      <c r="X26" s="22"/>
    </row>
    <row r="27" customHeight="1" spans="1:24">
      <c r="A27" s="24">
        <v>10</v>
      </c>
      <c r="B27" s="25"/>
      <c r="C27" s="25"/>
      <c r="D27" s="25"/>
      <c r="E27" s="25"/>
      <c r="F27" s="25"/>
      <c r="G27" s="25"/>
      <c r="H27" s="25"/>
      <c r="I27" s="41"/>
      <c r="J27" s="41"/>
      <c r="K27" s="41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customHeight="1" spans="1:1">
      <c r="A28" s="9"/>
    </row>
    <row r="29" customHeight="1" spans="1:24">
      <c r="A29" s="20" t="s">
        <v>133</v>
      </c>
      <c r="B29" s="21">
        <f t="shared" ref="B29:N29" si="4">SUM(B30:B40)</f>
        <v>15</v>
      </c>
      <c r="C29" s="21">
        <f t="shared" si="4"/>
        <v>12</v>
      </c>
      <c r="D29" s="21">
        <f t="shared" si="4"/>
        <v>12</v>
      </c>
      <c r="E29" s="21">
        <f t="shared" si="4"/>
        <v>22</v>
      </c>
      <c r="F29" s="21">
        <f t="shared" si="4"/>
        <v>0</v>
      </c>
      <c r="G29" s="21">
        <f t="shared" si="4"/>
        <v>2</v>
      </c>
      <c r="H29" s="21">
        <f t="shared" si="4"/>
        <v>18</v>
      </c>
      <c r="I29" s="21">
        <f t="shared" si="4"/>
        <v>10</v>
      </c>
      <c r="J29" s="21">
        <f t="shared" si="4"/>
        <v>4</v>
      </c>
      <c r="K29" s="21">
        <f t="shared" si="4"/>
        <v>62</v>
      </c>
      <c r="L29" s="21">
        <f t="shared" si="4"/>
        <v>61</v>
      </c>
      <c r="M29" s="21">
        <f t="shared" si="4"/>
        <v>18</v>
      </c>
      <c r="N29" s="21">
        <f t="shared" si="4"/>
        <v>9</v>
      </c>
      <c r="O29" s="21">
        <f t="shared" ref="O29:X29" si="5">SUM(O30:O40)</f>
        <v>13</v>
      </c>
      <c r="P29" s="21">
        <f t="shared" si="5"/>
        <v>30</v>
      </c>
      <c r="Q29" s="21">
        <f t="shared" si="5"/>
        <v>8</v>
      </c>
      <c r="R29" s="21">
        <f t="shared" si="5"/>
        <v>0</v>
      </c>
      <c r="S29" s="21">
        <f t="shared" si="5"/>
        <v>5</v>
      </c>
      <c r="T29" s="21">
        <f t="shared" si="5"/>
        <v>61</v>
      </c>
      <c r="U29" s="21">
        <f t="shared" si="5"/>
        <v>0</v>
      </c>
      <c r="V29" s="21">
        <f t="shared" si="5"/>
        <v>26</v>
      </c>
      <c r="W29" s="21">
        <f t="shared" si="5"/>
        <v>7</v>
      </c>
      <c r="X29" s="21">
        <f t="shared" si="5"/>
        <v>68</v>
      </c>
    </row>
    <row r="30" s="3" customFormat="1" customHeight="1" spans="1:24">
      <c r="A30" s="13" t="s">
        <v>96</v>
      </c>
      <c r="B30" s="22">
        <v>0</v>
      </c>
      <c r="C30" s="22">
        <v>0</v>
      </c>
      <c r="D30" s="22">
        <v>0</v>
      </c>
      <c r="E30" s="22">
        <v>5</v>
      </c>
      <c r="F30" s="23">
        <v>0</v>
      </c>
      <c r="G30" s="23">
        <v>0</v>
      </c>
      <c r="H30" s="13">
        <v>0</v>
      </c>
      <c r="I30" s="23">
        <v>0</v>
      </c>
      <c r="J30" s="22">
        <v>0</v>
      </c>
      <c r="K30" s="22">
        <v>2</v>
      </c>
      <c r="L30" s="22">
        <v>0</v>
      </c>
      <c r="M30" s="22">
        <v>4</v>
      </c>
      <c r="N30" s="22"/>
      <c r="O30" s="23">
        <v>5</v>
      </c>
      <c r="P30" s="23">
        <v>12</v>
      </c>
      <c r="Q30" s="23">
        <v>0</v>
      </c>
      <c r="R30" s="23">
        <v>0</v>
      </c>
      <c r="S30" s="13"/>
      <c r="T30" s="22">
        <v>20</v>
      </c>
      <c r="U30" s="22">
        <v>0</v>
      </c>
      <c r="V30" s="22">
        <v>0</v>
      </c>
      <c r="W30" s="22">
        <v>0</v>
      </c>
      <c r="X30" s="22">
        <v>31</v>
      </c>
    </row>
    <row r="31" customHeight="1" spans="1:24">
      <c r="A31" s="13">
        <v>1</v>
      </c>
      <c r="B31" s="22">
        <v>5</v>
      </c>
      <c r="C31" s="23">
        <v>12</v>
      </c>
      <c r="D31" s="23">
        <v>0</v>
      </c>
      <c r="E31" s="22">
        <v>6</v>
      </c>
      <c r="F31" s="23">
        <v>0</v>
      </c>
      <c r="G31" s="23">
        <v>2</v>
      </c>
      <c r="H31" s="23">
        <v>8</v>
      </c>
      <c r="I31" s="22">
        <v>10</v>
      </c>
      <c r="J31" s="22"/>
      <c r="K31" s="22">
        <v>10</v>
      </c>
      <c r="L31" s="22">
        <v>11</v>
      </c>
      <c r="M31" s="22">
        <v>14</v>
      </c>
      <c r="N31" s="22">
        <v>9</v>
      </c>
      <c r="O31" s="22">
        <v>0</v>
      </c>
      <c r="P31" s="23">
        <v>0</v>
      </c>
      <c r="Q31" s="23">
        <v>0</v>
      </c>
      <c r="R31" s="23"/>
      <c r="S31" s="23">
        <v>0</v>
      </c>
      <c r="T31" s="23">
        <v>16</v>
      </c>
      <c r="U31" s="22">
        <v>0</v>
      </c>
      <c r="V31" s="22">
        <v>0</v>
      </c>
      <c r="W31" s="22">
        <v>0</v>
      </c>
      <c r="X31" s="22">
        <v>26</v>
      </c>
    </row>
    <row r="32" customHeight="1" spans="1:24">
      <c r="A32" s="13">
        <v>2</v>
      </c>
      <c r="B32" s="22">
        <v>0</v>
      </c>
      <c r="C32" s="22">
        <v>0</v>
      </c>
      <c r="E32" s="23">
        <v>7</v>
      </c>
      <c r="F32" s="23">
        <v>0</v>
      </c>
      <c r="G32" s="23">
        <v>0</v>
      </c>
      <c r="H32" s="23">
        <v>10</v>
      </c>
      <c r="I32" s="22">
        <v>0</v>
      </c>
      <c r="J32" s="22"/>
      <c r="K32" s="22">
        <v>2</v>
      </c>
      <c r="L32" s="22">
        <v>0</v>
      </c>
      <c r="N32" s="22"/>
      <c r="O32" s="22"/>
      <c r="P32" s="23">
        <v>0</v>
      </c>
      <c r="Q32" s="23"/>
      <c r="R32" s="22">
        <v>0</v>
      </c>
      <c r="S32" s="23"/>
      <c r="T32" s="23">
        <v>25</v>
      </c>
      <c r="U32" s="22">
        <v>0</v>
      </c>
      <c r="V32" s="22">
        <v>4</v>
      </c>
      <c r="W32" s="22"/>
      <c r="X32" s="22">
        <v>11</v>
      </c>
    </row>
    <row r="33" customHeight="1" spans="1:24">
      <c r="A33" s="13">
        <v>3</v>
      </c>
      <c r="B33" s="22">
        <v>5</v>
      </c>
      <c r="C33" s="23">
        <v>0</v>
      </c>
      <c r="D33" s="23">
        <v>0</v>
      </c>
      <c r="E33" s="23">
        <v>0</v>
      </c>
      <c r="F33" s="23">
        <v>0</v>
      </c>
      <c r="G33" s="23"/>
      <c r="H33" s="23">
        <v>0</v>
      </c>
      <c r="I33" s="22">
        <v>0</v>
      </c>
      <c r="J33" s="22">
        <v>4</v>
      </c>
      <c r="K33" s="22">
        <v>0</v>
      </c>
      <c r="L33" s="22">
        <v>17</v>
      </c>
      <c r="M33" s="22"/>
      <c r="N33" s="22"/>
      <c r="O33" s="22">
        <v>0</v>
      </c>
      <c r="P33" s="23"/>
      <c r="Q33" s="23">
        <v>8</v>
      </c>
      <c r="R33" s="23">
        <v>0</v>
      </c>
      <c r="S33" s="22">
        <v>5</v>
      </c>
      <c r="T33" s="22">
        <v>0</v>
      </c>
      <c r="U33" s="22">
        <v>0</v>
      </c>
      <c r="V33" s="22">
        <v>22</v>
      </c>
      <c r="W33" s="22">
        <v>7</v>
      </c>
      <c r="X33" s="22"/>
    </row>
    <row r="34" customHeight="1" spans="1:24">
      <c r="A34" s="13">
        <v>4</v>
      </c>
      <c r="B34" s="22">
        <v>0</v>
      </c>
      <c r="C34" s="22">
        <v>0</v>
      </c>
      <c r="D34" s="23">
        <v>8</v>
      </c>
      <c r="E34" s="22">
        <v>4</v>
      </c>
      <c r="F34" s="23">
        <v>0</v>
      </c>
      <c r="G34" s="23"/>
      <c r="H34" s="23">
        <v>0</v>
      </c>
      <c r="J34" s="22">
        <v>0</v>
      </c>
      <c r="K34" s="22">
        <v>48</v>
      </c>
      <c r="L34" s="22">
        <v>0</v>
      </c>
      <c r="O34" s="22">
        <v>0</v>
      </c>
      <c r="P34" s="23">
        <v>18</v>
      </c>
      <c r="Q34" s="23"/>
      <c r="R34" s="23">
        <v>0</v>
      </c>
      <c r="S34" s="23">
        <v>0</v>
      </c>
      <c r="T34" s="23"/>
      <c r="U34" s="22"/>
      <c r="V34" s="22"/>
      <c r="W34" s="22"/>
      <c r="X34" s="22"/>
    </row>
    <row r="35" customHeight="1" spans="1:24">
      <c r="A35" s="13">
        <v>5</v>
      </c>
      <c r="B35" s="22">
        <v>0</v>
      </c>
      <c r="C35" s="22"/>
      <c r="D35" s="23">
        <v>4</v>
      </c>
      <c r="E35" s="22">
        <v>0</v>
      </c>
      <c r="F35" s="23"/>
      <c r="G35" s="23"/>
      <c r="H35" s="23"/>
      <c r="J35" s="22"/>
      <c r="L35" s="22">
        <v>6</v>
      </c>
      <c r="M35" s="22"/>
      <c r="N35" s="22"/>
      <c r="O35" s="22">
        <v>0</v>
      </c>
      <c r="Q35" s="23"/>
      <c r="R35" s="23">
        <v>0</v>
      </c>
      <c r="S35" s="23"/>
      <c r="T35" s="23"/>
      <c r="U35" s="22"/>
      <c r="V35" s="22"/>
      <c r="W35" s="22"/>
      <c r="X35" s="22"/>
    </row>
    <row r="36" customHeight="1" spans="1:24">
      <c r="A36" s="13">
        <v>6</v>
      </c>
      <c r="B36" s="22">
        <v>5</v>
      </c>
      <c r="C36" s="22"/>
      <c r="F36" s="23"/>
      <c r="G36" s="23"/>
      <c r="H36" s="23"/>
      <c r="J36" s="22"/>
      <c r="L36" s="22">
        <v>27</v>
      </c>
      <c r="O36" s="22">
        <v>8</v>
      </c>
      <c r="P36" s="23"/>
      <c r="Q36" s="23"/>
      <c r="R36" s="23"/>
      <c r="S36" s="23"/>
      <c r="T36" s="23"/>
      <c r="U36" s="22"/>
      <c r="V36" s="22"/>
      <c r="W36" s="22"/>
      <c r="X36" s="22"/>
    </row>
    <row r="37" customHeight="1" spans="1:24">
      <c r="A37" s="13">
        <v>7</v>
      </c>
      <c r="C37" s="22"/>
      <c r="F37" s="23"/>
      <c r="G37" s="23"/>
      <c r="H37" s="23"/>
      <c r="L37" s="22"/>
      <c r="M37" s="22"/>
      <c r="N37" s="22"/>
      <c r="O37" s="22"/>
      <c r="P37" s="23"/>
      <c r="Q37" s="23"/>
      <c r="R37" s="23"/>
      <c r="S37" s="23"/>
      <c r="T37" s="23"/>
      <c r="U37" s="22"/>
      <c r="V37" s="22"/>
      <c r="W37" s="22"/>
      <c r="X37" s="22"/>
    </row>
    <row r="38" customHeight="1" spans="1:24">
      <c r="A38" s="13">
        <v>8</v>
      </c>
      <c r="B38" s="23"/>
      <c r="C38" s="23"/>
      <c r="D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2"/>
      <c r="V38" s="22"/>
      <c r="W38" s="22"/>
      <c r="X38" s="22"/>
    </row>
    <row r="39" customHeight="1" spans="1:24">
      <c r="A39" s="13">
        <v>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2"/>
      <c r="V39" s="22"/>
      <c r="W39" s="22"/>
      <c r="X39" s="22"/>
    </row>
    <row r="40" customHeight="1" spans="1:24">
      <c r="A40" s="24">
        <v>10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customHeight="1" spans="1:1">
      <c r="A41" s="9"/>
    </row>
    <row r="42" customHeight="1" spans="1:24">
      <c r="A42" s="20" t="s">
        <v>134</v>
      </c>
      <c r="B42" s="21">
        <f t="shared" ref="B42:N42" si="6">SUM(B43:B53)</f>
        <v>0</v>
      </c>
      <c r="C42" s="21">
        <f t="shared" si="6"/>
        <v>33</v>
      </c>
      <c r="D42" s="21">
        <f t="shared" si="6"/>
        <v>23</v>
      </c>
      <c r="E42" s="21">
        <f t="shared" si="6"/>
        <v>20</v>
      </c>
      <c r="F42" s="21">
        <f t="shared" si="6"/>
        <v>33</v>
      </c>
      <c r="G42" s="21">
        <f t="shared" si="6"/>
        <v>12</v>
      </c>
      <c r="H42" s="21">
        <f t="shared" si="6"/>
        <v>20</v>
      </c>
      <c r="I42" s="21">
        <f t="shared" si="6"/>
        <v>26</v>
      </c>
      <c r="J42" s="21">
        <f t="shared" si="6"/>
        <v>235</v>
      </c>
      <c r="K42" s="21">
        <f t="shared" si="6"/>
        <v>342</v>
      </c>
      <c r="L42" s="21">
        <f t="shared" si="6"/>
        <v>62</v>
      </c>
      <c r="M42" s="21">
        <f t="shared" si="6"/>
        <v>9</v>
      </c>
      <c r="N42" s="21">
        <f t="shared" si="6"/>
        <v>0</v>
      </c>
      <c r="O42" s="21">
        <f t="shared" ref="O42:X42" si="7">SUM(O43:O53)</f>
        <v>77</v>
      </c>
      <c r="P42" s="21">
        <f t="shared" si="7"/>
        <v>50</v>
      </c>
      <c r="Q42" s="21">
        <f t="shared" si="7"/>
        <v>12</v>
      </c>
      <c r="R42" s="21">
        <f t="shared" si="7"/>
        <v>15</v>
      </c>
      <c r="S42" s="21">
        <f t="shared" si="7"/>
        <v>8</v>
      </c>
      <c r="T42" s="21">
        <f t="shared" si="7"/>
        <v>213</v>
      </c>
      <c r="U42" s="21">
        <f t="shared" si="7"/>
        <v>45</v>
      </c>
      <c r="V42" s="21">
        <f t="shared" si="7"/>
        <v>35</v>
      </c>
      <c r="W42" s="21">
        <f t="shared" si="7"/>
        <v>10</v>
      </c>
      <c r="X42" s="21">
        <f t="shared" si="7"/>
        <v>105</v>
      </c>
    </row>
    <row r="43" s="3" customFormat="1" customHeight="1" spans="1:24">
      <c r="A43" s="13" t="s">
        <v>96</v>
      </c>
      <c r="B43" s="22">
        <v>0</v>
      </c>
      <c r="C43" s="22">
        <v>15</v>
      </c>
      <c r="D43" s="22">
        <v>5</v>
      </c>
      <c r="E43" s="22">
        <v>0</v>
      </c>
      <c r="F43" s="23">
        <v>0</v>
      </c>
      <c r="G43" s="23">
        <v>10</v>
      </c>
      <c r="H43" s="13">
        <v>0</v>
      </c>
      <c r="I43" s="23">
        <v>26</v>
      </c>
      <c r="J43" s="22">
        <v>200</v>
      </c>
      <c r="K43" s="22">
        <v>7</v>
      </c>
      <c r="L43" s="22">
        <v>25</v>
      </c>
      <c r="M43" s="22">
        <v>0</v>
      </c>
      <c r="N43" s="22"/>
      <c r="O43" s="23">
        <v>23</v>
      </c>
      <c r="P43" s="23">
        <v>0</v>
      </c>
      <c r="Q43" s="23">
        <v>12</v>
      </c>
      <c r="R43" s="23">
        <v>0</v>
      </c>
      <c r="S43" s="13"/>
      <c r="T43" s="22">
        <v>45</v>
      </c>
      <c r="U43" s="22">
        <v>13</v>
      </c>
      <c r="V43" s="22">
        <v>0</v>
      </c>
      <c r="W43" s="22">
        <v>10</v>
      </c>
      <c r="X43" s="22">
        <v>100</v>
      </c>
    </row>
    <row r="44" customHeight="1" spans="1:24">
      <c r="A44" s="13">
        <v>1</v>
      </c>
      <c r="B44" s="22">
        <v>0</v>
      </c>
      <c r="C44" s="22">
        <v>13</v>
      </c>
      <c r="D44" s="23">
        <v>10</v>
      </c>
      <c r="E44" s="23">
        <v>0</v>
      </c>
      <c r="F44" s="23">
        <v>30</v>
      </c>
      <c r="G44" s="23">
        <v>0</v>
      </c>
      <c r="H44" s="23">
        <v>0</v>
      </c>
      <c r="I44" s="22">
        <v>0</v>
      </c>
      <c r="J44" s="22"/>
      <c r="K44" s="22">
        <v>10</v>
      </c>
      <c r="L44" s="22">
        <v>0</v>
      </c>
      <c r="M44" s="22">
        <v>9</v>
      </c>
      <c r="N44" s="22">
        <v>0</v>
      </c>
      <c r="O44" s="22">
        <v>0</v>
      </c>
      <c r="P44" s="23">
        <v>0</v>
      </c>
      <c r="Q44" s="23">
        <v>0</v>
      </c>
      <c r="R44" s="23"/>
      <c r="S44" s="23">
        <v>4</v>
      </c>
      <c r="T44" s="23">
        <v>138</v>
      </c>
      <c r="U44" s="22">
        <v>17</v>
      </c>
      <c r="V44" s="22">
        <v>30</v>
      </c>
      <c r="W44" s="22">
        <v>0</v>
      </c>
      <c r="X44" s="22">
        <v>5</v>
      </c>
    </row>
    <row r="45" customHeight="1" spans="1:24">
      <c r="A45" s="13">
        <v>2</v>
      </c>
      <c r="B45" s="22">
        <v>0</v>
      </c>
      <c r="C45" s="22">
        <v>0</v>
      </c>
      <c r="E45" s="23">
        <v>20</v>
      </c>
      <c r="F45" s="23">
        <v>3</v>
      </c>
      <c r="G45" s="23">
        <v>2</v>
      </c>
      <c r="H45" s="23">
        <v>5</v>
      </c>
      <c r="I45" s="22">
        <v>0</v>
      </c>
      <c r="J45" s="22"/>
      <c r="K45" s="22">
        <v>0</v>
      </c>
      <c r="L45" s="22">
        <v>0</v>
      </c>
      <c r="N45" s="22"/>
      <c r="O45" s="22"/>
      <c r="P45" s="23">
        <v>0</v>
      </c>
      <c r="Q45" s="23"/>
      <c r="R45" s="22">
        <v>0</v>
      </c>
      <c r="S45" s="23"/>
      <c r="T45" s="23">
        <v>20</v>
      </c>
      <c r="U45" s="22">
        <v>0</v>
      </c>
      <c r="V45" s="22">
        <v>0</v>
      </c>
      <c r="W45" s="22"/>
      <c r="X45" s="22">
        <v>0</v>
      </c>
    </row>
    <row r="46" customHeight="1" spans="1:24">
      <c r="A46" s="13">
        <v>3</v>
      </c>
      <c r="B46" s="22">
        <v>0</v>
      </c>
      <c r="C46" s="23">
        <v>0</v>
      </c>
      <c r="D46" s="23">
        <v>6</v>
      </c>
      <c r="E46" s="23">
        <v>0</v>
      </c>
      <c r="F46" s="23">
        <v>0</v>
      </c>
      <c r="G46" s="23"/>
      <c r="H46" s="23">
        <v>0</v>
      </c>
      <c r="I46" s="22">
        <v>0</v>
      </c>
      <c r="J46" s="22">
        <v>5</v>
      </c>
      <c r="K46" s="22">
        <v>5</v>
      </c>
      <c r="L46" s="22">
        <v>0</v>
      </c>
      <c r="M46" s="22"/>
      <c r="N46" s="22"/>
      <c r="O46" s="22">
        <v>40</v>
      </c>
      <c r="P46" s="23"/>
      <c r="Q46" s="23">
        <v>0</v>
      </c>
      <c r="R46" s="23">
        <v>10</v>
      </c>
      <c r="S46" s="22">
        <v>4</v>
      </c>
      <c r="T46" s="22">
        <v>10</v>
      </c>
      <c r="U46" s="22">
        <v>15</v>
      </c>
      <c r="V46" s="22">
        <v>5</v>
      </c>
      <c r="W46" s="22">
        <v>0</v>
      </c>
      <c r="X46" s="22"/>
    </row>
    <row r="47" customHeight="1" spans="1:24">
      <c r="A47" s="13">
        <v>4</v>
      </c>
      <c r="B47" s="22">
        <v>0</v>
      </c>
      <c r="C47" s="23">
        <v>5</v>
      </c>
      <c r="D47" s="23">
        <v>2</v>
      </c>
      <c r="E47" s="22">
        <v>0</v>
      </c>
      <c r="F47" s="23">
        <v>0</v>
      </c>
      <c r="G47" s="23"/>
      <c r="H47" s="23">
        <v>15</v>
      </c>
      <c r="J47" s="22">
        <v>30</v>
      </c>
      <c r="K47" s="22">
        <v>320</v>
      </c>
      <c r="L47" s="22">
        <v>7</v>
      </c>
      <c r="O47" s="22">
        <v>0</v>
      </c>
      <c r="P47" s="23">
        <v>50</v>
      </c>
      <c r="Q47" s="23"/>
      <c r="R47" s="23">
        <v>5</v>
      </c>
      <c r="S47" s="23">
        <v>0</v>
      </c>
      <c r="T47" s="22"/>
      <c r="U47" s="22"/>
      <c r="V47" s="22"/>
      <c r="W47" s="22"/>
      <c r="X47" s="22"/>
    </row>
    <row r="48" customHeight="1" spans="1:24">
      <c r="A48" s="13">
        <v>5</v>
      </c>
      <c r="B48" s="22">
        <v>0</v>
      </c>
      <c r="C48" s="22"/>
      <c r="D48" s="23">
        <v>0</v>
      </c>
      <c r="E48" s="22">
        <v>0</v>
      </c>
      <c r="F48" s="23"/>
      <c r="G48" s="23"/>
      <c r="H48" s="23"/>
      <c r="J48" s="22"/>
      <c r="L48" s="22">
        <v>0</v>
      </c>
      <c r="M48" s="22"/>
      <c r="N48" s="22"/>
      <c r="O48" s="22">
        <v>0</v>
      </c>
      <c r="Q48" s="23"/>
      <c r="R48" s="23">
        <v>0</v>
      </c>
      <c r="S48" s="23"/>
      <c r="T48" s="22"/>
      <c r="U48" s="22"/>
      <c r="V48" s="22"/>
      <c r="W48" s="22"/>
      <c r="X48" s="22"/>
    </row>
    <row r="49" customHeight="1" spans="1:24">
      <c r="A49" s="13">
        <v>6</v>
      </c>
      <c r="B49" s="22">
        <v>0</v>
      </c>
      <c r="C49" s="23"/>
      <c r="F49" s="23"/>
      <c r="G49" s="23"/>
      <c r="H49" s="23"/>
      <c r="J49" s="22"/>
      <c r="L49" s="22">
        <v>30</v>
      </c>
      <c r="O49" s="23">
        <v>14</v>
      </c>
      <c r="P49" s="23"/>
      <c r="Q49" s="23"/>
      <c r="R49" s="23"/>
      <c r="S49" s="23"/>
      <c r="T49" s="22"/>
      <c r="U49" s="22"/>
      <c r="V49" s="22"/>
      <c r="W49" s="22"/>
      <c r="X49" s="22"/>
    </row>
    <row r="50" customHeight="1" spans="1:24">
      <c r="A50" s="13">
        <v>7</v>
      </c>
      <c r="C50" s="22"/>
      <c r="F50" s="23"/>
      <c r="G50" s="23"/>
      <c r="H50" s="23"/>
      <c r="L50" s="23"/>
      <c r="M50" s="23"/>
      <c r="N50" s="23"/>
      <c r="O50" s="23"/>
      <c r="P50" s="23"/>
      <c r="Q50" s="23"/>
      <c r="R50" s="23"/>
      <c r="S50" s="23"/>
      <c r="T50" s="22"/>
      <c r="U50" s="22"/>
      <c r="V50" s="22"/>
      <c r="W50" s="22"/>
      <c r="X50" s="22"/>
    </row>
    <row r="51" customHeight="1" spans="1:24">
      <c r="A51" s="13">
        <v>8</v>
      </c>
      <c r="B51" s="23"/>
      <c r="C51" s="23"/>
      <c r="D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2"/>
      <c r="U51" s="22"/>
      <c r="V51" s="22"/>
      <c r="W51" s="22"/>
      <c r="X51" s="22"/>
    </row>
    <row r="52" customHeight="1" spans="1:24">
      <c r="A52" s="13">
        <v>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2"/>
      <c r="U52" s="22"/>
      <c r="V52" s="22"/>
      <c r="W52" s="22"/>
      <c r="X52" s="22"/>
    </row>
    <row r="53" customHeight="1" spans="1:24">
      <c r="A53" s="24">
        <v>10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customHeight="1" spans="1:1">
      <c r="A54" s="26"/>
    </row>
    <row r="55" customHeight="1" spans="1:24">
      <c r="A55" s="38" t="s">
        <v>223</v>
      </c>
      <c r="B55" s="39">
        <f t="shared" ref="B55:N55" si="8">SUM(B16,B29,B42)/B3</f>
        <v>3.42857142857143</v>
      </c>
      <c r="C55" s="39">
        <f t="shared" si="8"/>
        <v>12</v>
      </c>
      <c r="D55" s="39">
        <f t="shared" si="8"/>
        <v>8.83333333333333</v>
      </c>
      <c r="E55" s="39">
        <f t="shared" si="8"/>
        <v>7.66666666666667</v>
      </c>
      <c r="F55" s="39">
        <f t="shared" si="8"/>
        <v>17</v>
      </c>
      <c r="G55" s="39">
        <f t="shared" si="8"/>
        <v>4.2</v>
      </c>
      <c r="H55" s="39">
        <f t="shared" si="8"/>
        <v>10.1666666666667</v>
      </c>
      <c r="I55" s="39">
        <f t="shared" si="8"/>
        <v>10.6</v>
      </c>
      <c r="J55" s="39">
        <f t="shared" si="8"/>
        <v>50.2</v>
      </c>
      <c r="K55" s="39">
        <f t="shared" si="8"/>
        <v>68.6666666666667</v>
      </c>
      <c r="L55" s="39">
        <f t="shared" si="8"/>
        <v>24.5714285714286</v>
      </c>
      <c r="M55" s="39">
        <f t="shared" si="8"/>
        <v>12</v>
      </c>
      <c r="N55" s="39">
        <f t="shared" si="8"/>
        <v>3.75</v>
      </c>
      <c r="O55" s="39">
        <f t="shared" ref="O55:X55" si="9">SUM(O16,O29,O42)/O3</f>
        <v>17.5</v>
      </c>
      <c r="P55" s="39">
        <f t="shared" si="9"/>
        <v>15.8333333333333</v>
      </c>
      <c r="Q55" s="39">
        <f t="shared" si="9"/>
        <v>9.75</v>
      </c>
      <c r="R55" s="39">
        <f t="shared" si="9"/>
        <v>5.33333333333333</v>
      </c>
      <c r="S55" s="39">
        <f t="shared" si="9"/>
        <v>4</v>
      </c>
      <c r="T55" s="39">
        <f t="shared" si="9"/>
        <v>78</v>
      </c>
      <c r="U55" s="39">
        <f t="shared" si="9"/>
        <v>17.5</v>
      </c>
      <c r="V55" s="39">
        <f t="shared" si="9"/>
        <v>11.6666666666667</v>
      </c>
      <c r="W55" s="39">
        <f t="shared" si="9"/>
        <v>6</v>
      </c>
      <c r="X55" s="39">
        <f t="shared" si="9"/>
        <v>59.6666666666667</v>
      </c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</sheetData>
  <pageMargins left="0.749305555555556" right="0.749305555555556" top="0.999305555555556" bottom="0.999305555555556" header="0.509027777777778" footer="0.509027777777778"/>
  <pageSetup paperSize="9" scale="53" orientation="landscape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966"/>
  <sheetViews>
    <sheetView workbookViewId="0">
      <selection activeCell="K10" sqref="K10"/>
    </sheetView>
  </sheetViews>
  <sheetFormatPr defaultColWidth="14.4363636363636" defaultRowHeight="15.75" customHeight="1"/>
  <cols>
    <col min="1" max="1" width="11" customWidth="1"/>
    <col min="2" max="12" width="9.81818181818182" customWidth="1"/>
  </cols>
  <sheetData>
    <row r="1" customHeight="1" spans="1:12">
      <c r="A1" s="4" t="s">
        <v>76</v>
      </c>
      <c r="B1" s="5" t="s">
        <v>19</v>
      </c>
      <c r="C1" s="6"/>
      <c r="D1" s="6"/>
      <c r="E1" s="6"/>
      <c r="F1" s="6"/>
      <c r="G1" s="5" t="s">
        <v>37</v>
      </c>
      <c r="H1" s="6"/>
      <c r="I1" s="5" t="s">
        <v>49</v>
      </c>
      <c r="J1" s="5"/>
      <c r="K1" s="5" t="s">
        <v>55</v>
      </c>
      <c r="L1" s="5"/>
    </row>
    <row r="2" customHeight="1" spans="1:12">
      <c r="A2" s="7" t="s">
        <v>86</v>
      </c>
      <c r="B2" s="7" t="s">
        <v>369</v>
      </c>
      <c r="C2" s="7" t="s">
        <v>370</v>
      </c>
      <c r="D2" s="7" t="s">
        <v>371</v>
      </c>
      <c r="E2" s="7" t="s">
        <v>372</v>
      </c>
      <c r="F2" s="7" t="s">
        <v>373</v>
      </c>
      <c r="G2" s="7" t="s">
        <v>374</v>
      </c>
      <c r="H2" s="7" t="s">
        <v>375</v>
      </c>
      <c r="I2" s="7" t="s">
        <v>376</v>
      </c>
      <c r="J2" s="7" t="s">
        <v>377</v>
      </c>
      <c r="K2" s="7" t="s">
        <v>378</v>
      </c>
      <c r="L2" s="7" t="s">
        <v>379</v>
      </c>
    </row>
    <row r="3" customHeight="1" spans="1:12">
      <c r="A3" s="8" t="s">
        <v>95</v>
      </c>
      <c r="B3" s="9">
        <f>COUNTA(B4:B14)</f>
        <v>7</v>
      </c>
      <c r="C3" s="9">
        <f t="shared" ref="C3:L3" si="0">COUNTA(C4:C14)</f>
        <v>8</v>
      </c>
      <c r="D3" s="9">
        <f t="shared" si="0"/>
        <v>7</v>
      </c>
      <c r="E3" s="9">
        <f t="shared" si="0"/>
        <v>7</v>
      </c>
      <c r="F3" s="9">
        <f t="shared" si="0"/>
        <v>6</v>
      </c>
      <c r="G3" s="9">
        <f t="shared" si="0"/>
        <v>10</v>
      </c>
      <c r="H3" s="9">
        <f t="shared" si="0"/>
        <v>6</v>
      </c>
      <c r="I3" s="9">
        <f t="shared" si="0"/>
        <v>7</v>
      </c>
      <c r="J3" s="9">
        <f t="shared" si="0"/>
        <v>4</v>
      </c>
      <c r="K3" s="9">
        <f t="shared" si="0"/>
        <v>4</v>
      </c>
      <c r="L3" s="9">
        <f t="shared" si="0"/>
        <v>4</v>
      </c>
    </row>
    <row r="4" s="2" customFormat="1" customHeight="1" spans="1:12">
      <c r="A4" s="10" t="s">
        <v>96</v>
      </c>
      <c r="B4" s="11" t="s">
        <v>380</v>
      </c>
      <c r="C4" s="12" t="s">
        <v>381</v>
      </c>
      <c r="D4" s="2" t="s">
        <v>382</v>
      </c>
      <c r="E4" s="2" t="s">
        <v>383</v>
      </c>
      <c r="F4" s="2" t="s">
        <v>384</v>
      </c>
      <c r="G4" s="11" t="s">
        <v>385</v>
      </c>
      <c r="H4" s="2" t="s">
        <v>386</v>
      </c>
      <c r="I4" s="11" t="s">
        <v>387</v>
      </c>
      <c r="J4" s="32" t="s">
        <v>388</v>
      </c>
      <c r="K4" s="11" t="s">
        <v>389</v>
      </c>
      <c r="L4" s="11" t="s">
        <v>390</v>
      </c>
    </row>
    <row r="5" s="3" customFormat="1" customHeight="1" spans="1:12">
      <c r="A5" s="13">
        <v>1</v>
      </c>
      <c r="B5" s="14" t="s">
        <v>391</v>
      </c>
      <c r="C5" s="3" t="s">
        <v>392</v>
      </c>
      <c r="D5" s="3" t="s">
        <v>393</v>
      </c>
      <c r="E5" s="3" t="s">
        <v>394</v>
      </c>
      <c r="F5" s="3" t="s">
        <v>395</v>
      </c>
      <c r="G5" s="14" t="s">
        <v>396</v>
      </c>
      <c r="H5" s="3" t="s">
        <v>397</v>
      </c>
      <c r="I5" s="14" t="s">
        <v>398</v>
      </c>
      <c r="J5" s="14" t="s">
        <v>399</v>
      </c>
      <c r="K5" s="14" t="s">
        <v>400</v>
      </c>
      <c r="L5" s="14" t="s">
        <v>401</v>
      </c>
    </row>
    <row r="6" s="3" customFormat="1" customHeight="1" spans="1:12">
      <c r="A6" s="13">
        <v>2</v>
      </c>
      <c r="B6" s="14" t="s">
        <v>402</v>
      </c>
      <c r="C6" s="3" t="s">
        <v>403</v>
      </c>
      <c r="D6" s="3" t="s">
        <v>404</v>
      </c>
      <c r="E6" s="3" t="s">
        <v>405</v>
      </c>
      <c r="F6" s="3" t="s">
        <v>406</v>
      </c>
      <c r="G6" s="14" t="s">
        <v>407</v>
      </c>
      <c r="H6" s="3" t="s">
        <v>408</v>
      </c>
      <c r="I6" s="14" t="s">
        <v>409</v>
      </c>
      <c r="J6" s="33" t="s">
        <v>410</v>
      </c>
      <c r="K6" s="14" t="s">
        <v>411</v>
      </c>
      <c r="L6" s="3" t="s">
        <v>412</v>
      </c>
    </row>
    <row r="7" s="3" customFormat="1" customHeight="1" spans="1:12">
      <c r="A7" s="13">
        <v>3</v>
      </c>
      <c r="B7" s="14" t="s">
        <v>413</v>
      </c>
      <c r="C7" s="3" t="s">
        <v>414</v>
      </c>
      <c r="D7" s="3" t="s">
        <v>415</v>
      </c>
      <c r="E7" s="3" t="s">
        <v>416</v>
      </c>
      <c r="F7" s="14" t="s">
        <v>417</v>
      </c>
      <c r="G7" s="14" t="s">
        <v>418</v>
      </c>
      <c r="H7" s="3" t="s">
        <v>419</v>
      </c>
      <c r="I7" s="14" t="s">
        <v>420</v>
      </c>
      <c r="J7" s="16" t="s">
        <v>421</v>
      </c>
      <c r="K7" s="3" t="s">
        <v>422</v>
      </c>
      <c r="L7" s="3" t="s">
        <v>423</v>
      </c>
    </row>
    <row r="8" s="3" customFormat="1" customHeight="1" spans="1:9">
      <c r="A8" s="13">
        <v>4</v>
      </c>
      <c r="B8" s="14" t="s">
        <v>424</v>
      </c>
      <c r="C8" s="3" t="s">
        <v>425</v>
      </c>
      <c r="D8" s="14" t="s">
        <v>426</v>
      </c>
      <c r="E8" s="3" t="s">
        <v>427</v>
      </c>
      <c r="F8" s="3" t="s">
        <v>428</v>
      </c>
      <c r="G8" s="14" t="s">
        <v>429</v>
      </c>
      <c r="H8" s="3" t="s">
        <v>430</v>
      </c>
      <c r="I8" s="14" t="s">
        <v>431</v>
      </c>
    </row>
    <row r="9" s="3" customFormat="1" customHeight="1" spans="1:9">
      <c r="A9" s="13">
        <v>5</v>
      </c>
      <c r="B9" s="14" t="s">
        <v>432</v>
      </c>
      <c r="C9" s="3" t="s">
        <v>433</v>
      </c>
      <c r="D9" s="14" t="s">
        <v>434</v>
      </c>
      <c r="E9" s="3" t="s">
        <v>435</v>
      </c>
      <c r="F9" s="3" t="s">
        <v>436</v>
      </c>
      <c r="G9" s="3" t="s">
        <v>437</v>
      </c>
      <c r="H9" s="3" t="s">
        <v>438</v>
      </c>
      <c r="I9" s="15" t="s">
        <v>439</v>
      </c>
    </row>
    <row r="10" s="3" customFormat="1" customHeight="1" spans="1:9">
      <c r="A10" s="13">
        <v>6</v>
      </c>
      <c r="B10" s="16" t="s">
        <v>440</v>
      </c>
      <c r="C10" s="3" t="s">
        <v>441</v>
      </c>
      <c r="D10" s="16" t="s">
        <v>442</v>
      </c>
      <c r="E10" s="3" t="s">
        <v>443</v>
      </c>
      <c r="F10" s="14"/>
      <c r="G10" s="3" t="s">
        <v>444</v>
      </c>
      <c r="H10" s="14"/>
      <c r="I10" s="16" t="s">
        <v>445</v>
      </c>
    </row>
    <row r="11" s="3" customFormat="1" customHeight="1" spans="1:9">
      <c r="A11" s="13">
        <v>7</v>
      </c>
      <c r="B11" s="14"/>
      <c r="C11" s="16" t="s">
        <v>446</v>
      </c>
      <c r="D11" s="14"/>
      <c r="E11" s="14"/>
      <c r="F11" s="14"/>
      <c r="G11" s="14" t="s">
        <v>447</v>
      </c>
      <c r="H11" s="14"/>
      <c r="I11" s="14"/>
    </row>
    <row r="12" s="3" customFormat="1" customHeight="1" spans="1:7">
      <c r="A12" s="13">
        <v>8</v>
      </c>
      <c r="G12" s="16" t="s">
        <v>448</v>
      </c>
    </row>
    <row r="13" s="3" customFormat="1" customHeight="1" spans="1:7">
      <c r="A13" s="13">
        <v>9</v>
      </c>
      <c r="G13" s="16" t="s">
        <v>449</v>
      </c>
    </row>
    <row r="14" s="3" customFormat="1" customHeight="1" spans="1:12">
      <c r="A14" s="18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="3" customFormat="1" customHeight="1" spans="1:1">
      <c r="A15" s="13"/>
    </row>
    <row r="16" customHeight="1" spans="1:12">
      <c r="A16" s="20" t="s">
        <v>132</v>
      </c>
      <c r="B16" s="21">
        <f>SUM(B17:B27)</f>
        <v>53</v>
      </c>
      <c r="C16" s="21">
        <f t="shared" ref="C16:L16" si="1">SUM(C17:C27)</f>
        <v>5</v>
      </c>
      <c r="D16" s="21">
        <f t="shared" si="1"/>
        <v>0</v>
      </c>
      <c r="E16" s="21">
        <f t="shared" si="1"/>
        <v>0</v>
      </c>
      <c r="F16" s="21">
        <f t="shared" si="1"/>
        <v>36</v>
      </c>
      <c r="G16" s="21">
        <f t="shared" si="1"/>
        <v>19</v>
      </c>
      <c r="H16" s="21">
        <f t="shared" si="1"/>
        <v>10</v>
      </c>
      <c r="I16" s="21">
        <f t="shared" si="1"/>
        <v>0</v>
      </c>
      <c r="J16" s="21">
        <f t="shared" si="1"/>
        <v>0</v>
      </c>
      <c r="K16" s="21">
        <f t="shared" si="1"/>
        <v>0</v>
      </c>
      <c r="L16" s="21">
        <f t="shared" si="1"/>
        <v>7</v>
      </c>
    </row>
    <row r="17" s="3" customFormat="1" customHeight="1" spans="1:12">
      <c r="A17" s="13" t="s">
        <v>96</v>
      </c>
      <c r="B17" s="22">
        <v>5</v>
      </c>
      <c r="C17" s="22">
        <v>5</v>
      </c>
      <c r="D17" s="29"/>
      <c r="E17" s="29"/>
      <c r="F17" s="22">
        <v>8</v>
      </c>
      <c r="G17" s="29">
        <v>1</v>
      </c>
      <c r="H17" s="29"/>
      <c r="I17" s="29"/>
      <c r="J17" s="29"/>
      <c r="K17" s="22">
        <v>0</v>
      </c>
      <c r="L17" s="22">
        <v>7</v>
      </c>
    </row>
    <row r="18" customHeight="1" spans="1:12">
      <c r="A18" s="13">
        <v>1</v>
      </c>
      <c r="B18" s="22">
        <v>8</v>
      </c>
      <c r="C18" s="30"/>
      <c r="D18" s="30"/>
      <c r="E18" s="30"/>
      <c r="F18" s="22">
        <v>12</v>
      </c>
      <c r="G18" s="30"/>
      <c r="H18" s="30"/>
      <c r="I18" s="30"/>
      <c r="J18" s="30"/>
      <c r="K18" s="22">
        <v>0</v>
      </c>
      <c r="L18" s="30"/>
    </row>
    <row r="19" customHeight="1" spans="1:12">
      <c r="A19" s="13">
        <v>2</v>
      </c>
      <c r="B19" s="22">
        <v>10</v>
      </c>
      <c r="C19" s="30"/>
      <c r="D19" s="22">
        <v>0</v>
      </c>
      <c r="E19" s="30"/>
      <c r="F19" s="22">
        <v>9</v>
      </c>
      <c r="G19" s="30"/>
      <c r="H19" s="30"/>
      <c r="I19" s="30"/>
      <c r="J19" s="30"/>
      <c r="L19" s="30"/>
    </row>
    <row r="20" customHeight="1" spans="1:12">
      <c r="A20" s="13">
        <v>3</v>
      </c>
      <c r="B20" s="22">
        <v>15</v>
      </c>
      <c r="D20" s="30">
        <v>0</v>
      </c>
      <c r="E20" s="30"/>
      <c r="F20" s="30"/>
      <c r="G20" s="30"/>
      <c r="H20" s="22">
        <v>0</v>
      </c>
      <c r="I20" s="30"/>
      <c r="J20" s="30"/>
      <c r="K20" s="22">
        <v>0</v>
      </c>
      <c r="L20" s="30">
        <v>0</v>
      </c>
    </row>
    <row r="21" customHeight="1" spans="1:12">
      <c r="A21" s="13">
        <v>4</v>
      </c>
      <c r="B21" s="22">
        <v>15</v>
      </c>
      <c r="C21" s="22">
        <v>0</v>
      </c>
      <c r="D21" s="30"/>
      <c r="E21" s="30"/>
      <c r="F21" s="30"/>
      <c r="G21" s="30">
        <v>10</v>
      </c>
      <c r="H21" s="30">
        <v>10</v>
      </c>
      <c r="I21" s="30">
        <v>0</v>
      </c>
      <c r="J21" s="30"/>
      <c r="K21" s="30"/>
      <c r="L21" s="30"/>
    </row>
    <row r="22" customHeight="1" spans="1:12">
      <c r="A22" s="13">
        <v>5</v>
      </c>
      <c r="C22" s="30">
        <v>0</v>
      </c>
      <c r="D22" s="30"/>
      <c r="E22" s="30"/>
      <c r="F22" s="30">
        <v>7</v>
      </c>
      <c r="H22" s="30">
        <v>0</v>
      </c>
      <c r="J22" s="30"/>
      <c r="K22" s="30"/>
      <c r="L22" s="30"/>
    </row>
    <row r="23" customHeight="1" spans="1:12">
      <c r="A23" s="13">
        <v>6</v>
      </c>
      <c r="B23" s="23"/>
      <c r="C23" s="30"/>
      <c r="D23" s="30"/>
      <c r="E23" s="22">
        <v>0</v>
      </c>
      <c r="F23" s="30"/>
      <c r="G23" s="30">
        <v>0</v>
      </c>
      <c r="H23" s="30"/>
      <c r="I23" s="30"/>
      <c r="J23" s="30"/>
      <c r="K23" s="30"/>
      <c r="L23" s="30"/>
    </row>
    <row r="24" customHeight="1" spans="1:12">
      <c r="A24" s="13">
        <v>7</v>
      </c>
      <c r="B24" s="23"/>
      <c r="C24" s="30"/>
      <c r="D24" s="30"/>
      <c r="E24" s="30"/>
      <c r="F24" s="30"/>
      <c r="G24" s="30">
        <v>8</v>
      </c>
      <c r="H24" s="30"/>
      <c r="I24" s="30"/>
      <c r="J24" s="30"/>
      <c r="K24" s="30"/>
      <c r="L24" s="30"/>
    </row>
    <row r="25" customHeight="1" spans="1:12">
      <c r="A25" s="13">
        <v>8</v>
      </c>
      <c r="B25" s="23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customHeight="1" spans="1:12">
      <c r="A26" s="13">
        <v>9</v>
      </c>
      <c r="B26" s="23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customHeight="1" spans="1:12">
      <c r="A27" s="24">
        <v>10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customHeight="1" spans="1:1">
      <c r="A28" s="9"/>
    </row>
    <row r="29" customHeight="1" spans="1:12">
      <c r="A29" s="20" t="s">
        <v>133</v>
      </c>
      <c r="B29" s="21">
        <f t="shared" ref="B29:L29" si="2">SUM(B30:B40)</f>
        <v>45</v>
      </c>
      <c r="C29" s="21">
        <f t="shared" si="2"/>
        <v>0</v>
      </c>
      <c r="D29" s="21">
        <f t="shared" si="2"/>
        <v>0</v>
      </c>
      <c r="E29" s="21">
        <f t="shared" si="2"/>
        <v>0</v>
      </c>
      <c r="F29" s="21">
        <f t="shared" si="2"/>
        <v>19</v>
      </c>
      <c r="G29" s="21">
        <f t="shared" si="2"/>
        <v>17</v>
      </c>
      <c r="H29" s="21">
        <f t="shared" si="2"/>
        <v>1</v>
      </c>
      <c r="I29" s="21">
        <f t="shared" si="2"/>
        <v>9</v>
      </c>
      <c r="J29" s="21">
        <f t="shared" si="2"/>
        <v>0</v>
      </c>
      <c r="K29" s="21">
        <f t="shared" si="2"/>
        <v>0</v>
      </c>
      <c r="L29" s="21">
        <f t="shared" si="2"/>
        <v>8</v>
      </c>
    </row>
    <row r="30" s="3" customFormat="1" customHeight="1" spans="1:12">
      <c r="A30" s="13" t="s">
        <v>96</v>
      </c>
      <c r="B30" s="22">
        <v>0</v>
      </c>
      <c r="C30" s="22">
        <v>0</v>
      </c>
      <c r="D30" s="13"/>
      <c r="E30" s="13"/>
      <c r="F30" s="22">
        <v>0</v>
      </c>
      <c r="G30" s="13">
        <v>1</v>
      </c>
      <c r="H30" s="13"/>
      <c r="I30" s="13"/>
      <c r="J30" s="13"/>
      <c r="K30" s="22">
        <v>0</v>
      </c>
      <c r="L30" s="13">
        <v>0</v>
      </c>
    </row>
    <row r="31" customHeight="1" spans="1:12">
      <c r="A31" s="13">
        <v>1</v>
      </c>
      <c r="B31" s="22">
        <v>9</v>
      </c>
      <c r="C31" s="23"/>
      <c r="D31" s="23"/>
      <c r="E31" s="23"/>
      <c r="F31" s="22">
        <v>0</v>
      </c>
      <c r="G31" s="23"/>
      <c r="H31" s="23"/>
      <c r="I31" s="23"/>
      <c r="J31" s="23"/>
      <c r="K31" s="22">
        <v>0</v>
      </c>
      <c r="L31" s="23"/>
    </row>
    <row r="32" customHeight="1" spans="1:12">
      <c r="A32" s="13">
        <v>2</v>
      </c>
      <c r="B32" s="22">
        <v>2</v>
      </c>
      <c r="C32" s="23"/>
      <c r="D32" s="22">
        <v>0</v>
      </c>
      <c r="E32" s="23"/>
      <c r="F32" s="22">
        <v>7</v>
      </c>
      <c r="G32" s="23"/>
      <c r="H32" s="23"/>
      <c r="I32" s="23"/>
      <c r="J32" s="23"/>
      <c r="L32" s="23"/>
    </row>
    <row r="33" customHeight="1" spans="1:12">
      <c r="A33" s="13">
        <v>3</v>
      </c>
      <c r="B33" s="22">
        <v>0</v>
      </c>
      <c r="D33" s="30">
        <v>0</v>
      </c>
      <c r="E33" s="23"/>
      <c r="F33" s="23"/>
      <c r="G33" s="23"/>
      <c r="H33" s="22">
        <v>0</v>
      </c>
      <c r="I33" s="23"/>
      <c r="J33" s="23"/>
      <c r="K33" s="22">
        <v>0</v>
      </c>
      <c r="L33" s="23">
        <v>8</v>
      </c>
    </row>
    <row r="34" customHeight="1" spans="1:12">
      <c r="A34" s="13">
        <v>4</v>
      </c>
      <c r="B34" s="22">
        <v>34</v>
      </c>
      <c r="C34" s="22">
        <v>0</v>
      </c>
      <c r="D34" s="23"/>
      <c r="E34" s="23"/>
      <c r="F34" s="23"/>
      <c r="G34" s="23">
        <v>0</v>
      </c>
      <c r="H34" s="22">
        <v>0</v>
      </c>
      <c r="I34" s="23">
        <v>9</v>
      </c>
      <c r="J34" s="23"/>
      <c r="K34" s="23"/>
      <c r="L34" s="23"/>
    </row>
    <row r="35" customHeight="1" spans="1:12">
      <c r="A35" s="13">
        <v>5</v>
      </c>
      <c r="C35" s="23">
        <v>0</v>
      </c>
      <c r="D35" s="23"/>
      <c r="E35" s="23"/>
      <c r="F35" s="23">
        <v>12</v>
      </c>
      <c r="H35" s="23">
        <v>1</v>
      </c>
      <c r="J35" s="23"/>
      <c r="K35" s="23"/>
      <c r="L35" s="23"/>
    </row>
    <row r="36" customHeight="1" spans="1:12">
      <c r="A36" s="13">
        <v>6</v>
      </c>
      <c r="B36" s="23"/>
      <c r="C36" s="23"/>
      <c r="D36" s="23"/>
      <c r="E36" s="22">
        <v>0</v>
      </c>
      <c r="F36" s="23"/>
      <c r="G36" s="23">
        <v>10</v>
      </c>
      <c r="H36" s="23"/>
      <c r="I36" s="23"/>
      <c r="J36" s="23"/>
      <c r="K36" s="23"/>
      <c r="L36" s="23"/>
    </row>
    <row r="37" customHeight="1" spans="1:12">
      <c r="A37" s="13">
        <v>7</v>
      </c>
      <c r="B37" s="23"/>
      <c r="C37" s="23"/>
      <c r="D37" s="23"/>
      <c r="E37" s="23"/>
      <c r="F37" s="23"/>
      <c r="G37" s="23">
        <v>6</v>
      </c>
      <c r="H37" s="23"/>
      <c r="I37" s="23"/>
      <c r="J37" s="23"/>
      <c r="K37" s="23"/>
      <c r="L37" s="23"/>
    </row>
    <row r="38" customHeight="1" spans="1:12">
      <c r="A38" s="13">
        <v>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customHeight="1" spans="1:12">
      <c r="A39" s="13">
        <v>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customHeight="1" spans="1:12">
      <c r="A40" s="24">
        <v>10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customHeight="1" spans="1:1">
      <c r="A41" s="9"/>
    </row>
    <row r="42" customHeight="1" spans="1:12">
      <c r="A42" s="20" t="s">
        <v>134</v>
      </c>
      <c r="B42" s="21">
        <f t="shared" ref="B42:L42" si="3">SUM(B43:B53)</f>
        <v>40</v>
      </c>
      <c r="C42" s="21">
        <f t="shared" si="3"/>
        <v>50</v>
      </c>
      <c r="D42" s="21">
        <f t="shared" si="3"/>
        <v>9</v>
      </c>
      <c r="E42" s="21">
        <f t="shared" si="3"/>
        <v>0</v>
      </c>
      <c r="F42" s="21">
        <f t="shared" si="3"/>
        <v>52</v>
      </c>
      <c r="G42" s="21">
        <f t="shared" si="3"/>
        <v>26</v>
      </c>
      <c r="H42" s="21">
        <f t="shared" si="3"/>
        <v>1</v>
      </c>
      <c r="I42" s="21">
        <f t="shared" si="3"/>
        <v>0</v>
      </c>
      <c r="J42" s="21">
        <f t="shared" si="3"/>
        <v>0</v>
      </c>
      <c r="K42" s="21">
        <f t="shared" si="3"/>
        <v>10</v>
      </c>
      <c r="L42" s="21">
        <f t="shared" si="3"/>
        <v>10</v>
      </c>
    </row>
    <row r="43" s="3" customFormat="1" customHeight="1" spans="1:12">
      <c r="A43" s="13" t="s">
        <v>96</v>
      </c>
      <c r="B43" s="22">
        <v>0</v>
      </c>
      <c r="C43" s="22">
        <v>50</v>
      </c>
      <c r="D43" s="13"/>
      <c r="E43" s="13"/>
      <c r="F43" s="22">
        <v>0</v>
      </c>
      <c r="G43" s="13">
        <v>1</v>
      </c>
      <c r="H43" s="13"/>
      <c r="I43" s="13"/>
      <c r="J43" s="13"/>
      <c r="K43" s="22">
        <v>10</v>
      </c>
      <c r="L43" s="13">
        <v>10</v>
      </c>
    </row>
    <row r="44" customHeight="1" spans="1:12">
      <c r="A44" s="13">
        <v>1</v>
      </c>
      <c r="B44" s="22">
        <v>4</v>
      </c>
      <c r="C44" s="23"/>
      <c r="D44" s="23"/>
      <c r="E44" s="23"/>
      <c r="F44" s="22">
        <v>20</v>
      </c>
      <c r="G44" s="23"/>
      <c r="H44" s="23"/>
      <c r="I44" s="23"/>
      <c r="J44" s="23"/>
      <c r="K44" s="22">
        <v>0</v>
      </c>
      <c r="L44" s="23"/>
    </row>
    <row r="45" customHeight="1" spans="1:12">
      <c r="A45" s="13">
        <v>2</v>
      </c>
      <c r="B45" s="22">
        <v>6</v>
      </c>
      <c r="C45" s="23"/>
      <c r="D45" s="22">
        <v>0</v>
      </c>
      <c r="E45" s="23"/>
      <c r="F45" s="22">
        <v>17</v>
      </c>
      <c r="G45" s="23"/>
      <c r="H45" s="23"/>
      <c r="I45" s="23"/>
      <c r="J45" s="23"/>
      <c r="L45" s="23"/>
    </row>
    <row r="46" customHeight="1" spans="1:12">
      <c r="A46" s="13">
        <v>3</v>
      </c>
      <c r="B46" s="22">
        <v>0</v>
      </c>
      <c r="D46" s="30">
        <v>9</v>
      </c>
      <c r="E46" s="23"/>
      <c r="F46" s="23"/>
      <c r="G46" s="23"/>
      <c r="H46" s="22">
        <v>0</v>
      </c>
      <c r="I46" s="23"/>
      <c r="J46" s="23"/>
      <c r="K46" s="22">
        <v>0</v>
      </c>
      <c r="L46" s="23">
        <v>0</v>
      </c>
    </row>
    <row r="47" customHeight="1" spans="1:12">
      <c r="A47" s="13">
        <v>4</v>
      </c>
      <c r="B47" s="22">
        <v>30</v>
      </c>
      <c r="C47" s="22">
        <v>0</v>
      </c>
      <c r="D47" s="23"/>
      <c r="E47" s="23"/>
      <c r="F47" s="23"/>
      <c r="G47" s="23">
        <v>5</v>
      </c>
      <c r="H47" s="22">
        <v>0</v>
      </c>
      <c r="I47" s="23">
        <v>0</v>
      </c>
      <c r="J47" s="23"/>
      <c r="K47" s="23"/>
      <c r="L47" s="23"/>
    </row>
    <row r="48" customHeight="1" spans="1:12">
      <c r="A48" s="13">
        <v>5</v>
      </c>
      <c r="C48" s="23">
        <v>0</v>
      </c>
      <c r="D48" s="23"/>
      <c r="E48" s="23"/>
      <c r="F48" s="23">
        <v>15</v>
      </c>
      <c r="H48" s="23">
        <v>1</v>
      </c>
      <c r="J48" s="23"/>
      <c r="K48" s="23"/>
      <c r="L48" s="23"/>
    </row>
    <row r="49" customHeight="1" spans="1:12">
      <c r="A49" s="13">
        <v>6</v>
      </c>
      <c r="B49" s="23"/>
      <c r="C49" s="23"/>
      <c r="D49" s="23"/>
      <c r="E49" s="22">
        <v>0</v>
      </c>
      <c r="F49" s="23"/>
      <c r="G49" s="23">
        <v>20</v>
      </c>
      <c r="H49" s="23"/>
      <c r="I49" s="23"/>
      <c r="J49" s="23"/>
      <c r="K49" s="23"/>
      <c r="L49" s="23"/>
    </row>
    <row r="50" customHeight="1" spans="1:12">
      <c r="A50" s="13">
        <v>7</v>
      </c>
      <c r="B50" s="23"/>
      <c r="C50" s="23"/>
      <c r="D50" s="23"/>
      <c r="E50" s="23"/>
      <c r="F50" s="23"/>
      <c r="G50" s="23">
        <v>0</v>
      </c>
      <c r="H50" s="23"/>
      <c r="I50" s="23"/>
      <c r="J50" s="23"/>
      <c r="K50" s="23"/>
      <c r="L50" s="23"/>
    </row>
    <row r="51" customHeight="1" spans="1:12">
      <c r="A51" s="13">
        <v>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customHeight="1" spans="1:12">
      <c r="A52" s="13">
        <v>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customHeight="1" spans="1:12">
      <c r="A53" s="24">
        <v>10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  <row r="965" customHeight="1" spans="1:1">
      <c r="A965" s="26"/>
    </row>
    <row r="966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77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966"/>
  <sheetViews>
    <sheetView tabSelected="1" zoomScale="115" zoomScaleNormal="115" workbookViewId="0">
      <selection activeCell="B10" sqref="B10"/>
    </sheetView>
  </sheetViews>
  <sheetFormatPr defaultColWidth="14.4363636363636" defaultRowHeight="15.75" customHeight="1"/>
  <cols>
    <col min="1" max="1" width="11" customWidth="1"/>
    <col min="2" max="2" width="8.9" customWidth="1"/>
    <col min="3" max="3" width="10.1818181818182" customWidth="1"/>
    <col min="4" max="11" width="8.9" customWidth="1"/>
  </cols>
  <sheetData>
    <row r="1" customHeight="1" spans="1:11">
      <c r="A1" s="4" t="s">
        <v>78</v>
      </c>
      <c r="B1" s="5" t="s">
        <v>25</v>
      </c>
      <c r="C1" s="5"/>
      <c r="D1" s="6" t="s">
        <v>450</v>
      </c>
      <c r="E1" s="6"/>
      <c r="F1" s="5" t="s">
        <v>451</v>
      </c>
      <c r="G1" s="5"/>
      <c r="H1" s="5" t="s">
        <v>452</v>
      </c>
      <c r="I1" s="5"/>
      <c r="J1" s="5" t="s">
        <v>453</v>
      </c>
      <c r="K1" s="6"/>
    </row>
    <row r="2" customHeight="1" spans="1:11">
      <c r="A2" s="7" t="s">
        <v>86</v>
      </c>
      <c r="B2" s="7" t="s">
        <v>454</v>
      </c>
      <c r="C2" s="7" t="s">
        <v>455</v>
      </c>
      <c r="D2" s="7" t="s">
        <v>456</v>
      </c>
      <c r="E2" s="7" t="s">
        <v>457</v>
      </c>
      <c r="F2" s="7" t="s">
        <v>458</v>
      </c>
      <c r="G2" s="7" t="s">
        <v>459</v>
      </c>
      <c r="H2" s="7" t="s">
        <v>460</v>
      </c>
      <c r="I2" s="7" t="s">
        <v>461</v>
      </c>
      <c r="J2" s="7" t="s">
        <v>462</v>
      </c>
      <c r="K2" s="7" t="s">
        <v>463</v>
      </c>
    </row>
    <row r="3" customHeight="1" spans="1:11">
      <c r="A3" s="8" t="s">
        <v>95</v>
      </c>
      <c r="B3" s="9">
        <f t="shared" ref="B3:K3" si="0">COUNTA(B4:B14)</f>
        <v>6</v>
      </c>
      <c r="C3" s="9">
        <f t="shared" si="0"/>
        <v>3</v>
      </c>
      <c r="D3" s="9">
        <f t="shared" si="0"/>
        <v>3</v>
      </c>
      <c r="E3" s="9">
        <f t="shared" si="0"/>
        <v>3</v>
      </c>
      <c r="F3" s="9">
        <f t="shared" si="0"/>
        <v>6</v>
      </c>
      <c r="G3" s="9">
        <f t="shared" si="0"/>
        <v>3</v>
      </c>
      <c r="H3" s="9">
        <f t="shared" si="0"/>
        <v>4</v>
      </c>
      <c r="I3" s="9">
        <f t="shared" si="0"/>
        <v>3</v>
      </c>
      <c r="J3" s="9">
        <f t="shared" si="0"/>
        <v>5</v>
      </c>
      <c r="K3" s="9">
        <f t="shared" si="0"/>
        <v>5</v>
      </c>
    </row>
    <row r="4" s="2" customFormat="1" customHeight="1" spans="1:11">
      <c r="A4" s="10" t="s">
        <v>96</v>
      </c>
      <c r="B4" s="11" t="s">
        <v>464</v>
      </c>
      <c r="C4" s="11" t="s">
        <v>465</v>
      </c>
      <c r="D4" s="11" t="s">
        <v>466</v>
      </c>
      <c r="E4" s="11" t="s">
        <v>467</v>
      </c>
      <c r="F4" s="11" t="s">
        <v>468</v>
      </c>
      <c r="G4" s="11" t="s">
        <v>469</v>
      </c>
      <c r="H4" s="11" t="s">
        <v>470</v>
      </c>
      <c r="I4" s="2" t="s">
        <v>471</v>
      </c>
      <c r="J4" s="11" t="s">
        <v>472</v>
      </c>
      <c r="K4" s="11" t="s">
        <v>473</v>
      </c>
    </row>
    <row r="5" s="3" customFormat="1" customHeight="1" spans="1:11">
      <c r="A5" s="13">
        <v>1</v>
      </c>
      <c r="B5" s="14" t="s">
        <v>474</v>
      </c>
      <c r="C5" s="14" t="s">
        <v>475</v>
      </c>
      <c r="D5" s="14" t="s">
        <v>476</v>
      </c>
      <c r="E5" s="14" t="s">
        <v>477</v>
      </c>
      <c r="F5" s="14" t="s">
        <v>478</v>
      </c>
      <c r="G5" s="14" t="s">
        <v>479</v>
      </c>
      <c r="H5" s="14" t="s">
        <v>480</v>
      </c>
      <c r="I5" s="3" t="s">
        <v>481</v>
      </c>
      <c r="J5" s="14" t="s">
        <v>482</v>
      </c>
      <c r="K5" s="14" t="s">
        <v>483</v>
      </c>
    </row>
    <row r="6" s="3" customFormat="1" customHeight="1" spans="1:11">
      <c r="A6" s="13">
        <v>2</v>
      </c>
      <c r="B6" s="14" t="s">
        <v>484</v>
      </c>
      <c r="C6" s="14" t="s">
        <v>485</v>
      </c>
      <c r="D6" s="14" t="s">
        <v>486</v>
      </c>
      <c r="E6" s="16" t="s">
        <v>487</v>
      </c>
      <c r="F6" s="14" t="s">
        <v>488</v>
      </c>
      <c r="G6" s="14" t="s">
        <v>489</v>
      </c>
      <c r="H6" s="3" t="s">
        <v>490</v>
      </c>
      <c r="I6" s="15" t="s">
        <v>491</v>
      </c>
      <c r="J6" s="14" t="s">
        <v>492</v>
      </c>
      <c r="K6" s="14" t="s">
        <v>493</v>
      </c>
    </row>
    <row r="7" s="3" customFormat="1" customHeight="1" spans="1:13">
      <c r="A7" s="13">
        <v>3</v>
      </c>
      <c r="B7" s="3" t="s">
        <v>494</v>
      </c>
      <c r="F7" s="3" t="s">
        <v>495</v>
      </c>
      <c r="H7" s="3" t="s">
        <v>496</v>
      </c>
      <c r="J7" s="3" t="s">
        <v>497</v>
      </c>
      <c r="K7" s="3" t="s">
        <v>498</v>
      </c>
      <c r="M7" s="14"/>
    </row>
    <row r="8" s="3" customFormat="1" customHeight="1" spans="1:11">
      <c r="A8" s="13">
        <v>4</v>
      </c>
      <c r="B8" s="3" t="s">
        <v>499</v>
      </c>
      <c r="F8" s="3" t="s">
        <v>500</v>
      </c>
      <c r="J8" s="3" t="s">
        <v>501</v>
      </c>
      <c r="K8" s="3" t="s">
        <v>502</v>
      </c>
    </row>
    <row r="9" s="3" customFormat="1" customHeight="1" spans="1:6">
      <c r="A9" s="13">
        <v>5</v>
      </c>
      <c r="B9" s="3" t="s">
        <v>503</v>
      </c>
      <c r="F9" s="15" t="s">
        <v>504</v>
      </c>
    </row>
    <row r="10" s="3" customFormat="1" customHeight="1" spans="1:1">
      <c r="A10" s="13">
        <v>6</v>
      </c>
    </row>
    <row r="11" s="3" customFormat="1" customHeight="1" spans="1:1">
      <c r="A11" s="13">
        <v>7</v>
      </c>
    </row>
    <row r="12" s="3" customFormat="1" customHeight="1" spans="1:1">
      <c r="A12" s="13">
        <v>8</v>
      </c>
    </row>
    <row r="13" s="3" customFormat="1" customHeight="1" spans="1:1">
      <c r="A13" s="13">
        <v>9</v>
      </c>
    </row>
    <row r="14" s="3" customFormat="1" customHeight="1" spans="1:11">
      <c r="A14" s="18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="3" customFormat="1" customHeight="1" spans="1:1">
      <c r="A15" s="13"/>
    </row>
    <row r="16" customHeight="1" spans="1:11">
      <c r="A16" s="20" t="s">
        <v>132</v>
      </c>
      <c r="B16" s="21">
        <f t="shared" ref="B16:K16" si="1">SUM(B17:B27)</f>
        <v>4</v>
      </c>
      <c r="C16" s="21">
        <f t="shared" si="1"/>
        <v>4</v>
      </c>
      <c r="D16" s="21">
        <f t="shared" si="1"/>
        <v>3</v>
      </c>
      <c r="E16" s="21">
        <f t="shared" si="1"/>
        <v>6</v>
      </c>
      <c r="F16" s="21">
        <f t="shared" si="1"/>
        <v>23</v>
      </c>
      <c r="G16" s="21">
        <f t="shared" si="1"/>
        <v>11</v>
      </c>
      <c r="H16" s="21">
        <f t="shared" si="1"/>
        <v>7</v>
      </c>
      <c r="I16" s="21">
        <f t="shared" si="1"/>
        <v>0</v>
      </c>
      <c r="J16" s="21">
        <f t="shared" si="1"/>
        <v>8</v>
      </c>
      <c r="K16" s="21">
        <f t="shared" si="1"/>
        <v>22</v>
      </c>
    </row>
    <row r="17" s="3" customFormat="1" customHeight="1" spans="1:18">
      <c r="A17" s="13" t="s">
        <v>96</v>
      </c>
      <c r="B17" s="13">
        <v>4</v>
      </c>
      <c r="C17" s="13">
        <v>0</v>
      </c>
      <c r="D17" s="13">
        <v>3</v>
      </c>
      <c r="E17" s="23">
        <v>0</v>
      </c>
      <c r="F17" s="13">
        <v>11</v>
      </c>
      <c r="G17" s="13">
        <v>0</v>
      </c>
      <c r="H17" s="13">
        <v>7</v>
      </c>
      <c r="I17" s="23">
        <v>0</v>
      </c>
      <c r="J17" s="13"/>
      <c r="K17" s="13"/>
      <c r="L17" s="13"/>
      <c r="M17" s="13"/>
      <c r="N17" s="13"/>
      <c r="O17" s="13"/>
      <c r="P17" s="13"/>
      <c r="Q17" s="13"/>
      <c r="R17" s="13"/>
    </row>
    <row r="18" customHeight="1" spans="1:18">
      <c r="A18" s="13">
        <v>1</v>
      </c>
      <c r="B18" s="23"/>
      <c r="C18" s="23">
        <v>4</v>
      </c>
      <c r="E18" s="23">
        <v>6</v>
      </c>
      <c r="F18" s="23"/>
      <c r="G18" s="23">
        <v>0</v>
      </c>
      <c r="H18" s="23"/>
      <c r="I18" s="23"/>
      <c r="J18" s="23">
        <v>0</v>
      </c>
      <c r="K18" s="23"/>
      <c r="L18" s="23"/>
      <c r="M18" s="23"/>
      <c r="N18" s="23"/>
      <c r="O18" s="23"/>
      <c r="P18" s="23"/>
      <c r="Q18" s="23"/>
      <c r="R18" s="23"/>
    </row>
    <row r="19" customHeight="1" spans="1:18">
      <c r="A19" s="13">
        <v>2</v>
      </c>
      <c r="B19" s="23"/>
      <c r="C19" s="23">
        <v>0</v>
      </c>
      <c r="D19" s="23">
        <v>0</v>
      </c>
      <c r="E19" s="23"/>
      <c r="F19" s="23"/>
      <c r="G19" s="23">
        <v>11</v>
      </c>
      <c r="H19" s="23">
        <v>0</v>
      </c>
      <c r="I19" s="23"/>
      <c r="J19" s="23">
        <v>8</v>
      </c>
      <c r="K19" s="23">
        <v>0</v>
      </c>
      <c r="L19" s="23"/>
      <c r="M19" s="23"/>
      <c r="N19" s="23"/>
      <c r="O19" s="23"/>
      <c r="P19" s="23"/>
      <c r="Q19" s="23"/>
      <c r="R19" s="23"/>
    </row>
    <row r="20" customHeight="1" spans="1:18">
      <c r="A20" s="13">
        <v>3</v>
      </c>
      <c r="B20" s="23"/>
      <c r="C20" s="23"/>
      <c r="D20" s="23"/>
      <c r="E20" s="23"/>
      <c r="F20" s="23">
        <v>12</v>
      </c>
      <c r="G20" s="23"/>
      <c r="H20" s="23"/>
      <c r="I20" s="23"/>
      <c r="J20" s="23">
        <v>0</v>
      </c>
      <c r="K20" s="23">
        <v>9</v>
      </c>
      <c r="L20" s="23"/>
      <c r="M20" s="23"/>
      <c r="N20" s="23"/>
      <c r="O20" s="23"/>
      <c r="P20" s="23"/>
      <c r="Q20" s="23"/>
      <c r="R20" s="23"/>
    </row>
    <row r="21" customHeight="1" spans="1:18">
      <c r="A21" s="13">
        <v>4</v>
      </c>
      <c r="B21" s="23"/>
      <c r="C21" s="23"/>
      <c r="D21" s="23"/>
      <c r="E21" s="23"/>
      <c r="G21" s="23"/>
      <c r="I21" s="23"/>
      <c r="J21" s="23"/>
      <c r="K21" s="23">
        <v>13</v>
      </c>
      <c r="L21" s="23"/>
      <c r="M21" s="23"/>
      <c r="N21" s="23"/>
      <c r="O21" s="23"/>
      <c r="P21" s="23"/>
      <c r="Q21" s="23"/>
      <c r="R21" s="23"/>
    </row>
    <row r="22" customHeight="1" spans="1:18">
      <c r="A22" s="13">
        <v>5</v>
      </c>
      <c r="B22" s="23"/>
      <c r="C22" s="23"/>
      <c r="D22" s="23"/>
      <c r="E22" s="23"/>
      <c r="F22" s="23"/>
      <c r="G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customHeight="1" spans="1:18">
      <c r="A23" s="13">
        <v>6</v>
      </c>
      <c r="D23" s="23"/>
      <c r="E23" s="23"/>
      <c r="F23" s="23"/>
      <c r="G23" s="23"/>
      <c r="J23" s="23"/>
      <c r="K23" s="23"/>
      <c r="L23" s="23"/>
      <c r="M23" s="23"/>
      <c r="N23" s="23"/>
      <c r="O23" s="23"/>
      <c r="P23" s="23"/>
      <c r="Q23" s="23"/>
      <c r="R23" s="23"/>
    </row>
    <row r="24" customHeight="1" spans="1:18">
      <c r="A24" s="13">
        <v>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customHeight="1" spans="1:18">
      <c r="A25" s="13">
        <v>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customHeight="1" spans="1:18">
      <c r="A26" s="13">
        <v>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customHeight="1" spans="1:18">
      <c r="A27" s="24">
        <v>10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3"/>
      <c r="M27" s="23"/>
      <c r="N27" s="23"/>
      <c r="O27" s="23"/>
      <c r="P27" s="23"/>
      <c r="Q27" s="23"/>
      <c r="R27" s="23"/>
    </row>
    <row r="28" customHeight="1" spans="1:18">
      <c r="A28" s="9"/>
      <c r="L28" s="23"/>
      <c r="M28" s="23"/>
      <c r="N28" s="23"/>
      <c r="O28" s="23"/>
      <c r="P28" s="23"/>
      <c r="Q28" s="23"/>
      <c r="R28" s="23"/>
    </row>
    <row r="29" customHeight="1" spans="1:11">
      <c r="A29" s="20" t="s">
        <v>133</v>
      </c>
      <c r="B29" s="21">
        <f t="shared" ref="B29:K29" si="2">SUM(B30:B40)</f>
        <v>0</v>
      </c>
      <c r="C29" s="21">
        <f t="shared" si="2"/>
        <v>1</v>
      </c>
      <c r="D29" s="21">
        <f t="shared" si="2"/>
        <v>5</v>
      </c>
      <c r="E29" s="21">
        <f t="shared" si="2"/>
        <v>27</v>
      </c>
      <c r="F29" s="21">
        <f t="shared" si="2"/>
        <v>7</v>
      </c>
      <c r="G29" s="21">
        <f t="shared" si="2"/>
        <v>0</v>
      </c>
      <c r="H29" s="21">
        <f t="shared" si="2"/>
        <v>9</v>
      </c>
      <c r="I29" s="21">
        <f t="shared" si="2"/>
        <v>0</v>
      </c>
      <c r="J29" s="21">
        <f t="shared" si="2"/>
        <v>14</v>
      </c>
      <c r="K29" s="21">
        <f t="shared" si="2"/>
        <v>17</v>
      </c>
    </row>
    <row r="30" s="3" customFormat="1" customHeight="1" spans="1:11">
      <c r="A30" s="13" t="s">
        <v>96</v>
      </c>
      <c r="B30" s="13">
        <v>0</v>
      </c>
      <c r="C30" s="13">
        <v>1</v>
      </c>
      <c r="D30" s="13">
        <v>5</v>
      </c>
      <c r="E30" s="23">
        <v>20</v>
      </c>
      <c r="F30" s="13">
        <v>0</v>
      </c>
      <c r="G30" s="13">
        <v>0</v>
      </c>
      <c r="H30" s="13">
        <v>8</v>
      </c>
      <c r="I30" s="23">
        <v>0</v>
      </c>
      <c r="J30" s="13"/>
      <c r="K30" s="13"/>
    </row>
    <row r="31" customHeight="1" spans="1:11">
      <c r="A31" s="13">
        <v>1</v>
      </c>
      <c r="B31" s="23"/>
      <c r="C31" s="23">
        <v>0</v>
      </c>
      <c r="E31" s="23">
        <v>7</v>
      </c>
      <c r="F31" s="23"/>
      <c r="G31" s="23">
        <v>0</v>
      </c>
      <c r="H31" s="23"/>
      <c r="I31" s="23"/>
      <c r="J31" s="23">
        <v>4</v>
      </c>
      <c r="K31" s="23"/>
    </row>
    <row r="32" customHeight="1" spans="1:11">
      <c r="A32" s="13">
        <v>2</v>
      </c>
      <c r="B32" s="23"/>
      <c r="C32" s="23">
        <v>0</v>
      </c>
      <c r="D32" s="23">
        <v>0</v>
      </c>
      <c r="E32" s="23"/>
      <c r="F32" s="23"/>
      <c r="G32" s="23">
        <v>0</v>
      </c>
      <c r="H32" s="23">
        <v>1</v>
      </c>
      <c r="I32" s="23"/>
      <c r="J32" s="23">
        <v>0</v>
      </c>
      <c r="K32" s="23">
        <v>10</v>
      </c>
    </row>
    <row r="33" customHeight="1" spans="1:11">
      <c r="A33" s="13">
        <v>3</v>
      </c>
      <c r="B33" s="23"/>
      <c r="C33" s="23"/>
      <c r="D33" s="23"/>
      <c r="E33" s="23"/>
      <c r="F33" s="23">
        <v>7</v>
      </c>
      <c r="G33" s="23"/>
      <c r="H33" s="23"/>
      <c r="I33" s="23"/>
      <c r="J33" s="23">
        <v>10</v>
      </c>
      <c r="K33" s="23">
        <v>0</v>
      </c>
    </row>
    <row r="34" customHeight="1" spans="1:11">
      <c r="A34" s="13">
        <v>4</v>
      </c>
      <c r="B34" s="23"/>
      <c r="C34" s="23"/>
      <c r="D34" s="23"/>
      <c r="E34" s="23"/>
      <c r="G34" s="23"/>
      <c r="I34" s="23"/>
      <c r="J34" s="23"/>
      <c r="K34" s="23">
        <v>7</v>
      </c>
    </row>
    <row r="35" customHeight="1" spans="1:11">
      <c r="A35" s="13">
        <v>5</v>
      </c>
      <c r="B35" s="23"/>
      <c r="C35" s="23"/>
      <c r="D35" s="23"/>
      <c r="E35" s="23"/>
      <c r="F35" s="23"/>
      <c r="G35" s="23"/>
      <c r="I35" s="23"/>
      <c r="J35" s="23"/>
      <c r="K35" s="23"/>
    </row>
    <row r="36" customHeight="1" spans="1:11">
      <c r="A36" s="13">
        <v>6</v>
      </c>
      <c r="D36" s="23"/>
      <c r="E36" s="23"/>
      <c r="F36" s="23"/>
      <c r="G36" s="23"/>
      <c r="J36" s="23"/>
      <c r="K36" s="23"/>
    </row>
    <row r="37" customHeight="1" spans="1:11">
      <c r="A37" s="13">
        <v>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customHeight="1" spans="1:11">
      <c r="A38" s="13">
        <v>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customHeight="1" spans="1:11">
      <c r="A39" s="13">
        <v>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customHeight="1" spans="1:11">
      <c r="A40" s="24">
        <v>10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customHeight="1" spans="1:1">
      <c r="A41" s="9"/>
    </row>
    <row r="42" customHeight="1" spans="1:11">
      <c r="A42" s="20" t="s">
        <v>134</v>
      </c>
      <c r="B42" s="21">
        <f t="shared" ref="B42:K42" si="3">SUM(B43:B53)</f>
        <v>0</v>
      </c>
      <c r="C42" s="21">
        <f t="shared" si="3"/>
        <v>11</v>
      </c>
      <c r="D42" s="21">
        <f t="shared" si="3"/>
        <v>32</v>
      </c>
      <c r="E42" s="21">
        <f t="shared" si="3"/>
        <v>27</v>
      </c>
      <c r="F42" s="21">
        <f t="shared" si="3"/>
        <v>22</v>
      </c>
      <c r="G42" s="21">
        <f t="shared" si="3"/>
        <v>35</v>
      </c>
      <c r="H42" s="21">
        <f t="shared" si="3"/>
        <v>1</v>
      </c>
      <c r="I42" s="21">
        <f t="shared" si="3"/>
        <v>35</v>
      </c>
      <c r="J42" s="21">
        <f t="shared" si="3"/>
        <v>20</v>
      </c>
      <c r="K42" s="21">
        <f t="shared" si="3"/>
        <v>5</v>
      </c>
    </row>
    <row r="43" s="3" customFormat="1" customHeight="1" spans="1:11">
      <c r="A43" s="13" t="s">
        <v>96</v>
      </c>
      <c r="B43" s="13">
        <v>0</v>
      </c>
      <c r="C43" s="13">
        <v>0</v>
      </c>
      <c r="D43" s="13">
        <v>20</v>
      </c>
      <c r="E43" s="23">
        <v>0</v>
      </c>
      <c r="F43" s="13">
        <v>2</v>
      </c>
      <c r="G43" s="13">
        <v>0</v>
      </c>
      <c r="H43" s="13">
        <v>0</v>
      </c>
      <c r="I43" s="23">
        <v>35</v>
      </c>
      <c r="J43" s="13"/>
      <c r="K43" s="13"/>
    </row>
    <row r="44" customHeight="1" spans="1:11">
      <c r="A44" s="13">
        <v>1</v>
      </c>
      <c r="B44" s="23"/>
      <c r="C44" s="23">
        <v>11</v>
      </c>
      <c r="E44" s="23">
        <v>27</v>
      </c>
      <c r="F44" s="23"/>
      <c r="G44" s="23">
        <v>23</v>
      </c>
      <c r="H44" s="23"/>
      <c r="I44" s="23"/>
      <c r="J44" s="23">
        <v>0</v>
      </c>
      <c r="K44" s="23"/>
    </row>
    <row r="45" customHeight="1" spans="1:11">
      <c r="A45" s="13">
        <v>2</v>
      </c>
      <c r="B45" s="23"/>
      <c r="C45" s="23">
        <v>0</v>
      </c>
      <c r="D45" s="23">
        <v>12</v>
      </c>
      <c r="E45" s="23"/>
      <c r="F45" s="23"/>
      <c r="G45" s="23">
        <v>12</v>
      </c>
      <c r="H45" s="23">
        <v>1</v>
      </c>
      <c r="I45" s="23"/>
      <c r="J45" s="23">
        <v>20</v>
      </c>
      <c r="K45" s="23">
        <v>0</v>
      </c>
    </row>
    <row r="46" customHeight="1" spans="1:11">
      <c r="A46" s="13">
        <v>3</v>
      </c>
      <c r="B46" s="23"/>
      <c r="C46" s="23"/>
      <c r="D46" s="23"/>
      <c r="E46" s="23"/>
      <c r="F46" s="23">
        <v>20</v>
      </c>
      <c r="G46" s="23"/>
      <c r="H46" s="23"/>
      <c r="I46" s="23"/>
      <c r="J46" s="23">
        <v>0</v>
      </c>
      <c r="K46" s="23">
        <v>0</v>
      </c>
    </row>
    <row r="47" customHeight="1" spans="1:11">
      <c r="A47" s="13">
        <v>4</v>
      </c>
      <c r="B47" s="23"/>
      <c r="C47" s="23"/>
      <c r="D47" s="23"/>
      <c r="E47" s="23"/>
      <c r="G47" s="23"/>
      <c r="I47" s="23"/>
      <c r="J47" s="23"/>
      <c r="K47" s="23">
        <v>5</v>
      </c>
    </row>
    <row r="48" customHeight="1" spans="1:11">
      <c r="A48" s="13">
        <v>5</v>
      </c>
      <c r="B48" s="23"/>
      <c r="C48" s="23"/>
      <c r="D48" s="23"/>
      <c r="E48" s="23"/>
      <c r="F48" s="23"/>
      <c r="G48" s="23"/>
      <c r="I48" s="23"/>
      <c r="J48" s="23"/>
      <c r="K48" s="23"/>
    </row>
    <row r="49" customHeight="1" spans="1:11">
      <c r="A49" s="13">
        <v>6</v>
      </c>
      <c r="D49" s="23"/>
      <c r="E49" s="23"/>
      <c r="F49" s="23"/>
      <c r="G49" s="23"/>
      <c r="J49" s="23"/>
      <c r="K49" s="23"/>
    </row>
    <row r="50" customHeight="1" spans="1:11">
      <c r="A50" s="13">
        <v>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customHeight="1" spans="1:11">
      <c r="A51" s="13">
        <v>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customHeight="1" spans="1:11">
      <c r="A52" s="13">
        <v>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customHeight="1" spans="1:11">
      <c r="A53" s="24">
        <v>10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  <row r="965" customHeight="1" spans="1:1">
      <c r="A965" s="26"/>
    </row>
    <row r="966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86" orientation="portrait" horizont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966"/>
  <sheetViews>
    <sheetView workbookViewId="0">
      <selection activeCell="C14" sqref="C14"/>
    </sheetView>
  </sheetViews>
  <sheetFormatPr defaultColWidth="14.4363636363636" defaultRowHeight="15.75" customHeight="1"/>
  <cols>
    <col min="1" max="1" width="11" customWidth="1"/>
    <col min="2" max="5" width="8.9" customWidth="1"/>
    <col min="6" max="6" width="10.3636363636364" customWidth="1"/>
  </cols>
  <sheetData>
    <row r="1" customHeight="1" spans="1:6">
      <c r="A1" s="4" t="s">
        <v>82</v>
      </c>
      <c r="B1" s="5" t="s">
        <v>31</v>
      </c>
      <c r="C1" s="6"/>
      <c r="D1" s="5" t="s">
        <v>43</v>
      </c>
      <c r="E1" s="5" t="s">
        <v>45</v>
      </c>
      <c r="F1" s="5"/>
    </row>
    <row r="2" customHeight="1" spans="1:6">
      <c r="A2" s="7" t="s">
        <v>86</v>
      </c>
      <c r="B2" s="7" t="s">
        <v>505</v>
      </c>
      <c r="C2" s="7" t="s">
        <v>506</v>
      </c>
      <c r="D2" s="7" t="s">
        <v>507</v>
      </c>
      <c r="E2" s="7" t="s">
        <v>508</v>
      </c>
      <c r="F2" s="7" t="s">
        <v>509</v>
      </c>
    </row>
    <row r="3" customHeight="1" spans="1:6">
      <c r="A3" s="8" t="s">
        <v>95</v>
      </c>
      <c r="B3" s="9">
        <f>COUNTA(B4:B14)</f>
        <v>4</v>
      </c>
      <c r="C3" s="9">
        <f>COUNTA(C4:C14)</f>
        <v>6</v>
      </c>
      <c r="D3" s="9">
        <f>COUNTA(D4:D14)</f>
        <v>7</v>
      </c>
      <c r="E3" s="9">
        <f>COUNTA(E4:E14)</f>
        <v>5</v>
      </c>
      <c r="F3" s="9">
        <f>COUNTA(F4:F14)</f>
        <v>4</v>
      </c>
    </row>
    <row r="4" s="2" customFormat="1" customHeight="1" spans="1:6">
      <c r="A4" s="10" t="s">
        <v>96</v>
      </c>
      <c r="B4" s="2" t="s">
        <v>510</v>
      </c>
      <c r="C4" s="2" t="s">
        <v>511</v>
      </c>
      <c r="D4" s="2" t="s">
        <v>512</v>
      </c>
      <c r="E4" s="2" t="s">
        <v>513</v>
      </c>
      <c r="F4" s="2" t="s">
        <v>514</v>
      </c>
    </row>
    <row r="5" s="3" customFormat="1" customHeight="1" spans="1:6">
      <c r="A5" s="13">
        <v>1</v>
      </c>
      <c r="B5" s="3" t="s">
        <v>515</v>
      </c>
      <c r="C5" s="3" t="s">
        <v>516</v>
      </c>
      <c r="D5" s="3" t="s">
        <v>517</v>
      </c>
      <c r="E5" s="3" t="s">
        <v>518</v>
      </c>
      <c r="F5" s="3" t="s">
        <v>519</v>
      </c>
    </row>
    <row r="6" s="3" customFormat="1" customHeight="1" spans="1:7">
      <c r="A6" s="13">
        <v>2</v>
      </c>
      <c r="B6" s="3" t="s">
        <v>520</v>
      </c>
      <c r="C6" s="15" t="s">
        <v>521</v>
      </c>
      <c r="D6" s="3" t="s">
        <v>522</v>
      </c>
      <c r="E6" s="3" t="s">
        <v>523</v>
      </c>
      <c r="F6" s="3" t="s">
        <v>524</v>
      </c>
      <c r="G6" s="28"/>
    </row>
    <row r="7" s="3" customFormat="1" customHeight="1" spans="1:6">
      <c r="A7" s="13">
        <v>3</v>
      </c>
      <c r="B7" s="3" t="s">
        <v>525</v>
      </c>
      <c r="C7" s="15" t="s">
        <v>526</v>
      </c>
      <c r="D7" s="3" t="s">
        <v>527</v>
      </c>
      <c r="E7" s="3" t="s">
        <v>528</v>
      </c>
      <c r="F7" s="3" t="s">
        <v>529</v>
      </c>
    </row>
    <row r="8" s="3" customFormat="1" customHeight="1" spans="1:5">
      <c r="A8" s="13">
        <v>4</v>
      </c>
      <c r="C8" s="15" t="s">
        <v>530</v>
      </c>
      <c r="D8" s="3" t="s">
        <v>531</v>
      </c>
      <c r="E8" s="3" t="s">
        <v>532</v>
      </c>
    </row>
    <row r="9" s="3" customFormat="1" customHeight="1" spans="1:4">
      <c r="A9" s="13">
        <v>5</v>
      </c>
      <c r="C9" s="15" t="s">
        <v>533</v>
      </c>
      <c r="D9" s="15" t="s">
        <v>534</v>
      </c>
    </row>
    <row r="10" s="3" customFormat="1" customHeight="1" spans="1:4">
      <c r="A10" s="13">
        <v>6</v>
      </c>
      <c r="D10" s="15" t="s">
        <v>535</v>
      </c>
    </row>
    <row r="11" s="3" customFormat="1" customHeight="1" spans="1:1">
      <c r="A11" s="13">
        <v>7</v>
      </c>
    </row>
    <row r="12" s="3" customFormat="1" customHeight="1" spans="1:1">
      <c r="A12" s="13">
        <v>8</v>
      </c>
    </row>
    <row r="13" s="3" customFormat="1" customHeight="1" spans="1:1">
      <c r="A13" s="13">
        <v>9</v>
      </c>
    </row>
    <row r="14" s="3" customFormat="1" customHeight="1" spans="1:6">
      <c r="A14" s="18">
        <v>10</v>
      </c>
      <c r="B14" s="19"/>
      <c r="C14" s="19"/>
      <c r="D14" s="19"/>
      <c r="E14" s="19"/>
      <c r="F14" s="19"/>
    </row>
    <row r="15" s="3" customFormat="1" customHeight="1" spans="1:1">
      <c r="A15" s="13"/>
    </row>
    <row r="16" customHeight="1" spans="1:6">
      <c r="A16" s="20" t="s">
        <v>132</v>
      </c>
      <c r="B16" s="21">
        <f>SUM(B17:B27)</f>
        <v>0</v>
      </c>
      <c r="C16" s="21">
        <f>SUM(C17:C27)</f>
        <v>34</v>
      </c>
      <c r="D16" s="21">
        <f>SUM(D17:D27)</f>
        <v>13</v>
      </c>
      <c r="E16" s="21">
        <f>SUM(E17:E27)</f>
        <v>0</v>
      </c>
      <c r="F16" s="21">
        <f>SUM(F17:F27)</f>
        <v>8</v>
      </c>
    </row>
    <row r="17" s="3" customFormat="1" customHeight="1" spans="1:14">
      <c r="A17" s="13" t="s">
        <v>96</v>
      </c>
      <c r="B17" s="13"/>
      <c r="C17" s="23">
        <v>34</v>
      </c>
      <c r="D17" s="13">
        <v>8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customHeight="1" spans="1:14">
      <c r="A18" s="13">
        <v>1</v>
      </c>
      <c r="B18" s="23"/>
      <c r="D18" s="23"/>
      <c r="E18" s="23"/>
      <c r="F18" s="23">
        <v>8</v>
      </c>
      <c r="G18" s="23"/>
      <c r="H18" s="23"/>
      <c r="I18" s="23"/>
      <c r="J18" s="23"/>
      <c r="K18" s="23"/>
      <c r="L18" s="23"/>
      <c r="M18" s="23"/>
      <c r="N18" s="23"/>
    </row>
    <row r="19" customHeight="1" spans="1:14">
      <c r="A19" s="13">
        <v>2</v>
      </c>
      <c r="B19" s="23"/>
      <c r="D19" s="23"/>
      <c r="E19" s="23"/>
      <c r="F19" s="23">
        <v>0</v>
      </c>
      <c r="G19" s="23"/>
      <c r="H19" s="23"/>
      <c r="I19" s="23"/>
      <c r="J19" s="23"/>
      <c r="K19" s="23"/>
      <c r="L19" s="23"/>
      <c r="M19" s="23"/>
      <c r="N19" s="23"/>
    </row>
    <row r="20" customHeight="1" spans="1:14">
      <c r="A20" s="13">
        <v>3</v>
      </c>
      <c r="B20" s="23">
        <v>0</v>
      </c>
      <c r="D20" s="23">
        <v>5</v>
      </c>
      <c r="E20" s="23"/>
      <c r="F20" s="23">
        <v>0</v>
      </c>
      <c r="G20" s="23"/>
      <c r="H20" s="23"/>
      <c r="I20" s="23"/>
      <c r="J20" s="23"/>
      <c r="K20" s="23"/>
      <c r="L20" s="23"/>
      <c r="M20" s="23"/>
      <c r="N20" s="23"/>
    </row>
    <row r="21" customHeight="1" spans="1:14">
      <c r="A21" s="13">
        <v>4</v>
      </c>
      <c r="C21" s="23"/>
      <c r="D21" s="23">
        <v>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customHeight="1" spans="1:14">
      <c r="A22" s="13">
        <v>5</v>
      </c>
      <c r="B22" s="23"/>
      <c r="C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customHeight="1" spans="1:14">
      <c r="A23" s="13">
        <v>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customHeight="1" spans="1:14">
      <c r="A24" s="13">
        <v>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customHeight="1" spans="1:14">
      <c r="A25" s="13">
        <v>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customHeight="1" spans="1:14">
      <c r="A26" s="13">
        <v>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customHeight="1" spans="1:6">
      <c r="A27" s="24">
        <v>10</v>
      </c>
      <c r="B27" s="25"/>
      <c r="C27" s="25"/>
      <c r="D27" s="25"/>
      <c r="E27" s="25"/>
      <c r="F27" s="25"/>
    </row>
    <row r="28" customHeight="1" spans="1:14">
      <c r="A28" s="9"/>
      <c r="G28" s="10"/>
      <c r="H28" s="10"/>
      <c r="I28" s="10"/>
      <c r="J28" s="10"/>
      <c r="K28" s="10"/>
      <c r="L28" s="10"/>
      <c r="M28" s="10"/>
      <c r="N28" s="10"/>
    </row>
    <row r="29" customHeight="1" spans="1:6">
      <c r="A29" s="20" t="s">
        <v>133</v>
      </c>
      <c r="B29" s="21">
        <f>SUM(B30:B40)</f>
        <v>3</v>
      </c>
      <c r="C29" s="21">
        <f>SUM(C30:C40)</f>
        <v>9</v>
      </c>
      <c r="D29" s="21">
        <f>SUM(D30:D40)</f>
        <v>16</v>
      </c>
      <c r="E29" s="21">
        <f>SUM(E30:E40)</f>
        <v>0</v>
      </c>
      <c r="F29" s="21">
        <f>SUM(F30:F40)</f>
        <v>0</v>
      </c>
    </row>
    <row r="30" s="3" customFormat="1" customHeight="1" spans="1:6">
      <c r="A30" s="13" t="s">
        <v>96</v>
      </c>
      <c r="B30" s="13"/>
      <c r="C30" s="23">
        <v>9</v>
      </c>
      <c r="D30" s="13">
        <v>8</v>
      </c>
      <c r="E30" s="13"/>
      <c r="F30" s="13"/>
    </row>
    <row r="31" customHeight="1" spans="1:6">
      <c r="A31" s="13">
        <v>1</v>
      </c>
      <c r="B31" s="23"/>
      <c r="D31" s="23"/>
      <c r="E31" s="23"/>
      <c r="F31" s="23">
        <v>0</v>
      </c>
    </row>
    <row r="32" customHeight="1" spans="1:6">
      <c r="A32" s="13">
        <v>2</v>
      </c>
      <c r="B32" s="23"/>
      <c r="D32" s="23"/>
      <c r="E32" s="23"/>
      <c r="F32" s="23">
        <v>0</v>
      </c>
    </row>
    <row r="33" customHeight="1" spans="1:6">
      <c r="A33" s="13">
        <v>3</v>
      </c>
      <c r="B33" s="23">
        <v>3</v>
      </c>
      <c r="D33" s="23">
        <v>8</v>
      </c>
      <c r="E33" s="23"/>
      <c r="F33" s="23">
        <v>0</v>
      </c>
    </row>
    <row r="34" customHeight="1" spans="1:6">
      <c r="A34" s="13">
        <v>4</v>
      </c>
      <c r="C34" s="23"/>
      <c r="D34" s="23">
        <v>0</v>
      </c>
      <c r="E34" s="23"/>
      <c r="F34" s="23"/>
    </row>
    <row r="35" customHeight="1" spans="1:6">
      <c r="A35" s="13">
        <v>5</v>
      </c>
      <c r="B35" s="23"/>
      <c r="C35" s="23"/>
      <c r="E35" s="23"/>
      <c r="F35" s="23"/>
    </row>
    <row r="36" customHeight="1" spans="1:6">
      <c r="A36" s="13">
        <v>6</v>
      </c>
      <c r="B36" s="23"/>
      <c r="C36" s="23"/>
      <c r="D36" s="23"/>
      <c r="E36" s="23"/>
      <c r="F36" s="23"/>
    </row>
    <row r="37" customHeight="1" spans="1:6">
      <c r="A37" s="13">
        <v>7</v>
      </c>
      <c r="B37" s="23"/>
      <c r="C37" s="23"/>
      <c r="D37" s="23"/>
      <c r="E37" s="23"/>
      <c r="F37" s="23"/>
    </row>
    <row r="38" customHeight="1" spans="1:6">
      <c r="A38" s="13">
        <v>8</v>
      </c>
      <c r="B38" s="23"/>
      <c r="C38" s="23"/>
      <c r="D38" s="23"/>
      <c r="E38" s="23"/>
      <c r="F38" s="23"/>
    </row>
    <row r="39" customHeight="1" spans="1:6">
      <c r="A39" s="13">
        <v>9</v>
      </c>
      <c r="B39" s="23"/>
      <c r="C39" s="23"/>
      <c r="D39" s="23"/>
      <c r="E39" s="23"/>
      <c r="F39" s="23"/>
    </row>
    <row r="40" customHeight="1" spans="1:6">
      <c r="A40" s="24">
        <v>10</v>
      </c>
      <c r="B40" s="25"/>
      <c r="C40" s="25"/>
      <c r="D40" s="25"/>
      <c r="E40" s="25"/>
      <c r="F40" s="25"/>
    </row>
    <row r="41" customHeight="1" spans="1:1">
      <c r="A41" s="9"/>
    </row>
    <row r="42" customHeight="1" spans="1:6">
      <c r="A42" s="20" t="s">
        <v>134</v>
      </c>
      <c r="B42" s="21">
        <f>SUM(B43:B53)</f>
        <v>15</v>
      </c>
      <c r="C42" s="21">
        <f>SUM(C43:C53)</f>
        <v>0</v>
      </c>
      <c r="D42" s="21">
        <f>SUM(D43:D53)</f>
        <v>22</v>
      </c>
      <c r="E42" s="21">
        <f>SUM(E43:E53)</f>
        <v>0</v>
      </c>
      <c r="F42" s="21">
        <f>SUM(F43:F53)</f>
        <v>10</v>
      </c>
    </row>
    <row r="43" s="3" customFormat="1" customHeight="1" spans="1:6">
      <c r="A43" s="13" t="s">
        <v>96</v>
      </c>
      <c r="B43" s="13"/>
      <c r="C43" s="23">
        <v>0</v>
      </c>
      <c r="D43" s="13">
        <v>20</v>
      </c>
      <c r="E43" s="13"/>
      <c r="F43" s="13"/>
    </row>
    <row r="44" customHeight="1" spans="1:6">
      <c r="A44" s="13">
        <v>1</v>
      </c>
      <c r="B44" s="23"/>
      <c r="D44" s="23"/>
      <c r="E44" s="23"/>
      <c r="F44" s="23">
        <v>5</v>
      </c>
    </row>
    <row r="45" customHeight="1" spans="1:6">
      <c r="A45" s="13">
        <v>2</v>
      </c>
      <c r="B45" s="23"/>
      <c r="D45" s="23"/>
      <c r="E45" s="23"/>
      <c r="F45" s="23">
        <v>0</v>
      </c>
    </row>
    <row r="46" customHeight="1" spans="1:6">
      <c r="A46" s="13">
        <v>3</v>
      </c>
      <c r="B46" s="23">
        <v>15</v>
      </c>
      <c r="D46" s="23">
        <v>2</v>
      </c>
      <c r="E46" s="23"/>
      <c r="F46" s="23">
        <v>5</v>
      </c>
    </row>
    <row r="47" customHeight="1" spans="1:6">
      <c r="A47" s="13">
        <v>4</v>
      </c>
      <c r="C47" s="23"/>
      <c r="D47" s="23">
        <v>0</v>
      </c>
      <c r="E47" s="23"/>
      <c r="F47" s="23"/>
    </row>
    <row r="48" customHeight="1" spans="1:6">
      <c r="A48" s="13">
        <v>5</v>
      </c>
      <c r="B48" s="23"/>
      <c r="C48" s="23"/>
      <c r="E48" s="23"/>
      <c r="F48" s="23"/>
    </row>
    <row r="49" customHeight="1" spans="1:6">
      <c r="A49" s="13">
        <v>6</v>
      </c>
      <c r="B49" s="23"/>
      <c r="C49" s="23"/>
      <c r="D49" s="23"/>
      <c r="E49" s="23"/>
      <c r="F49" s="23"/>
    </row>
    <row r="50" customHeight="1" spans="1:6">
      <c r="A50" s="13">
        <v>7</v>
      </c>
      <c r="B50" s="23"/>
      <c r="C50" s="23"/>
      <c r="D50" s="23"/>
      <c r="E50" s="23"/>
      <c r="F50" s="23"/>
    </row>
    <row r="51" customHeight="1" spans="1:6">
      <c r="A51" s="13">
        <v>8</v>
      </c>
      <c r="B51" s="23"/>
      <c r="C51" s="23"/>
      <c r="D51" s="23"/>
      <c r="E51" s="23"/>
      <c r="F51" s="23"/>
    </row>
    <row r="52" customHeight="1" spans="1:6">
      <c r="A52" s="13">
        <v>9</v>
      </c>
      <c r="B52" s="23"/>
      <c r="C52" s="23"/>
      <c r="D52" s="23"/>
      <c r="E52" s="23"/>
      <c r="F52" s="23"/>
    </row>
    <row r="53" customHeight="1" spans="1:6">
      <c r="A53" s="24">
        <v>10</v>
      </c>
      <c r="B53" s="25"/>
      <c r="C53" s="25"/>
      <c r="D53" s="25"/>
      <c r="E53" s="25"/>
      <c r="F53" s="25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  <row r="965" customHeight="1" spans="1:1">
      <c r="A965" s="26"/>
    </row>
    <row r="966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86" orientation="portrait" horizont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966"/>
  <sheetViews>
    <sheetView zoomScale="130" zoomScaleNormal="130" workbookViewId="0">
      <selection activeCell="L3" sqref="L3:N3"/>
    </sheetView>
  </sheetViews>
  <sheetFormatPr defaultColWidth="14.4363636363636" defaultRowHeight="15.75" customHeight="1"/>
  <cols>
    <col min="1" max="1" width="11" customWidth="1"/>
    <col min="2" max="12" width="11.6363636363636" customWidth="1"/>
    <col min="13" max="14" width="10.9" customWidth="1"/>
  </cols>
  <sheetData>
    <row r="1" customHeight="1" spans="1:14">
      <c r="A1" s="4" t="s">
        <v>84</v>
      </c>
      <c r="B1" s="5" t="s">
        <v>27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customHeight="1" spans="1:14">
      <c r="A2" s="7" t="s">
        <v>86</v>
      </c>
      <c r="B2" s="7" t="s">
        <v>536</v>
      </c>
      <c r="C2" s="7" t="s">
        <v>537</v>
      </c>
      <c r="D2" s="7" t="s">
        <v>538</v>
      </c>
      <c r="E2" s="7" t="s">
        <v>539</v>
      </c>
      <c r="F2" s="7" t="s">
        <v>540</v>
      </c>
      <c r="G2" s="7" t="s">
        <v>541</v>
      </c>
      <c r="H2" s="7" t="s">
        <v>542</v>
      </c>
      <c r="I2" s="7" t="s">
        <v>543</v>
      </c>
      <c r="J2" s="7" t="s">
        <v>544</v>
      </c>
      <c r="K2" s="7" t="s">
        <v>545</v>
      </c>
      <c r="L2" s="7" t="s">
        <v>546</v>
      </c>
      <c r="M2" s="7" t="s">
        <v>547</v>
      </c>
      <c r="N2" s="7" t="s">
        <v>548</v>
      </c>
    </row>
    <row r="3" customHeight="1" spans="1:14">
      <c r="A3" s="8" t="s">
        <v>95</v>
      </c>
      <c r="B3" s="9">
        <f>COUNTA(B4:B14)</f>
        <v>7</v>
      </c>
      <c r="C3" s="9">
        <f t="shared" ref="C3:N3" si="0">COUNTA(C4:C14)</f>
        <v>7</v>
      </c>
      <c r="D3" s="9">
        <f t="shared" si="0"/>
        <v>8</v>
      </c>
      <c r="E3" s="9">
        <f t="shared" si="0"/>
        <v>7</v>
      </c>
      <c r="F3" s="9">
        <f t="shared" si="0"/>
        <v>8</v>
      </c>
      <c r="G3" s="9">
        <f t="shared" si="0"/>
        <v>8</v>
      </c>
      <c r="H3" s="9">
        <f t="shared" si="0"/>
        <v>6</v>
      </c>
      <c r="I3" s="9">
        <f t="shared" si="0"/>
        <v>6</v>
      </c>
      <c r="J3" s="9">
        <f t="shared" si="0"/>
        <v>8</v>
      </c>
      <c r="K3" s="9">
        <f t="shared" si="0"/>
        <v>8</v>
      </c>
      <c r="L3" s="9">
        <f t="shared" si="0"/>
        <v>5</v>
      </c>
      <c r="M3" s="9">
        <f t="shared" si="0"/>
        <v>5</v>
      </c>
      <c r="N3" s="9">
        <f t="shared" si="0"/>
        <v>5</v>
      </c>
    </row>
    <row r="4" s="2" customFormat="1" customHeight="1" spans="1:14">
      <c r="A4" s="10" t="s">
        <v>96</v>
      </c>
      <c r="B4" s="11" t="s">
        <v>549</v>
      </c>
      <c r="C4" s="2" t="s">
        <v>550</v>
      </c>
      <c r="D4" s="1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1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</row>
    <row r="5" s="3" customFormat="1" customHeight="1" spans="1:14">
      <c r="A5" s="13">
        <v>1</v>
      </c>
      <c r="B5" s="14" t="s">
        <v>562</v>
      </c>
      <c r="C5" s="3" t="s">
        <v>563</v>
      </c>
      <c r="D5" s="15" t="s">
        <v>564</v>
      </c>
      <c r="E5" s="15" t="s">
        <v>565</v>
      </c>
      <c r="F5" s="3" t="s">
        <v>566</v>
      </c>
      <c r="G5" s="3" t="s">
        <v>567</v>
      </c>
      <c r="H5" s="16" t="s">
        <v>568</v>
      </c>
      <c r="I5" s="15" t="s">
        <v>569</v>
      </c>
      <c r="J5" s="3" t="s">
        <v>570</v>
      </c>
      <c r="K5" s="3" t="s">
        <v>571</v>
      </c>
      <c r="L5" s="3" t="s">
        <v>572</v>
      </c>
      <c r="M5" s="3" t="s">
        <v>573</v>
      </c>
      <c r="N5" s="3" t="s">
        <v>574</v>
      </c>
    </row>
    <row r="6" s="3" customFormat="1" customHeight="1" spans="1:14">
      <c r="A6" s="13">
        <v>2</v>
      </c>
      <c r="B6" s="14" t="s">
        <v>575</v>
      </c>
      <c r="C6" s="3" t="s">
        <v>576</v>
      </c>
      <c r="D6" s="3" t="s">
        <v>577</v>
      </c>
      <c r="E6" s="15" t="s">
        <v>578</v>
      </c>
      <c r="F6" s="3" t="s">
        <v>579</v>
      </c>
      <c r="G6" s="3" t="s">
        <v>580</v>
      </c>
      <c r="H6" s="15" t="s">
        <v>581</v>
      </c>
      <c r="I6" s="15" t="s">
        <v>582</v>
      </c>
      <c r="J6" s="3" t="s">
        <v>583</v>
      </c>
      <c r="K6" s="3" t="s">
        <v>584</v>
      </c>
      <c r="L6" s="14" t="s">
        <v>585</v>
      </c>
      <c r="M6" s="3" t="s">
        <v>586</v>
      </c>
      <c r="N6" s="3" t="s">
        <v>587</v>
      </c>
    </row>
    <row r="7" s="3" customFormat="1" customHeight="1" spans="1:14">
      <c r="A7" s="13">
        <v>3</v>
      </c>
      <c r="B7" s="14" t="s">
        <v>588</v>
      </c>
      <c r="C7" s="3" t="s">
        <v>589</v>
      </c>
      <c r="D7" s="3" t="s">
        <v>590</v>
      </c>
      <c r="E7" s="15" t="s">
        <v>591</v>
      </c>
      <c r="F7" s="3" t="s">
        <v>592</v>
      </c>
      <c r="G7" s="3" t="s">
        <v>593</v>
      </c>
      <c r="H7" s="3" t="s">
        <v>594</v>
      </c>
      <c r="I7" s="15" t="s">
        <v>595</v>
      </c>
      <c r="J7" s="3" t="s">
        <v>596</v>
      </c>
      <c r="K7" s="14" t="s">
        <v>597</v>
      </c>
      <c r="L7" s="3" t="s">
        <v>598</v>
      </c>
      <c r="M7" s="14" t="s">
        <v>599</v>
      </c>
      <c r="N7" s="14" t="s">
        <v>600</v>
      </c>
    </row>
    <row r="8" s="3" customFormat="1" customHeight="1" spans="1:14">
      <c r="A8" s="13">
        <v>4</v>
      </c>
      <c r="B8" s="14" t="s">
        <v>601</v>
      </c>
      <c r="C8" s="15" t="s">
        <v>602</v>
      </c>
      <c r="D8" s="16" t="s">
        <v>603</v>
      </c>
      <c r="E8" s="15" t="s">
        <v>604</v>
      </c>
      <c r="F8" s="14" t="s">
        <v>605</v>
      </c>
      <c r="G8" s="3" t="s">
        <v>606</v>
      </c>
      <c r="H8" s="3" t="s">
        <v>607</v>
      </c>
      <c r="I8" s="15" t="s">
        <v>608</v>
      </c>
      <c r="J8" s="14" t="s">
        <v>609</v>
      </c>
      <c r="K8" s="3" t="s">
        <v>610</v>
      </c>
      <c r="L8" s="15" t="s">
        <v>611</v>
      </c>
      <c r="M8" s="3" t="s">
        <v>612</v>
      </c>
      <c r="N8" s="3" t="s">
        <v>613</v>
      </c>
    </row>
    <row r="9" s="3" customFormat="1" customHeight="1" spans="1:11">
      <c r="A9" s="13">
        <v>5</v>
      </c>
      <c r="B9" s="16" t="s">
        <v>614</v>
      </c>
      <c r="C9" s="15" t="s">
        <v>615</v>
      </c>
      <c r="D9" s="15" t="s">
        <v>616</v>
      </c>
      <c r="E9" s="15" t="s">
        <v>617</v>
      </c>
      <c r="F9" s="14" t="s">
        <v>618</v>
      </c>
      <c r="G9" s="14" t="s">
        <v>619</v>
      </c>
      <c r="H9" s="3" t="s">
        <v>620</v>
      </c>
      <c r="I9" s="15" t="s">
        <v>621</v>
      </c>
      <c r="J9" s="3" t="s">
        <v>622</v>
      </c>
      <c r="K9" s="3" t="s">
        <v>622</v>
      </c>
    </row>
    <row r="10" s="3" customFormat="1" customHeight="1" spans="1:11">
      <c r="A10" s="13">
        <v>6</v>
      </c>
      <c r="B10" s="16" t="s">
        <v>623</v>
      </c>
      <c r="C10" s="15" t="s">
        <v>624</v>
      </c>
      <c r="D10" s="14" t="s">
        <v>622</v>
      </c>
      <c r="E10" s="14"/>
      <c r="F10" s="14" t="s">
        <v>625</v>
      </c>
      <c r="G10" s="14" t="s">
        <v>626</v>
      </c>
      <c r="H10" s="17"/>
      <c r="J10" s="3" t="s">
        <v>622</v>
      </c>
      <c r="K10" s="3" t="s">
        <v>622</v>
      </c>
    </row>
    <row r="11" s="3" customFormat="1" customHeight="1" spans="1:11">
      <c r="A11" s="13">
        <v>7</v>
      </c>
      <c r="D11" s="14" t="s">
        <v>622</v>
      </c>
      <c r="E11" s="14" t="s">
        <v>622</v>
      </c>
      <c r="F11" s="3" t="s">
        <v>622</v>
      </c>
      <c r="G11" s="15" t="s">
        <v>627</v>
      </c>
      <c r="J11" s="3" t="s">
        <v>622</v>
      </c>
      <c r="K11" s="3" t="s">
        <v>622</v>
      </c>
    </row>
    <row r="12" s="3" customFormat="1" customHeight="1" spans="1:5">
      <c r="A12" s="13">
        <v>8</v>
      </c>
      <c r="B12" s="14"/>
      <c r="C12" s="14"/>
      <c r="D12" s="14"/>
      <c r="E12" s="14"/>
    </row>
    <row r="13" s="3" customFormat="1" customHeight="1" spans="1:5">
      <c r="A13" s="13">
        <v>9</v>
      </c>
      <c r="B13" s="14"/>
      <c r="C13" s="14"/>
      <c r="D13" s="14"/>
      <c r="E13" s="14"/>
    </row>
    <row r="14" s="3" customFormat="1" customHeight="1" spans="1:14">
      <c r="A14" s="18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="3" customFormat="1" customHeight="1" spans="1:1">
      <c r="A15" s="13"/>
    </row>
    <row r="16" customHeight="1" spans="1:14">
      <c r="A16" s="20" t="s">
        <v>132</v>
      </c>
      <c r="B16" s="21">
        <f>SUM(B17:B27)</f>
        <v>6</v>
      </c>
      <c r="C16" s="21">
        <f t="shared" ref="C16:N16" si="1">SUM(C17:C27)</f>
        <v>14</v>
      </c>
      <c r="D16" s="21">
        <f t="shared" si="1"/>
        <v>0</v>
      </c>
      <c r="E16" s="21">
        <f t="shared" si="1"/>
        <v>0</v>
      </c>
      <c r="F16" s="21">
        <f t="shared" si="1"/>
        <v>4</v>
      </c>
      <c r="G16" s="21">
        <f t="shared" si="1"/>
        <v>0</v>
      </c>
      <c r="H16" s="21">
        <f t="shared" si="1"/>
        <v>4</v>
      </c>
      <c r="I16" s="21">
        <f t="shared" si="1"/>
        <v>0</v>
      </c>
      <c r="J16" s="21">
        <f t="shared" si="1"/>
        <v>37</v>
      </c>
      <c r="K16" s="21">
        <f t="shared" si="1"/>
        <v>59</v>
      </c>
      <c r="L16" s="21">
        <f t="shared" si="1"/>
        <v>55</v>
      </c>
      <c r="M16" s="21">
        <f t="shared" si="1"/>
        <v>0</v>
      </c>
      <c r="N16" s="21">
        <f t="shared" si="1"/>
        <v>18</v>
      </c>
    </row>
    <row r="17" s="3" customFormat="1" customHeight="1" spans="1:17">
      <c r="A17" s="13" t="s">
        <v>96</v>
      </c>
      <c r="B17" s="13"/>
      <c r="C17" s="22">
        <v>0</v>
      </c>
      <c r="D17" s="22"/>
      <c r="E17" s="22">
        <v>0</v>
      </c>
      <c r="F17" s="22">
        <v>4</v>
      </c>
      <c r="G17" s="13"/>
      <c r="H17" s="22">
        <v>0</v>
      </c>
      <c r="I17" s="22"/>
      <c r="J17" s="27">
        <v>25</v>
      </c>
      <c r="L17" s="13">
        <v>9</v>
      </c>
      <c r="M17" s="27">
        <v>0</v>
      </c>
      <c r="N17" s="27">
        <v>5</v>
      </c>
      <c r="O17" s="13"/>
      <c r="P17" s="13"/>
      <c r="Q17" s="13"/>
    </row>
    <row r="18" customHeight="1" spans="1:17">
      <c r="A18" s="13">
        <v>1</v>
      </c>
      <c r="B18" s="23">
        <v>6</v>
      </c>
      <c r="C18" s="22">
        <v>0</v>
      </c>
      <c r="D18" s="23">
        <v>0</v>
      </c>
      <c r="F18" s="22">
        <v>0</v>
      </c>
      <c r="G18" s="23"/>
      <c r="I18" s="22"/>
      <c r="J18" s="23">
        <v>2</v>
      </c>
      <c r="L18" s="23">
        <v>9</v>
      </c>
      <c r="M18" s="23"/>
      <c r="N18" s="22">
        <v>13</v>
      </c>
      <c r="O18" s="23"/>
      <c r="P18" s="23"/>
      <c r="Q18" s="23"/>
    </row>
    <row r="19" customHeight="1" spans="1:17">
      <c r="A19" s="13">
        <v>2</v>
      </c>
      <c r="B19" s="23"/>
      <c r="C19" s="22">
        <v>9</v>
      </c>
      <c r="D19" s="23">
        <v>0</v>
      </c>
      <c r="F19" s="22"/>
      <c r="G19" s="23"/>
      <c r="H19" s="22"/>
      <c r="I19" s="22"/>
      <c r="J19" s="27">
        <v>0</v>
      </c>
      <c r="K19" s="23"/>
      <c r="L19" s="27">
        <v>0</v>
      </c>
      <c r="M19" s="23"/>
      <c r="N19" s="23"/>
      <c r="O19" s="23"/>
      <c r="P19" s="23"/>
      <c r="Q19" s="23"/>
    </row>
    <row r="20" customHeight="1" spans="1:17">
      <c r="A20" s="13">
        <v>3</v>
      </c>
      <c r="B20" s="23"/>
      <c r="C20" s="22">
        <v>5</v>
      </c>
      <c r="D20" s="22">
        <v>0</v>
      </c>
      <c r="F20" s="22">
        <v>0</v>
      </c>
      <c r="G20" s="23"/>
      <c r="H20" s="22">
        <v>0</v>
      </c>
      <c r="I20" s="22"/>
      <c r="J20" s="27">
        <v>0</v>
      </c>
      <c r="K20" s="23">
        <v>17</v>
      </c>
      <c r="L20" s="23">
        <v>20</v>
      </c>
      <c r="M20" s="23"/>
      <c r="N20" s="23"/>
      <c r="O20" s="23"/>
      <c r="P20" s="23"/>
      <c r="Q20" s="23"/>
    </row>
    <row r="21" customHeight="1" spans="1:17">
      <c r="A21" s="13">
        <v>4</v>
      </c>
      <c r="B21" s="23"/>
      <c r="C21" s="23">
        <v>0</v>
      </c>
      <c r="D21" s="23">
        <v>0</v>
      </c>
      <c r="F21" s="22">
        <v>0</v>
      </c>
      <c r="G21" s="23"/>
      <c r="H21" s="22">
        <v>4</v>
      </c>
      <c r="I21" s="22"/>
      <c r="J21" s="22">
        <v>10</v>
      </c>
      <c r="K21" s="23">
        <v>42</v>
      </c>
      <c r="L21" s="23">
        <v>17</v>
      </c>
      <c r="M21" s="23"/>
      <c r="N21" s="23"/>
      <c r="O21" s="23"/>
      <c r="P21" s="23"/>
      <c r="Q21" s="23"/>
    </row>
    <row r="22" customHeight="1" spans="1:17">
      <c r="A22" s="13">
        <v>5</v>
      </c>
      <c r="B22" s="23"/>
      <c r="C22" s="22">
        <v>0</v>
      </c>
      <c r="D22" s="23">
        <v>0</v>
      </c>
      <c r="E22" s="23"/>
      <c r="F22" s="22">
        <v>0</v>
      </c>
      <c r="G22" s="23"/>
      <c r="H22" s="22">
        <v>0</v>
      </c>
      <c r="I22" s="22"/>
      <c r="K22" s="23"/>
      <c r="M22" s="23"/>
      <c r="N22" s="23"/>
      <c r="O22" s="23"/>
      <c r="P22" s="23"/>
      <c r="Q22" s="23"/>
    </row>
    <row r="23" customHeight="1" spans="1:17">
      <c r="A23" s="13">
        <v>6</v>
      </c>
      <c r="B23" s="22">
        <v>0</v>
      </c>
      <c r="C23" s="23">
        <v>0</v>
      </c>
      <c r="D23" s="23"/>
      <c r="G23" s="23"/>
      <c r="H23" s="23"/>
      <c r="I23" s="23"/>
      <c r="J23" s="23"/>
      <c r="K23" s="23"/>
      <c r="M23" s="23"/>
      <c r="N23" s="23"/>
      <c r="O23" s="23"/>
      <c r="P23" s="23"/>
      <c r="Q23" s="23"/>
    </row>
    <row r="24" customHeight="1" spans="1:17">
      <c r="A24" s="13">
        <v>7</v>
      </c>
      <c r="B24" s="23"/>
      <c r="D24" s="23"/>
      <c r="E24" s="23"/>
      <c r="F24" s="23"/>
      <c r="G24" s="23"/>
      <c r="H24" s="23"/>
      <c r="I24" s="23"/>
      <c r="J24" s="23"/>
      <c r="K24" s="23"/>
      <c r="M24" s="23"/>
      <c r="N24" s="23"/>
      <c r="O24" s="23"/>
      <c r="P24" s="23"/>
      <c r="Q24" s="23"/>
    </row>
    <row r="25" customHeight="1" spans="1:17">
      <c r="A25" s="13">
        <v>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Height="1" spans="1:17">
      <c r="A26" s="13">
        <v>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Height="1" spans="1:12">
      <c r="A27" s="24">
        <v>10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customHeight="1" spans="1:1">
      <c r="A28" s="9"/>
    </row>
    <row r="29" customHeight="1" spans="1:14">
      <c r="A29" s="20" t="s">
        <v>133</v>
      </c>
      <c r="B29" s="21">
        <f>SUM(B30:B40)</f>
        <v>0</v>
      </c>
      <c r="C29" s="21">
        <f t="shared" ref="C29:N29" si="2">SUM(C30:C40)</f>
        <v>0</v>
      </c>
      <c r="D29" s="21">
        <f t="shared" si="2"/>
        <v>0</v>
      </c>
      <c r="E29" s="21">
        <f t="shared" si="2"/>
        <v>0</v>
      </c>
      <c r="F29" s="21">
        <f t="shared" si="2"/>
        <v>30</v>
      </c>
      <c r="G29" s="21">
        <f t="shared" si="2"/>
        <v>0</v>
      </c>
      <c r="H29" s="21">
        <f t="shared" si="2"/>
        <v>0</v>
      </c>
      <c r="I29" s="21">
        <f t="shared" si="2"/>
        <v>0</v>
      </c>
      <c r="J29" s="21">
        <f t="shared" si="2"/>
        <v>37</v>
      </c>
      <c r="K29" s="21">
        <f t="shared" si="2"/>
        <v>14</v>
      </c>
      <c r="L29" s="21">
        <f t="shared" si="2"/>
        <v>9</v>
      </c>
      <c r="M29" s="21">
        <f t="shared" si="2"/>
        <v>0</v>
      </c>
      <c r="N29" s="21">
        <f t="shared" si="2"/>
        <v>10</v>
      </c>
    </row>
    <row r="30" s="3" customFormat="1" customHeight="1" spans="1:14">
      <c r="A30" s="13" t="s">
        <v>96</v>
      </c>
      <c r="B30" s="13"/>
      <c r="C30" s="22">
        <v>0</v>
      </c>
      <c r="D30" s="13"/>
      <c r="E30" s="13">
        <v>0</v>
      </c>
      <c r="F30" s="22">
        <v>6</v>
      </c>
      <c r="G30" s="13"/>
      <c r="H30" s="22">
        <v>0</v>
      </c>
      <c r="I30" s="22"/>
      <c r="J30" s="27">
        <v>7</v>
      </c>
      <c r="L30" s="13">
        <v>0</v>
      </c>
      <c r="M30" s="27">
        <v>0</v>
      </c>
      <c r="N30" s="27">
        <v>0</v>
      </c>
    </row>
    <row r="31" customHeight="1" spans="1:14">
      <c r="A31" s="13">
        <v>1</v>
      </c>
      <c r="B31" s="23">
        <v>0</v>
      </c>
      <c r="C31" s="22">
        <v>0</v>
      </c>
      <c r="D31" s="23">
        <v>0</v>
      </c>
      <c r="F31" s="22">
        <v>0</v>
      </c>
      <c r="G31" s="23"/>
      <c r="I31" s="22"/>
      <c r="J31" s="23">
        <v>12</v>
      </c>
      <c r="L31" s="23">
        <v>0</v>
      </c>
      <c r="N31" s="22">
        <v>10</v>
      </c>
    </row>
    <row r="32" customHeight="1" spans="1:12">
      <c r="A32" s="13">
        <v>2</v>
      </c>
      <c r="B32" s="23"/>
      <c r="C32" s="22">
        <v>0</v>
      </c>
      <c r="D32" s="23">
        <v>0</v>
      </c>
      <c r="F32" s="22"/>
      <c r="G32" s="23"/>
      <c r="H32" s="22"/>
      <c r="I32" s="22"/>
      <c r="J32" s="27">
        <v>6</v>
      </c>
      <c r="K32" s="23"/>
      <c r="L32" s="27">
        <v>0</v>
      </c>
    </row>
    <row r="33" customHeight="1" spans="1:12">
      <c r="A33" s="13">
        <v>3</v>
      </c>
      <c r="B33" s="23"/>
      <c r="C33" s="22">
        <v>0</v>
      </c>
      <c r="D33" s="22">
        <v>0</v>
      </c>
      <c r="F33" s="22">
        <v>5</v>
      </c>
      <c r="G33" s="23"/>
      <c r="H33" s="22">
        <v>0</v>
      </c>
      <c r="I33" s="22"/>
      <c r="J33" s="27">
        <v>12</v>
      </c>
      <c r="K33" s="23">
        <v>14</v>
      </c>
      <c r="L33" s="23">
        <v>0</v>
      </c>
    </row>
    <row r="34" customHeight="1" spans="1:12">
      <c r="A34" s="13">
        <v>4</v>
      </c>
      <c r="B34" s="23"/>
      <c r="C34" s="22">
        <v>0</v>
      </c>
      <c r="D34" s="23">
        <v>0</v>
      </c>
      <c r="F34" s="22">
        <v>19</v>
      </c>
      <c r="G34" s="23"/>
      <c r="H34" s="22">
        <v>0</v>
      </c>
      <c r="I34" s="22"/>
      <c r="J34" s="22">
        <v>0</v>
      </c>
      <c r="K34" s="23">
        <v>0</v>
      </c>
      <c r="L34" s="23">
        <v>9</v>
      </c>
    </row>
    <row r="35" customHeight="1" spans="1:11">
      <c r="A35" s="13">
        <v>5</v>
      </c>
      <c r="B35" s="23"/>
      <c r="C35" s="22">
        <v>0</v>
      </c>
      <c r="D35" s="23">
        <v>0</v>
      </c>
      <c r="F35" s="22">
        <v>0</v>
      </c>
      <c r="G35" s="23"/>
      <c r="H35" s="22">
        <v>0</v>
      </c>
      <c r="I35" s="22"/>
      <c r="K35" s="23"/>
    </row>
    <row r="36" customHeight="1" spans="1:11">
      <c r="A36" s="13">
        <v>6</v>
      </c>
      <c r="B36" s="22">
        <v>0</v>
      </c>
      <c r="C36" s="13">
        <v>0</v>
      </c>
      <c r="D36" s="23"/>
      <c r="E36" s="23"/>
      <c r="G36" s="23"/>
      <c r="H36" s="23"/>
      <c r="I36" s="23"/>
      <c r="J36" s="23"/>
      <c r="K36" s="23"/>
    </row>
    <row r="37" customHeight="1" spans="1:11">
      <c r="A37" s="13">
        <v>7</v>
      </c>
      <c r="B37" s="23"/>
      <c r="D37" s="23"/>
      <c r="E37" s="23"/>
      <c r="F37" s="23"/>
      <c r="G37" s="23"/>
      <c r="H37" s="23"/>
      <c r="I37" s="23"/>
      <c r="J37" s="23"/>
      <c r="K37" s="23"/>
    </row>
    <row r="38" customHeight="1" spans="1:12">
      <c r="A38" s="13">
        <v>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customHeight="1" spans="1:12">
      <c r="A39" s="13">
        <v>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customHeight="1" spans="1:12">
      <c r="A40" s="24">
        <v>10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</row>
    <row r="41" customHeight="1" spans="1:1">
      <c r="A41" s="9"/>
    </row>
    <row r="42" customHeight="1" spans="1:14">
      <c r="A42" s="20" t="s">
        <v>134</v>
      </c>
      <c r="B42" s="21">
        <f>SUM(B43:B53)</f>
        <v>0</v>
      </c>
      <c r="C42" s="21">
        <f t="shared" ref="C42:N42" si="3">SUM(C43:C53)</f>
        <v>17</v>
      </c>
      <c r="D42" s="21">
        <f t="shared" si="3"/>
        <v>16</v>
      </c>
      <c r="E42" s="21">
        <f t="shared" si="3"/>
        <v>0</v>
      </c>
      <c r="F42" s="21">
        <f t="shared" si="3"/>
        <v>13</v>
      </c>
      <c r="G42" s="21">
        <f t="shared" si="3"/>
        <v>0</v>
      </c>
      <c r="H42" s="21">
        <f t="shared" si="3"/>
        <v>12</v>
      </c>
      <c r="I42" s="21">
        <f t="shared" si="3"/>
        <v>0</v>
      </c>
      <c r="J42" s="21">
        <f t="shared" si="3"/>
        <v>2</v>
      </c>
      <c r="K42" s="21">
        <f t="shared" si="3"/>
        <v>18</v>
      </c>
      <c r="L42" s="21">
        <f t="shared" si="3"/>
        <v>36</v>
      </c>
      <c r="M42" s="21">
        <f t="shared" si="3"/>
        <v>0</v>
      </c>
      <c r="N42" s="21">
        <f t="shared" si="3"/>
        <v>46</v>
      </c>
    </row>
    <row r="43" s="3" customFormat="1" customHeight="1" spans="1:14">
      <c r="A43" s="13" t="s">
        <v>96</v>
      </c>
      <c r="B43" s="13"/>
      <c r="C43" s="22">
        <v>2</v>
      </c>
      <c r="E43" s="13">
        <v>0</v>
      </c>
      <c r="F43" s="22">
        <v>3</v>
      </c>
      <c r="G43" s="13"/>
      <c r="H43" s="22">
        <v>0</v>
      </c>
      <c r="I43" s="22"/>
      <c r="J43" s="27">
        <v>2</v>
      </c>
      <c r="K43" s="27"/>
      <c r="L43" s="27">
        <v>2</v>
      </c>
      <c r="M43" s="27">
        <v>0</v>
      </c>
      <c r="N43" s="22">
        <v>10</v>
      </c>
    </row>
    <row r="44" customHeight="1" spans="1:14">
      <c r="A44" s="13">
        <v>1</v>
      </c>
      <c r="B44" s="23">
        <v>0</v>
      </c>
      <c r="C44" s="22">
        <v>0</v>
      </c>
      <c r="D44" s="22">
        <v>0</v>
      </c>
      <c r="F44" s="22">
        <v>0</v>
      </c>
      <c r="G44" s="23"/>
      <c r="I44" s="22"/>
      <c r="J44" s="23">
        <v>0</v>
      </c>
      <c r="L44" s="23">
        <v>20</v>
      </c>
      <c r="N44" s="22">
        <v>36</v>
      </c>
    </row>
    <row r="45" customHeight="1" spans="1:12">
      <c r="A45" s="13">
        <v>2</v>
      </c>
      <c r="B45" s="23"/>
      <c r="C45" s="22">
        <v>6</v>
      </c>
      <c r="D45" s="23">
        <v>0</v>
      </c>
      <c r="F45" s="22"/>
      <c r="G45" s="23"/>
      <c r="H45" s="22"/>
      <c r="I45" s="22"/>
      <c r="J45" s="27">
        <v>0</v>
      </c>
      <c r="K45" s="23"/>
      <c r="L45" s="27">
        <v>0</v>
      </c>
    </row>
    <row r="46" customHeight="1" spans="1:12">
      <c r="A46" s="13">
        <v>3</v>
      </c>
      <c r="B46" s="23"/>
      <c r="C46" s="22">
        <v>0</v>
      </c>
      <c r="D46" s="23">
        <v>10</v>
      </c>
      <c r="F46" s="22">
        <v>0</v>
      </c>
      <c r="G46" s="23"/>
      <c r="H46" s="22">
        <v>2</v>
      </c>
      <c r="I46" s="22"/>
      <c r="J46" s="27">
        <v>0</v>
      </c>
      <c r="K46" s="23">
        <v>18</v>
      </c>
      <c r="L46" s="23">
        <v>14</v>
      </c>
    </row>
    <row r="47" customHeight="1" spans="1:12">
      <c r="A47" s="13">
        <v>4</v>
      </c>
      <c r="B47" s="23"/>
      <c r="C47" s="22">
        <v>0</v>
      </c>
      <c r="D47" s="23">
        <v>5</v>
      </c>
      <c r="F47" s="22">
        <v>10</v>
      </c>
      <c r="G47" s="23"/>
      <c r="H47" s="22">
        <v>0</v>
      </c>
      <c r="I47" s="22"/>
      <c r="J47" s="22">
        <v>0</v>
      </c>
      <c r="K47" s="23">
        <v>0</v>
      </c>
      <c r="L47" s="23">
        <v>0</v>
      </c>
    </row>
    <row r="48" customHeight="1" spans="1:11">
      <c r="A48" s="13">
        <v>5</v>
      </c>
      <c r="B48" s="23"/>
      <c r="C48" s="22">
        <v>4</v>
      </c>
      <c r="D48" s="23">
        <v>1</v>
      </c>
      <c r="F48" s="22">
        <v>0</v>
      </c>
      <c r="G48" s="23"/>
      <c r="H48" s="22">
        <v>10</v>
      </c>
      <c r="I48" s="22"/>
      <c r="K48" s="23"/>
    </row>
    <row r="49" customHeight="1" spans="1:11">
      <c r="A49" s="13">
        <v>6</v>
      </c>
      <c r="B49" s="22">
        <v>0</v>
      </c>
      <c r="C49" s="13">
        <v>5</v>
      </c>
      <c r="D49" s="23"/>
      <c r="E49" s="23"/>
      <c r="G49" s="23"/>
      <c r="H49" s="23"/>
      <c r="I49" s="23"/>
      <c r="J49" s="23"/>
      <c r="K49" s="23"/>
    </row>
    <row r="50" customHeight="1" spans="1:11">
      <c r="A50" s="13">
        <v>7</v>
      </c>
      <c r="B50" s="23"/>
      <c r="D50" s="23"/>
      <c r="E50" s="23"/>
      <c r="F50" s="23"/>
      <c r="G50" s="23"/>
      <c r="H50" s="23"/>
      <c r="I50" s="23"/>
      <c r="J50" s="23"/>
      <c r="K50" s="23"/>
    </row>
    <row r="51" customHeight="1" spans="1:12">
      <c r="A51" s="13">
        <v>8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customHeight="1" spans="1:12">
      <c r="A52" s="13">
        <v>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customHeight="1" spans="1:12">
      <c r="A53" s="24">
        <v>10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customHeight="1" spans="1:1">
      <c r="A54" s="26"/>
    </row>
    <row r="55" customHeight="1" spans="1:1">
      <c r="A55" s="26"/>
    </row>
    <row r="56" customHeight="1" spans="1:1">
      <c r="A56" s="26"/>
    </row>
    <row r="57" customHeight="1" spans="1:1">
      <c r="A57" s="26"/>
    </row>
    <row r="58" customHeight="1" spans="1:1">
      <c r="A58" s="26"/>
    </row>
    <row r="59" customHeight="1" spans="1:1">
      <c r="A59" s="26"/>
    </row>
    <row r="60" customHeight="1" spans="1:1">
      <c r="A60" s="26"/>
    </row>
    <row r="61" customHeight="1" spans="1:1">
      <c r="A61" s="26"/>
    </row>
    <row r="62" customHeight="1" spans="1:1">
      <c r="A62" s="26"/>
    </row>
    <row r="63" customHeight="1" spans="1:1">
      <c r="A63" s="26"/>
    </row>
    <row r="64" customHeight="1" spans="1:1">
      <c r="A64" s="26"/>
    </row>
    <row r="65" customHeight="1" spans="1:1">
      <c r="A65" s="26"/>
    </row>
    <row r="66" customHeight="1" spans="1:1">
      <c r="A66" s="26"/>
    </row>
    <row r="67" customHeight="1" spans="1:1">
      <c r="A67" s="26"/>
    </row>
    <row r="68" customHeight="1" spans="1:1">
      <c r="A68" s="26"/>
    </row>
    <row r="69" customHeight="1" spans="1:1">
      <c r="A69" s="26"/>
    </row>
    <row r="70" customHeight="1" spans="1:1">
      <c r="A70" s="26"/>
    </row>
    <row r="71" customHeight="1" spans="1:1">
      <c r="A71" s="26"/>
    </row>
    <row r="72" customHeight="1" spans="1:1">
      <c r="A72" s="26"/>
    </row>
    <row r="73" customHeight="1" spans="1:1">
      <c r="A73" s="26"/>
    </row>
    <row r="74" customHeight="1" spans="1:1">
      <c r="A74" s="26"/>
    </row>
    <row r="75" customHeight="1" spans="1:1">
      <c r="A75" s="26"/>
    </row>
    <row r="76" customHeight="1" spans="1:1">
      <c r="A76" s="26"/>
    </row>
    <row r="77" customHeight="1" spans="1:1">
      <c r="A77" s="26"/>
    </row>
    <row r="78" customHeight="1" spans="1:1">
      <c r="A78" s="26"/>
    </row>
    <row r="79" customHeight="1" spans="1:1">
      <c r="A79" s="26"/>
    </row>
    <row r="80" customHeight="1" spans="1:1">
      <c r="A80" s="26"/>
    </row>
    <row r="81" customHeight="1" spans="1:1">
      <c r="A81" s="26"/>
    </row>
    <row r="82" customHeight="1" spans="1:1">
      <c r="A82" s="26"/>
    </row>
    <row r="83" customHeight="1" spans="1:1">
      <c r="A83" s="26"/>
    </row>
    <row r="84" customHeight="1" spans="1:1">
      <c r="A84" s="26"/>
    </row>
    <row r="85" customHeight="1" spans="1:1">
      <c r="A85" s="26"/>
    </row>
    <row r="86" customHeight="1" spans="1:1">
      <c r="A86" s="26"/>
    </row>
    <row r="87" customHeight="1" spans="1:1">
      <c r="A87" s="26"/>
    </row>
    <row r="88" customHeight="1" spans="1:1">
      <c r="A88" s="26"/>
    </row>
    <row r="89" customHeight="1" spans="1:1">
      <c r="A89" s="26"/>
    </row>
    <row r="90" customHeight="1" spans="1:1">
      <c r="A90" s="26"/>
    </row>
    <row r="91" customHeight="1" spans="1:1">
      <c r="A91" s="26"/>
    </row>
    <row r="92" customHeight="1" spans="1:1">
      <c r="A92" s="26"/>
    </row>
    <row r="93" customHeight="1" spans="1:1">
      <c r="A93" s="26"/>
    </row>
    <row r="94" customHeight="1" spans="1:1">
      <c r="A94" s="26"/>
    </row>
    <row r="95" customHeight="1" spans="1:1">
      <c r="A95" s="26"/>
    </row>
    <row r="96" customHeight="1" spans="1:1">
      <c r="A96" s="26"/>
    </row>
    <row r="97" customHeight="1" spans="1:1">
      <c r="A97" s="26"/>
    </row>
    <row r="98" customHeight="1" spans="1:1">
      <c r="A98" s="26"/>
    </row>
    <row r="99" customHeight="1" spans="1:1">
      <c r="A99" s="26"/>
    </row>
    <row r="100" customHeight="1" spans="1:1">
      <c r="A100" s="26"/>
    </row>
    <row r="101" customHeight="1" spans="1:1">
      <c r="A101" s="26"/>
    </row>
    <row r="102" customHeight="1" spans="1:1">
      <c r="A102" s="26"/>
    </row>
    <row r="103" customHeight="1" spans="1:1">
      <c r="A103" s="26"/>
    </row>
    <row r="104" customHeight="1" spans="1:1">
      <c r="A104" s="26"/>
    </row>
    <row r="105" customHeight="1" spans="1:1">
      <c r="A105" s="26"/>
    </row>
    <row r="106" customHeight="1" spans="1:1">
      <c r="A106" s="26"/>
    </row>
    <row r="107" customHeight="1" spans="1:1">
      <c r="A107" s="26"/>
    </row>
    <row r="108" customHeight="1" spans="1:1">
      <c r="A108" s="26"/>
    </row>
    <row r="109" customHeight="1" spans="1:1">
      <c r="A109" s="26"/>
    </row>
    <row r="110" customHeight="1" spans="1:1">
      <c r="A110" s="26"/>
    </row>
    <row r="111" customHeight="1" spans="1:1">
      <c r="A111" s="26"/>
    </row>
    <row r="112" customHeight="1" spans="1:1">
      <c r="A112" s="26"/>
    </row>
    <row r="113" customHeight="1" spans="1:1">
      <c r="A113" s="26"/>
    </row>
    <row r="114" customHeight="1" spans="1:1">
      <c r="A114" s="26"/>
    </row>
    <row r="115" customHeight="1" spans="1:1">
      <c r="A115" s="26"/>
    </row>
    <row r="116" customHeight="1" spans="1:1">
      <c r="A116" s="26"/>
    </row>
    <row r="117" customHeight="1" spans="1:1">
      <c r="A117" s="26"/>
    </row>
    <row r="118" customHeight="1" spans="1:1">
      <c r="A118" s="26"/>
    </row>
    <row r="119" customHeight="1" spans="1:1">
      <c r="A119" s="26"/>
    </row>
    <row r="120" customHeight="1" spans="1:1">
      <c r="A120" s="26"/>
    </row>
    <row r="121" customHeight="1" spans="1:1">
      <c r="A121" s="26"/>
    </row>
    <row r="122" customHeight="1" spans="1:1">
      <c r="A122" s="26"/>
    </row>
    <row r="123" customHeight="1" spans="1:1">
      <c r="A123" s="26"/>
    </row>
    <row r="124" customHeight="1" spans="1:1">
      <c r="A124" s="26"/>
    </row>
    <row r="125" customHeight="1" spans="1:1">
      <c r="A125" s="26"/>
    </row>
    <row r="126" customHeight="1" spans="1:1">
      <c r="A126" s="26"/>
    </row>
    <row r="127" customHeight="1" spans="1:1">
      <c r="A127" s="26"/>
    </row>
    <row r="128" customHeight="1" spans="1:1">
      <c r="A128" s="26"/>
    </row>
    <row r="129" customHeight="1" spans="1:1">
      <c r="A129" s="26"/>
    </row>
    <row r="130" customHeight="1" spans="1:1">
      <c r="A130" s="26"/>
    </row>
    <row r="131" customHeight="1" spans="1:1">
      <c r="A131" s="26"/>
    </row>
    <row r="132" customHeight="1" spans="1:1">
      <c r="A132" s="26"/>
    </row>
    <row r="133" customHeight="1" spans="1:1">
      <c r="A133" s="26"/>
    </row>
    <row r="134" customHeight="1" spans="1:1">
      <c r="A134" s="26"/>
    </row>
    <row r="135" customHeight="1" spans="1:1">
      <c r="A135" s="26"/>
    </row>
    <row r="136" customHeight="1" spans="1:1">
      <c r="A136" s="26"/>
    </row>
    <row r="137" customHeight="1" spans="1:1">
      <c r="A137" s="26"/>
    </row>
    <row r="138" customHeight="1" spans="1:1">
      <c r="A138" s="26"/>
    </row>
    <row r="139" customHeight="1" spans="1:1">
      <c r="A139" s="26"/>
    </row>
    <row r="140" customHeight="1" spans="1:1">
      <c r="A140" s="26"/>
    </row>
    <row r="141" customHeight="1" spans="1:1">
      <c r="A141" s="26"/>
    </row>
    <row r="142" customHeight="1" spans="1:1">
      <c r="A142" s="26"/>
    </row>
    <row r="143" customHeight="1" spans="1:1">
      <c r="A143" s="26"/>
    </row>
    <row r="144" customHeight="1" spans="1:1">
      <c r="A144" s="26"/>
    </row>
    <row r="145" customHeight="1" spans="1:1">
      <c r="A145" s="26"/>
    </row>
    <row r="146" customHeight="1" spans="1:1">
      <c r="A146" s="26"/>
    </row>
    <row r="147" customHeight="1" spans="1:1">
      <c r="A147" s="26"/>
    </row>
    <row r="148" customHeight="1" spans="1:1">
      <c r="A148" s="26"/>
    </row>
    <row r="149" customHeight="1" spans="1:1">
      <c r="A149" s="26"/>
    </row>
    <row r="150" customHeight="1" spans="1:1">
      <c r="A150" s="26"/>
    </row>
    <row r="151" customHeight="1" spans="1:1">
      <c r="A151" s="26"/>
    </row>
    <row r="152" customHeight="1" spans="1:1">
      <c r="A152" s="26"/>
    </row>
    <row r="153" customHeight="1" spans="1:1">
      <c r="A153" s="26"/>
    </row>
    <row r="154" customHeight="1" spans="1:1">
      <c r="A154" s="26"/>
    </row>
    <row r="155" customHeight="1" spans="1:1">
      <c r="A155" s="26"/>
    </row>
    <row r="156" customHeight="1" spans="1:1">
      <c r="A156" s="26"/>
    </row>
    <row r="157" customHeight="1" spans="1:1">
      <c r="A157" s="26"/>
    </row>
    <row r="158" customHeight="1" spans="1:1">
      <c r="A158" s="26"/>
    </row>
    <row r="159" customHeight="1" spans="1:1">
      <c r="A159" s="26"/>
    </row>
    <row r="160" customHeight="1" spans="1:1">
      <c r="A160" s="26"/>
    </row>
    <row r="161" customHeight="1" spans="1:1">
      <c r="A161" s="26"/>
    </row>
    <row r="162" customHeight="1" spans="1:1">
      <c r="A162" s="26"/>
    </row>
    <row r="163" customHeight="1" spans="1:1">
      <c r="A163" s="26"/>
    </row>
    <row r="164" customHeight="1" spans="1:1">
      <c r="A164" s="26"/>
    </row>
    <row r="165" customHeight="1" spans="1:1">
      <c r="A165" s="26"/>
    </row>
    <row r="166" customHeight="1" spans="1:1">
      <c r="A166" s="26"/>
    </row>
    <row r="167" customHeight="1" spans="1:1">
      <c r="A167" s="26"/>
    </row>
    <row r="168" customHeight="1" spans="1:1">
      <c r="A168" s="26"/>
    </row>
    <row r="169" customHeight="1" spans="1:1">
      <c r="A169" s="26"/>
    </row>
    <row r="170" customHeight="1" spans="1:1">
      <c r="A170" s="26"/>
    </row>
    <row r="171" customHeight="1" spans="1:1">
      <c r="A171" s="26"/>
    </row>
    <row r="172" customHeight="1" spans="1:1">
      <c r="A172" s="26"/>
    </row>
    <row r="173" customHeight="1" spans="1:1">
      <c r="A173" s="26"/>
    </row>
    <row r="174" customHeight="1" spans="1:1">
      <c r="A174" s="26"/>
    </row>
    <row r="175" customHeight="1" spans="1:1">
      <c r="A175" s="26"/>
    </row>
    <row r="176" customHeight="1" spans="1:1">
      <c r="A176" s="26"/>
    </row>
    <row r="177" customHeight="1" spans="1:1">
      <c r="A177" s="26"/>
    </row>
    <row r="178" customHeight="1" spans="1:1">
      <c r="A178" s="26"/>
    </row>
    <row r="179" customHeight="1" spans="1:1">
      <c r="A179" s="26"/>
    </row>
    <row r="180" customHeight="1" spans="1:1">
      <c r="A180" s="26"/>
    </row>
    <row r="181" customHeight="1" spans="1:1">
      <c r="A181" s="26"/>
    </row>
    <row r="182" customHeight="1" spans="1:1">
      <c r="A182" s="26"/>
    </row>
    <row r="183" customHeight="1" spans="1:1">
      <c r="A183" s="26"/>
    </row>
    <row r="184" customHeight="1" spans="1:1">
      <c r="A184" s="26"/>
    </row>
    <row r="185" customHeight="1" spans="1:1">
      <c r="A185" s="26"/>
    </row>
    <row r="186" customHeight="1" spans="1:1">
      <c r="A186" s="26"/>
    </row>
    <row r="187" customHeight="1" spans="1:1">
      <c r="A187" s="26"/>
    </row>
    <row r="188" customHeight="1" spans="1:1">
      <c r="A188" s="26"/>
    </row>
    <row r="189" customHeight="1" spans="1:1">
      <c r="A189" s="26"/>
    </row>
    <row r="190" customHeight="1" spans="1:1">
      <c r="A190" s="26"/>
    </row>
    <row r="191" customHeight="1" spans="1:1">
      <c r="A191" s="26"/>
    </row>
    <row r="192" customHeight="1" spans="1:1">
      <c r="A192" s="26"/>
    </row>
    <row r="193" customHeight="1" spans="1:1">
      <c r="A193" s="26"/>
    </row>
    <row r="194" customHeight="1" spans="1:1">
      <c r="A194" s="26"/>
    </row>
    <row r="195" customHeight="1" spans="1:1">
      <c r="A195" s="26"/>
    </row>
    <row r="196" customHeight="1" spans="1:1">
      <c r="A196" s="26"/>
    </row>
    <row r="197" customHeight="1" spans="1:1">
      <c r="A197" s="26"/>
    </row>
    <row r="198" customHeight="1" spans="1:1">
      <c r="A198" s="26"/>
    </row>
    <row r="199" customHeight="1" spans="1:1">
      <c r="A199" s="26"/>
    </row>
    <row r="200" customHeight="1" spans="1:1">
      <c r="A200" s="26"/>
    </row>
    <row r="201" customHeight="1" spans="1:1">
      <c r="A201" s="26"/>
    </row>
    <row r="202" customHeight="1" spans="1:1">
      <c r="A202" s="26"/>
    </row>
    <row r="203" customHeight="1" spans="1:1">
      <c r="A203" s="26"/>
    </row>
    <row r="204" customHeight="1" spans="1:1">
      <c r="A204" s="26"/>
    </row>
    <row r="205" customHeight="1" spans="1:1">
      <c r="A205" s="26"/>
    </row>
    <row r="206" customHeight="1" spans="1:1">
      <c r="A206" s="26"/>
    </row>
    <row r="207" customHeight="1" spans="1:1">
      <c r="A207" s="26"/>
    </row>
    <row r="208" customHeight="1" spans="1:1">
      <c r="A208" s="26"/>
    </row>
    <row r="209" customHeight="1" spans="1:1">
      <c r="A209" s="26"/>
    </row>
    <row r="210" customHeight="1" spans="1:1">
      <c r="A210" s="26"/>
    </row>
    <row r="211" customHeight="1" spans="1:1">
      <c r="A211" s="26"/>
    </row>
    <row r="212" customHeight="1" spans="1:1">
      <c r="A212" s="26"/>
    </row>
    <row r="213" customHeight="1" spans="1:1">
      <c r="A213" s="26"/>
    </row>
    <row r="214" customHeight="1" spans="1:1">
      <c r="A214" s="26"/>
    </row>
    <row r="215" customHeight="1" spans="1:1">
      <c r="A215" s="26"/>
    </row>
    <row r="216" customHeight="1" spans="1:1">
      <c r="A216" s="26"/>
    </row>
    <row r="217" customHeight="1" spans="1:1">
      <c r="A217" s="26"/>
    </row>
    <row r="218" customHeight="1" spans="1:1">
      <c r="A218" s="26"/>
    </row>
    <row r="219" customHeight="1" spans="1:1">
      <c r="A219" s="26"/>
    </row>
    <row r="220" customHeight="1" spans="1:1">
      <c r="A220" s="26"/>
    </row>
    <row r="221" customHeight="1" spans="1:1">
      <c r="A221" s="26"/>
    </row>
    <row r="222" customHeight="1" spans="1:1">
      <c r="A222" s="26"/>
    </row>
    <row r="223" customHeight="1" spans="1:1">
      <c r="A223" s="26"/>
    </row>
    <row r="224" customHeight="1" spans="1:1">
      <c r="A224" s="26"/>
    </row>
    <row r="225" customHeight="1" spans="1:1">
      <c r="A225" s="26"/>
    </row>
    <row r="226" customHeight="1" spans="1:1">
      <c r="A226" s="26"/>
    </row>
    <row r="227" customHeight="1" spans="1:1">
      <c r="A227" s="26"/>
    </row>
    <row r="228" customHeight="1" spans="1:1">
      <c r="A228" s="26"/>
    </row>
    <row r="229" customHeight="1" spans="1:1">
      <c r="A229" s="26"/>
    </row>
    <row r="230" customHeight="1" spans="1:1">
      <c r="A230" s="26"/>
    </row>
    <row r="231" customHeight="1" spans="1:1">
      <c r="A231" s="26"/>
    </row>
    <row r="232" customHeight="1" spans="1:1">
      <c r="A232" s="26"/>
    </row>
    <row r="233" customHeight="1" spans="1:1">
      <c r="A233" s="26"/>
    </row>
    <row r="234" customHeight="1" spans="1:1">
      <c r="A234" s="26"/>
    </row>
    <row r="235" customHeight="1" spans="1:1">
      <c r="A235" s="26"/>
    </row>
    <row r="236" customHeight="1" spans="1:1">
      <c r="A236" s="26"/>
    </row>
    <row r="237" customHeight="1" spans="1:1">
      <c r="A237" s="26"/>
    </row>
    <row r="238" customHeight="1" spans="1:1">
      <c r="A238" s="26"/>
    </row>
    <row r="239" customHeight="1" spans="1:1">
      <c r="A239" s="26"/>
    </row>
    <row r="240" customHeight="1" spans="1:1">
      <c r="A240" s="26"/>
    </row>
    <row r="241" customHeight="1" spans="1:1">
      <c r="A241" s="26"/>
    </row>
    <row r="242" customHeight="1" spans="1:1">
      <c r="A242" s="26"/>
    </row>
    <row r="243" customHeight="1" spans="1:1">
      <c r="A243" s="26"/>
    </row>
    <row r="244" customHeight="1" spans="1:1">
      <c r="A244" s="26"/>
    </row>
    <row r="245" customHeight="1" spans="1:1">
      <c r="A245" s="26"/>
    </row>
    <row r="246" customHeight="1" spans="1:1">
      <c r="A246" s="26"/>
    </row>
    <row r="247" customHeight="1" spans="1:1">
      <c r="A247" s="26"/>
    </row>
    <row r="248" customHeight="1" spans="1:1">
      <c r="A248" s="26"/>
    </row>
    <row r="249" customHeight="1" spans="1:1">
      <c r="A249" s="26"/>
    </row>
    <row r="250" customHeight="1" spans="1:1">
      <c r="A250" s="26"/>
    </row>
    <row r="251" customHeight="1" spans="1:1">
      <c r="A251" s="26"/>
    </row>
    <row r="252" customHeight="1" spans="1:1">
      <c r="A252" s="26"/>
    </row>
    <row r="253" customHeight="1" spans="1:1">
      <c r="A253" s="26"/>
    </row>
    <row r="254" customHeight="1" spans="1:1">
      <c r="A254" s="26"/>
    </row>
    <row r="255" customHeight="1" spans="1:1">
      <c r="A255" s="26"/>
    </row>
    <row r="256" customHeight="1" spans="1:1">
      <c r="A256" s="26"/>
    </row>
    <row r="257" customHeight="1" spans="1:1">
      <c r="A257" s="26"/>
    </row>
    <row r="258" customHeight="1" spans="1:1">
      <c r="A258" s="26"/>
    </row>
    <row r="259" customHeight="1" spans="1:1">
      <c r="A259" s="26"/>
    </row>
    <row r="260" customHeight="1" spans="1:1">
      <c r="A260" s="26"/>
    </row>
    <row r="261" customHeight="1" spans="1:1">
      <c r="A261" s="26"/>
    </row>
    <row r="262" customHeight="1" spans="1:1">
      <c r="A262" s="26"/>
    </row>
    <row r="263" customHeight="1" spans="1:1">
      <c r="A263" s="26"/>
    </row>
    <row r="264" customHeight="1" spans="1:1">
      <c r="A264" s="26"/>
    </row>
    <row r="265" customHeight="1" spans="1:1">
      <c r="A265" s="26"/>
    </row>
    <row r="266" customHeight="1" spans="1:1">
      <c r="A266" s="26"/>
    </row>
    <row r="267" customHeight="1" spans="1:1">
      <c r="A267" s="26"/>
    </row>
    <row r="268" customHeight="1" spans="1:1">
      <c r="A268" s="26"/>
    </row>
    <row r="269" customHeight="1" spans="1:1">
      <c r="A269" s="26"/>
    </row>
    <row r="270" customHeight="1" spans="1:1">
      <c r="A270" s="26"/>
    </row>
    <row r="271" customHeight="1" spans="1:1">
      <c r="A271" s="26"/>
    </row>
    <row r="272" customHeight="1" spans="1:1">
      <c r="A272" s="26"/>
    </row>
    <row r="273" customHeight="1" spans="1:1">
      <c r="A273" s="26"/>
    </row>
    <row r="274" customHeight="1" spans="1:1">
      <c r="A274" s="26"/>
    </row>
    <row r="275" customHeight="1" spans="1:1">
      <c r="A275" s="26"/>
    </row>
    <row r="276" customHeight="1" spans="1:1">
      <c r="A276" s="26"/>
    </row>
    <row r="277" customHeight="1" spans="1:1">
      <c r="A277" s="26"/>
    </row>
    <row r="278" customHeight="1" spans="1:1">
      <c r="A278" s="26"/>
    </row>
    <row r="279" customHeight="1" spans="1:1">
      <c r="A279" s="26"/>
    </row>
    <row r="280" customHeight="1" spans="1:1">
      <c r="A280" s="26"/>
    </row>
    <row r="281" customHeight="1" spans="1:1">
      <c r="A281" s="26"/>
    </row>
    <row r="282" customHeight="1" spans="1:1">
      <c r="A282" s="26"/>
    </row>
    <row r="283" customHeight="1" spans="1:1">
      <c r="A283" s="26"/>
    </row>
    <row r="284" customHeight="1" spans="1:1">
      <c r="A284" s="26"/>
    </row>
    <row r="285" customHeight="1" spans="1:1">
      <c r="A285" s="26"/>
    </row>
    <row r="286" customHeight="1" spans="1:1">
      <c r="A286" s="26"/>
    </row>
    <row r="287" customHeight="1" spans="1:1">
      <c r="A287" s="26"/>
    </row>
    <row r="288" customHeight="1" spans="1:1">
      <c r="A288" s="26"/>
    </row>
    <row r="289" customHeight="1" spans="1:1">
      <c r="A289" s="26"/>
    </row>
    <row r="290" customHeight="1" spans="1:1">
      <c r="A290" s="26"/>
    </row>
    <row r="291" customHeight="1" spans="1:1">
      <c r="A291" s="26"/>
    </row>
    <row r="292" customHeight="1" spans="1:1">
      <c r="A292" s="26"/>
    </row>
    <row r="293" customHeight="1" spans="1:1">
      <c r="A293" s="26"/>
    </row>
    <row r="294" customHeight="1" spans="1:1">
      <c r="A294" s="26"/>
    </row>
    <row r="295" customHeight="1" spans="1:1">
      <c r="A295" s="26"/>
    </row>
    <row r="296" customHeight="1" spans="1:1">
      <c r="A296" s="26"/>
    </row>
    <row r="297" customHeight="1" spans="1:1">
      <c r="A297" s="26"/>
    </row>
    <row r="298" customHeight="1" spans="1:1">
      <c r="A298" s="26"/>
    </row>
    <row r="299" customHeight="1" spans="1:1">
      <c r="A299" s="26"/>
    </row>
    <row r="300" customHeight="1" spans="1:1">
      <c r="A300" s="26"/>
    </row>
    <row r="301" customHeight="1" spans="1:1">
      <c r="A301" s="26"/>
    </row>
    <row r="302" customHeight="1" spans="1:1">
      <c r="A302" s="26"/>
    </row>
    <row r="303" customHeight="1" spans="1:1">
      <c r="A303" s="26"/>
    </row>
    <row r="304" customHeight="1" spans="1:1">
      <c r="A304" s="26"/>
    </row>
    <row r="305" customHeight="1" spans="1:1">
      <c r="A305" s="26"/>
    </row>
    <row r="306" customHeight="1" spans="1:1">
      <c r="A306" s="26"/>
    </row>
    <row r="307" customHeight="1" spans="1:1">
      <c r="A307" s="26"/>
    </row>
    <row r="308" customHeight="1" spans="1:1">
      <c r="A308" s="26"/>
    </row>
    <row r="309" customHeight="1" spans="1:1">
      <c r="A309" s="26"/>
    </row>
    <row r="310" customHeight="1" spans="1:1">
      <c r="A310" s="26"/>
    </row>
    <row r="311" customHeight="1" spans="1:1">
      <c r="A311" s="26"/>
    </row>
    <row r="312" customHeight="1" spans="1:1">
      <c r="A312" s="26"/>
    </row>
    <row r="313" customHeight="1" spans="1:1">
      <c r="A313" s="26"/>
    </row>
    <row r="314" customHeight="1" spans="1:1">
      <c r="A314" s="26"/>
    </row>
    <row r="315" customHeight="1" spans="1:1">
      <c r="A315" s="26"/>
    </row>
    <row r="316" customHeight="1" spans="1:1">
      <c r="A316" s="26"/>
    </row>
    <row r="317" customHeight="1" spans="1:1">
      <c r="A317" s="26"/>
    </row>
    <row r="318" customHeight="1" spans="1:1">
      <c r="A318" s="26"/>
    </row>
    <row r="319" customHeight="1" spans="1:1">
      <c r="A319" s="26"/>
    </row>
    <row r="320" customHeight="1" spans="1:1">
      <c r="A320" s="26"/>
    </row>
    <row r="321" customHeight="1" spans="1:1">
      <c r="A321" s="26"/>
    </row>
    <row r="322" customHeight="1" spans="1:1">
      <c r="A322" s="26"/>
    </row>
    <row r="323" customHeight="1" spans="1:1">
      <c r="A323" s="26"/>
    </row>
    <row r="324" customHeight="1" spans="1:1">
      <c r="A324" s="26"/>
    </row>
    <row r="325" customHeight="1" spans="1:1">
      <c r="A325" s="26"/>
    </row>
    <row r="326" customHeight="1" spans="1:1">
      <c r="A326" s="26"/>
    </row>
    <row r="327" customHeight="1" spans="1:1">
      <c r="A327" s="26"/>
    </row>
    <row r="328" customHeight="1" spans="1:1">
      <c r="A328" s="26"/>
    </row>
    <row r="329" customHeight="1" spans="1:1">
      <c r="A329" s="26"/>
    </row>
    <row r="330" customHeight="1" spans="1:1">
      <c r="A330" s="26"/>
    </row>
    <row r="331" customHeight="1" spans="1:1">
      <c r="A331" s="26"/>
    </row>
    <row r="332" customHeight="1" spans="1:1">
      <c r="A332" s="26"/>
    </row>
    <row r="333" customHeight="1" spans="1:1">
      <c r="A333" s="26"/>
    </row>
    <row r="334" customHeight="1" spans="1:1">
      <c r="A334" s="26"/>
    </row>
    <row r="335" customHeight="1" spans="1:1">
      <c r="A335" s="26"/>
    </row>
    <row r="336" customHeight="1" spans="1:1">
      <c r="A336" s="26"/>
    </row>
    <row r="337" customHeight="1" spans="1:1">
      <c r="A337" s="26"/>
    </row>
    <row r="338" customHeight="1" spans="1:1">
      <c r="A338" s="26"/>
    </row>
    <row r="339" customHeight="1" spans="1:1">
      <c r="A339" s="26"/>
    </row>
    <row r="340" customHeight="1" spans="1:1">
      <c r="A340" s="26"/>
    </row>
    <row r="341" customHeight="1" spans="1:1">
      <c r="A341" s="26"/>
    </row>
    <row r="342" customHeight="1" spans="1:1">
      <c r="A342" s="26"/>
    </row>
    <row r="343" customHeight="1" spans="1:1">
      <c r="A343" s="26"/>
    </row>
    <row r="344" customHeight="1" spans="1:1">
      <c r="A344" s="26"/>
    </row>
    <row r="345" customHeight="1" spans="1:1">
      <c r="A345" s="26"/>
    </row>
    <row r="346" customHeight="1" spans="1:1">
      <c r="A346" s="26"/>
    </row>
    <row r="347" customHeight="1" spans="1:1">
      <c r="A347" s="26"/>
    </row>
    <row r="348" customHeight="1" spans="1:1">
      <c r="A348" s="26"/>
    </row>
    <row r="349" customHeight="1" spans="1:1">
      <c r="A349" s="26"/>
    </row>
    <row r="350" customHeight="1" spans="1:1">
      <c r="A350" s="26"/>
    </row>
    <row r="351" customHeight="1" spans="1:1">
      <c r="A351" s="26"/>
    </row>
    <row r="352" customHeight="1" spans="1:1">
      <c r="A352" s="26"/>
    </row>
    <row r="353" customHeight="1" spans="1:1">
      <c r="A353" s="26"/>
    </row>
    <row r="354" customHeight="1" spans="1:1">
      <c r="A354" s="26"/>
    </row>
    <row r="355" customHeight="1" spans="1:1">
      <c r="A355" s="26"/>
    </row>
    <row r="356" customHeight="1" spans="1:1">
      <c r="A356" s="26"/>
    </row>
    <row r="357" customHeight="1" spans="1:1">
      <c r="A357" s="26"/>
    </row>
    <row r="358" customHeight="1" spans="1:1">
      <c r="A358" s="26"/>
    </row>
    <row r="359" customHeight="1" spans="1:1">
      <c r="A359" s="26"/>
    </row>
    <row r="360" customHeight="1" spans="1:1">
      <c r="A360" s="26"/>
    </row>
    <row r="361" customHeight="1" spans="1:1">
      <c r="A361" s="26"/>
    </row>
    <row r="362" customHeight="1" spans="1:1">
      <c r="A362" s="26"/>
    </row>
    <row r="363" customHeight="1" spans="1:1">
      <c r="A363" s="26"/>
    </row>
    <row r="364" customHeight="1" spans="1:1">
      <c r="A364" s="26"/>
    </row>
    <row r="365" customHeight="1" spans="1:1">
      <c r="A365" s="26"/>
    </row>
    <row r="366" customHeight="1" spans="1:1">
      <c r="A366" s="26"/>
    </row>
    <row r="367" customHeight="1" spans="1:1">
      <c r="A367" s="26"/>
    </row>
    <row r="368" customHeight="1" spans="1:1">
      <c r="A368" s="26"/>
    </row>
    <row r="369" customHeight="1" spans="1:1">
      <c r="A369" s="26"/>
    </row>
    <row r="370" customHeight="1" spans="1:1">
      <c r="A370" s="26"/>
    </row>
    <row r="371" customHeight="1" spans="1:1">
      <c r="A371" s="26"/>
    </row>
    <row r="372" customHeight="1" spans="1:1">
      <c r="A372" s="26"/>
    </row>
    <row r="373" customHeight="1" spans="1:1">
      <c r="A373" s="26"/>
    </row>
    <row r="374" customHeight="1" spans="1:1">
      <c r="A374" s="26"/>
    </row>
    <row r="375" customHeight="1" spans="1:1">
      <c r="A375" s="26"/>
    </row>
    <row r="376" customHeight="1" spans="1:1">
      <c r="A376" s="26"/>
    </row>
    <row r="377" customHeight="1" spans="1:1">
      <c r="A377" s="26"/>
    </row>
    <row r="378" customHeight="1" spans="1:1">
      <c r="A378" s="26"/>
    </row>
    <row r="379" customHeight="1" spans="1:1">
      <c r="A379" s="26"/>
    </row>
    <row r="380" customHeight="1" spans="1:1">
      <c r="A380" s="26"/>
    </row>
    <row r="381" customHeight="1" spans="1:1">
      <c r="A381" s="26"/>
    </row>
    <row r="382" customHeight="1" spans="1:1">
      <c r="A382" s="26"/>
    </row>
    <row r="383" customHeight="1" spans="1:1">
      <c r="A383" s="26"/>
    </row>
    <row r="384" customHeight="1" spans="1:1">
      <c r="A384" s="26"/>
    </row>
    <row r="385" customHeight="1" spans="1:1">
      <c r="A385" s="26"/>
    </row>
    <row r="386" customHeight="1" spans="1:1">
      <c r="A386" s="26"/>
    </row>
    <row r="387" customHeight="1" spans="1:1">
      <c r="A387" s="26"/>
    </row>
    <row r="388" customHeight="1" spans="1:1">
      <c r="A388" s="26"/>
    </row>
    <row r="389" customHeight="1" spans="1:1">
      <c r="A389" s="26"/>
    </row>
    <row r="390" customHeight="1" spans="1:1">
      <c r="A390" s="26"/>
    </row>
    <row r="391" customHeight="1" spans="1:1">
      <c r="A391" s="26"/>
    </row>
    <row r="392" customHeight="1" spans="1:1">
      <c r="A392" s="26"/>
    </row>
    <row r="393" customHeight="1" spans="1:1">
      <c r="A393" s="26"/>
    </row>
    <row r="394" customHeight="1" spans="1:1">
      <c r="A394" s="26"/>
    </row>
    <row r="395" customHeight="1" spans="1:1">
      <c r="A395" s="26"/>
    </row>
    <row r="396" customHeight="1" spans="1:1">
      <c r="A396" s="26"/>
    </row>
    <row r="397" customHeight="1" spans="1:1">
      <c r="A397" s="26"/>
    </row>
    <row r="398" customHeight="1" spans="1:1">
      <c r="A398" s="26"/>
    </row>
    <row r="399" customHeight="1" spans="1:1">
      <c r="A399" s="26"/>
    </row>
    <row r="400" customHeight="1" spans="1:1">
      <c r="A400" s="26"/>
    </row>
    <row r="401" customHeight="1" spans="1:1">
      <c r="A401" s="26"/>
    </row>
    <row r="402" customHeight="1" spans="1:1">
      <c r="A402" s="26"/>
    </row>
    <row r="403" customHeight="1" spans="1:1">
      <c r="A403" s="26"/>
    </row>
    <row r="404" customHeight="1" spans="1:1">
      <c r="A404" s="26"/>
    </row>
    <row r="405" customHeight="1" spans="1:1">
      <c r="A405" s="26"/>
    </row>
    <row r="406" customHeight="1" spans="1:1">
      <c r="A406" s="26"/>
    </row>
    <row r="407" customHeight="1" spans="1:1">
      <c r="A407" s="26"/>
    </row>
    <row r="408" customHeight="1" spans="1:1">
      <c r="A408" s="26"/>
    </row>
    <row r="409" customHeight="1" spans="1:1">
      <c r="A409" s="26"/>
    </row>
    <row r="410" customHeight="1" spans="1:1">
      <c r="A410" s="26"/>
    </row>
    <row r="411" customHeight="1" spans="1:1">
      <c r="A411" s="26"/>
    </row>
    <row r="412" customHeight="1" spans="1:1">
      <c r="A412" s="26"/>
    </row>
    <row r="413" customHeight="1" spans="1:1">
      <c r="A413" s="26"/>
    </row>
    <row r="414" customHeight="1" spans="1:1">
      <c r="A414" s="26"/>
    </row>
    <row r="415" customHeight="1" spans="1:1">
      <c r="A415" s="26"/>
    </row>
    <row r="416" customHeight="1" spans="1:1">
      <c r="A416" s="26"/>
    </row>
    <row r="417" customHeight="1" spans="1:1">
      <c r="A417" s="26"/>
    </row>
    <row r="418" customHeight="1" spans="1:1">
      <c r="A418" s="26"/>
    </row>
    <row r="419" customHeight="1" spans="1:1">
      <c r="A419" s="26"/>
    </row>
    <row r="420" customHeight="1" spans="1:1">
      <c r="A420" s="26"/>
    </row>
    <row r="421" customHeight="1" spans="1:1">
      <c r="A421" s="26"/>
    </row>
    <row r="422" customHeight="1" spans="1:1">
      <c r="A422" s="26"/>
    </row>
    <row r="423" customHeight="1" spans="1:1">
      <c r="A423" s="26"/>
    </row>
    <row r="424" customHeight="1" spans="1:1">
      <c r="A424" s="26"/>
    </row>
    <row r="425" customHeight="1" spans="1:1">
      <c r="A425" s="26"/>
    </row>
    <row r="426" customHeight="1" spans="1:1">
      <c r="A426" s="26"/>
    </row>
    <row r="427" customHeight="1" spans="1:1">
      <c r="A427" s="26"/>
    </row>
    <row r="428" customHeight="1" spans="1:1">
      <c r="A428" s="26"/>
    </row>
    <row r="429" customHeight="1" spans="1:1">
      <c r="A429" s="26"/>
    </row>
    <row r="430" customHeight="1" spans="1:1">
      <c r="A430" s="26"/>
    </row>
    <row r="431" customHeight="1" spans="1:1">
      <c r="A431" s="26"/>
    </row>
    <row r="432" customHeight="1" spans="1:1">
      <c r="A432" s="26"/>
    </row>
    <row r="433" customHeight="1" spans="1:1">
      <c r="A433" s="26"/>
    </row>
    <row r="434" customHeight="1" spans="1:1">
      <c r="A434" s="26"/>
    </row>
    <row r="435" customHeight="1" spans="1:1">
      <c r="A435" s="26"/>
    </row>
    <row r="436" customHeight="1" spans="1:1">
      <c r="A436" s="26"/>
    </row>
    <row r="437" customHeight="1" spans="1:1">
      <c r="A437" s="26"/>
    </row>
    <row r="438" customHeight="1" spans="1:1">
      <c r="A438" s="26"/>
    </row>
    <row r="439" customHeight="1" spans="1:1">
      <c r="A439" s="26"/>
    </row>
    <row r="440" customHeight="1" spans="1:1">
      <c r="A440" s="26"/>
    </row>
    <row r="441" customHeight="1" spans="1:1">
      <c r="A441" s="26"/>
    </row>
    <row r="442" customHeight="1" spans="1:1">
      <c r="A442" s="26"/>
    </row>
    <row r="443" customHeight="1" spans="1:1">
      <c r="A443" s="26"/>
    </row>
    <row r="444" customHeight="1" spans="1:1">
      <c r="A444" s="26"/>
    </row>
    <row r="445" customHeight="1" spans="1:1">
      <c r="A445" s="26"/>
    </row>
    <row r="446" customHeight="1" spans="1:1">
      <c r="A446" s="26"/>
    </row>
    <row r="447" customHeight="1" spans="1:1">
      <c r="A447" s="26"/>
    </row>
    <row r="448" customHeight="1" spans="1:1">
      <c r="A448" s="26"/>
    </row>
    <row r="449" customHeight="1" spans="1:1">
      <c r="A449" s="26"/>
    </row>
    <row r="450" customHeight="1" spans="1:1">
      <c r="A450" s="26"/>
    </row>
    <row r="451" customHeight="1" spans="1:1">
      <c r="A451" s="26"/>
    </row>
    <row r="452" customHeight="1" spans="1:1">
      <c r="A452" s="26"/>
    </row>
    <row r="453" customHeight="1" spans="1:1">
      <c r="A453" s="26"/>
    </row>
    <row r="454" customHeight="1" spans="1:1">
      <c r="A454" s="26"/>
    </row>
    <row r="455" customHeight="1" spans="1:1">
      <c r="A455" s="26"/>
    </row>
    <row r="456" customHeight="1" spans="1:1">
      <c r="A456" s="26"/>
    </row>
    <row r="457" customHeight="1" spans="1:1">
      <c r="A457" s="26"/>
    </row>
    <row r="458" customHeight="1" spans="1:1">
      <c r="A458" s="26"/>
    </row>
    <row r="459" customHeight="1" spans="1:1">
      <c r="A459" s="26"/>
    </row>
    <row r="460" customHeight="1" spans="1:1">
      <c r="A460" s="26"/>
    </row>
    <row r="461" customHeight="1" spans="1:1">
      <c r="A461" s="26"/>
    </row>
    <row r="462" customHeight="1" spans="1:1">
      <c r="A462" s="26"/>
    </row>
    <row r="463" customHeight="1" spans="1:1">
      <c r="A463" s="26"/>
    </row>
    <row r="464" customHeight="1" spans="1:1">
      <c r="A464" s="26"/>
    </row>
    <row r="465" customHeight="1" spans="1:1">
      <c r="A465" s="26"/>
    </row>
    <row r="466" customHeight="1" spans="1:1">
      <c r="A466" s="26"/>
    </row>
    <row r="467" customHeight="1" spans="1:1">
      <c r="A467" s="26"/>
    </row>
    <row r="468" customHeight="1" spans="1:1">
      <c r="A468" s="26"/>
    </row>
    <row r="469" customHeight="1" spans="1:1">
      <c r="A469" s="26"/>
    </row>
    <row r="470" customHeight="1" spans="1:1">
      <c r="A470" s="26"/>
    </row>
    <row r="471" customHeight="1" spans="1:1">
      <c r="A471" s="26"/>
    </row>
    <row r="472" customHeight="1" spans="1:1">
      <c r="A472" s="26"/>
    </row>
    <row r="473" customHeight="1" spans="1:1">
      <c r="A473" s="26"/>
    </row>
    <row r="474" customHeight="1" spans="1:1">
      <c r="A474" s="26"/>
    </row>
    <row r="475" customHeight="1" spans="1:1">
      <c r="A475" s="26"/>
    </row>
    <row r="476" customHeight="1" spans="1:1">
      <c r="A476" s="26"/>
    </row>
    <row r="477" customHeight="1" spans="1:1">
      <c r="A477" s="26"/>
    </row>
    <row r="478" customHeight="1" spans="1:1">
      <c r="A478" s="26"/>
    </row>
    <row r="479" customHeight="1" spans="1:1">
      <c r="A479" s="26"/>
    </row>
    <row r="480" customHeight="1" spans="1:1">
      <c r="A480" s="26"/>
    </row>
    <row r="481" customHeight="1" spans="1:1">
      <c r="A481" s="26"/>
    </row>
    <row r="482" customHeight="1" spans="1:1">
      <c r="A482" s="26"/>
    </row>
    <row r="483" customHeight="1" spans="1:1">
      <c r="A483" s="26"/>
    </row>
    <row r="484" customHeight="1" spans="1:1">
      <c r="A484" s="26"/>
    </row>
    <row r="485" customHeight="1" spans="1:1">
      <c r="A485" s="26"/>
    </row>
    <row r="486" customHeight="1" spans="1:1">
      <c r="A486" s="26"/>
    </row>
    <row r="487" customHeight="1" spans="1:1">
      <c r="A487" s="26"/>
    </row>
    <row r="488" customHeight="1" spans="1:1">
      <c r="A488" s="26"/>
    </row>
    <row r="489" customHeight="1" spans="1:1">
      <c r="A489" s="26"/>
    </row>
    <row r="490" customHeight="1" spans="1:1">
      <c r="A490" s="26"/>
    </row>
    <row r="491" customHeight="1" spans="1:1">
      <c r="A491" s="26"/>
    </row>
    <row r="492" customHeight="1" spans="1:1">
      <c r="A492" s="26"/>
    </row>
    <row r="493" customHeight="1" spans="1:1">
      <c r="A493" s="26"/>
    </row>
    <row r="494" customHeight="1" spans="1:1">
      <c r="A494" s="26"/>
    </row>
    <row r="495" customHeight="1" spans="1:1">
      <c r="A495" s="26"/>
    </row>
    <row r="496" customHeight="1" spans="1:1">
      <c r="A496" s="26"/>
    </row>
    <row r="497" customHeight="1" spans="1:1">
      <c r="A497" s="26"/>
    </row>
    <row r="498" customHeight="1" spans="1:1">
      <c r="A498" s="26"/>
    </row>
    <row r="499" customHeight="1" spans="1:1">
      <c r="A499" s="26"/>
    </row>
    <row r="500" customHeight="1" spans="1:1">
      <c r="A500" s="26"/>
    </row>
    <row r="501" customHeight="1" spans="1:1">
      <c r="A501" s="26"/>
    </row>
    <row r="502" customHeight="1" spans="1:1">
      <c r="A502" s="26"/>
    </row>
    <row r="503" customHeight="1" spans="1:1">
      <c r="A503" s="26"/>
    </row>
    <row r="504" customHeight="1" spans="1:1">
      <c r="A504" s="26"/>
    </row>
    <row r="505" customHeight="1" spans="1:1">
      <c r="A505" s="26"/>
    </row>
    <row r="506" customHeight="1" spans="1:1">
      <c r="A506" s="26"/>
    </row>
    <row r="507" customHeight="1" spans="1:1">
      <c r="A507" s="26"/>
    </row>
    <row r="508" customHeight="1" spans="1:1">
      <c r="A508" s="26"/>
    </row>
    <row r="509" customHeight="1" spans="1:1">
      <c r="A509" s="26"/>
    </row>
    <row r="510" customHeight="1" spans="1:1">
      <c r="A510" s="26"/>
    </row>
    <row r="511" customHeight="1" spans="1:1">
      <c r="A511" s="26"/>
    </row>
    <row r="512" customHeight="1" spans="1:1">
      <c r="A512" s="26"/>
    </row>
    <row r="513" customHeight="1" spans="1:1">
      <c r="A513" s="26"/>
    </row>
    <row r="514" customHeight="1" spans="1:1">
      <c r="A514" s="26"/>
    </row>
    <row r="515" customHeight="1" spans="1:1">
      <c r="A515" s="26"/>
    </row>
    <row r="516" customHeight="1" spans="1:1">
      <c r="A516" s="26"/>
    </row>
    <row r="517" customHeight="1" spans="1:1">
      <c r="A517" s="26"/>
    </row>
    <row r="518" customHeight="1" spans="1:1">
      <c r="A518" s="26"/>
    </row>
    <row r="519" customHeight="1" spans="1:1">
      <c r="A519" s="26"/>
    </row>
    <row r="520" customHeight="1" spans="1:1">
      <c r="A520" s="26"/>
    </row>
    <row r="521" customHeight="1" spans="1:1">
      <c r="A521" s="26"/>
    </row>
    <row r="522" customHeight="1" spans="1:1">
      <c r="A522" s="26"/>
    </row>
    <row r="523" customHeight="1" spans="1:1">
      <c r="A523" s="26"/>
    </row>
    <row r="524" customHeight="1" spans="1:1">
      <c r="A524" s="26"/>
    </row>
    <row r="525" customHeight="1" spans="1:1">
      <c r="A525" s="26"/>
    </row>
    <row r="526" customHeight="1" spans="1:1">
      <c r="A526" s="26"/>
    </row>
    <row r="527" customHeight="1" spans="1:1">
      <c r="A527" s="26"/>
    </row>
    <row r="528" customHeight="1" spans="1:1">
      <c r="A528" s="26"/>
    </row>
    <row r="529" customHeight="1" spans="1:1">
      <c r="A529" s="26"/>
    </row>
    <row r="530" customHeight="1" spans="1:1">
      <c r="A530" s="26"/>
    </row>
    <row r="531" customHeight="1" spans="1:1">
      <c r="A531" s="26"/>
    </row>
    <row r="532" customHeight="1" spans="1:1">
      <c r="A532" s="26"/>
    </row>
    <row r="533" customHeight="1" spans="1:1">
      <c r="A533" s="26"/>
    </row>
    <row r="534" customHeight="1" spans="1:1">
      <c r="A534" s="26"/>
    </row>
    <row r="535" customHeight="1" spans="1:1">
      <c r="A535" s="26"/>
    </row>
    <row r="536" customHeight="1" spans="1:1">
      <c r="A536" s="26"/>
    </row>
    <row r="537" customHeight="1" spans="1:1">
      <c r="A537" s="26"/>
    </row>
    <row r="538" customHeight="1" spans="1:1">
      <c r="A538" s="26"/>
    </row>
    <row r="539" customHeight="1" spans="1:1">
      <c r="A539" s="26"/>
    </row>
    <row r="540" customHeight="1" spans="1:1">
      <c r="A540" s="26"/>
    </row>
    <row r="541" customHeight="1" spans="1:1">
      <c r="A541" s="26"/>
    </row>
    <row r="542" customHeight="1" spans="1:1">
      <c r="A542" s="26"/>
    </row>
    <row r="543" customHeight="1" spans="1:1">
      <c r="A543" s="26"/>
    </row>
    <row r="544" customHeight="1" spans="1:1">
      <c r="A544" s="26"/>
    </row>
    <row r="545" customHeight="1" spans="1:1">
      <c r="A545" s="26"/>
    </row>
    <row r="546" customHeight="1" spans="1:1">
      <c r="A546" s="26"/>
    </row>
    <row r="547" customHeight="1" spans="1:1">
      <c r="A547" s="26"/>
    </row>
    <row r="548" customHeight="1" spans="1:1">
      <c r="A548" s="26"/>
    </row>
    <row r="549" customHeight="1" spans="1:1">
      <c r="A549" s="26"/>
    </row>
    <row r="550" customHeight="1" spans="1:1">
      <c r="A550" s="26"/>
    </row>
    <row r="551" customHeight="1" spans="1:1">
      <c r="A551" s="26"/>
    </row>
    <row r="552" customHeight="1" spans="1:1">
      <c r="A552" s="26"/>
    </row>
    <row r="553" customHeight="1" spans="1:1">
      <c r="A553" s="26"/>
    </row>
    <row r="554" customHeight="1" spans="1:1">
      <c r="A554" s="26"/>
    </row>
    <row r="555" customHeight="1" spans="1:1">
      <c r="A555" s="26"/>
    </row>
    <row r="556" customHeight="1" spans="1:1">
      <c r="A556" s="26"/>
    </row>
    <row r="557" customHeight="1" spans="1:1">
      <c r="A557" s="26"/>
    </row>
    <row r="558" customHeight="1" spans="1:1">
      <c r="A558" s="26"/>
    </row>
    <row r="559" customHeight="1" spans="1:1">
      <c r="A559" s="26"/>
    </row>
    <row r="560" customHeight="1" spans="1:1">
      <c r="A560" s="26"/>
    </row>
    <row r="561" customHeight="1" spans="1:1">
      <c r="A561" s="26"/>
    </row>
    <row r="562" customHeight="1" spans="1:1">
      <c r="A562" s="26"/>
    </row>
    <row r="563" customHeight="1" spans="1:1">
      <c r="A563" s="26"/>
    </row>
    <row r="564" customHeight="1" spans="1:1">
      <c r="A564" s="26"/>
    </row>
    <row r="565" customHeight="1" spans="1:1">
      <c r="A565" s="26"/>
    </row>
    <row r="566" customHeight="1" spans="1:1">
      <c r="A566" s="26"/>
    </row>
    <row r="567" customHeight="1" spans="1:1">
      <c r="A567" s="26"/>
    </row>
    <row r="568" customHeight="1" spans="1:1">
      <c r="A568" s="26"/>
    </row>
    <row r="569" customHeight="1" spans="1:1">
      <c r="A569" s="26"/>
    </row>
    <row r="570" customHeight="1" spans="1:1">
      <c r="A570" s="26"/>
    </row>
    <row r="571" customHeight="1" spans="1:1">
      <c r="A571" s="26"/>
    </row>
    <row r="572" customHeight="1" spans="1:1">
      <c r="A572" s="26"/>
    </row>
    <row r="573" customHeight="1" spans="1:1">
      <c r="A573" s="26"/>
    </row>
    <row r="574" customHeight="1" spans="1:1">
      <c r="A574" s="26"/>
    </row>
    <row r="575" customHeight="1" spans="1:1">
      <c r="A575" s="26"/>
    </row>
    <row r="576" customHeight="1" spans="1:1">
      <c r="A576" s="26"/>
    </row>
    <row r="577" customHeight="1" spans="1:1">
      <c r="A577" s="26"/>
    </row>
    <row r="578" customHeight="1" spans="1:1">
      <c r="A578" s="26"/>
    </row>
    <row r="579" customHeight="1" spans="1:1">
      <c r="A579" s="26"/>
    </row>
    <row r="580" customHeight="1" spans="1:1">
      <c r="A580" s="26"/>
    </row>
    <row r="581" customHeight="1" spans="1:1">
      <c r="A581" s="26"/>
    </row>
    <row r="582" customHeight="1" spans="1:1">
      <c r="A582" s="26"/>
    </row>
    <row r="583" customHeight="1" spans="1:1">
      <c r="A583" s="26"/>
    </row>
    <row r="584" customHeight="1" spans="1:1">
      <c r="A584" s="26"/>
    </row>
    <row r="585" customHeight="1" spans="1:1">
      <c r="A585" s="26"/>
    </row>
    <row r="586" customHeight="1" spans="1:1">
      <c r="A586" s="26"/>
    </row>
    <row r="587" customHeight="1" spans="1:1">
      <c r="A587" s="26"/>
    </row>
    <row r="588" customHeight="1" spans="1:1">
      <c r="A588" s="26"/>
    </row>
    <row r="589" customHeight="1" spans="1:1">
      <c r="A589" s="26"/>
    </row>
    <row r="590" customHeight="1" spans="1:1">
      <c r="A590" s="26"/>
    </row>
    <row r="591" customHeight="1" spans="1:1">
      <c r="A591" s="26"/>
    </row>
    <row r="592" customHeight="1" spans="1:1">
      <c r="A592" s="26"/>
    </row>
    <row r="593" customHeight="1" spans="1:1">
      <c r="A593" s="26"/>
    </row>
    <row r="594" customHeight="1" spans="1:1">
      <c r="A594" s="26"/>
    </row>
    <row r="595" customHeight="1" spans="1:1">
      <c r="A595" s="26"/>
    </row>
    <row r="596" customHeight="1" spans="1:1">
      <c r="A596" s="26"/>
    </row>
    <row r="597" customHeight="1" spans="1:1">
      <c r="A597" s="26"/>
    </row>
    <row r="598" customHeight="1" spans="1:1">
      <c r="A598" s="26"/>
    </row>
    <row r="599" customHeight="1" spans="1:1">
      <c r="A599" s="26"/>
    </row>
    <row r="600" customHeight="1" spans="1:1">
      <c r="A600" s="26"/>
    </row>
    <row r="601" customHeight="1" spans="1:1">
      <c r="A601" s="26"/>
    </row>
    <row r="602" customHeight="1" spans="1:1">
      <c r="A602" s="26"/>
    </row>
    <row r="603" customHeight="1" spans="1:1">
      <c r="A603" s="26"/>
    </row>
    <row r="604" customHeight="1" spans="1:1">
      <c r="A604" s="26"/>
    </row>
    <row r="605" customHeight="1" spans="1:1">
      <c r="A605" s="26"/>
    </row>
    <row r="606" customHeight="1" spans="1:1">
      <c r="A606" s="26"/>
    </row>
    <row r="607" customHeight="1" spans="1:1">
      <c r="A607" s="26"/>
    </row>
    <row r="608" customHeight="1" spans="1:1">
      <c r="A608" s="26"/>
    </row>
    <row r="609" customHeight="1" spans="1:1">
      <c r="A609" s="26"/>
    </row>
    <row r="610" customHeight="1" spans="1:1">
      <c r="A610" s="26"/>
    </row>
    <row r="611" customHeight="1" spans="1:1">
      <c r="A611" s="26"/>
    </row>
    <row r="612" customHeight="1" spans="1:1">
      <c r="A612" s="26"/>
    </row>
    <row r="613" customHeight="1" spans="1:1">
      <c r="A613" s="26"/>
    </row>
    <row r="614" customHeight="1" spans="1:1">
      <c r="A614" s="26"/>
    </row>
    <row r="615" customHeight="1" spans="1:1">
      <c r="A615" s="26"/>
    </row>
    <row r="616" customHeight="1" spans="1:1">
      <c r="A616" s="26"/>
    </row>
    <row r="617" customHeight="1" spans="1:1">
      <c r="A617" s="26"/>
    </row>
    <row r="618" customHeight="1" spans="1:1">
      <c r="A618" s="26"/>
    </row>
    <row r="619" customHeight="1" spans="1:1">
      <c r="A619" s="26"/>
    </row>
    <row r="620" customHeight="1" spans="1:1">
      <c r="A620" s="26"/>
    </row>
    <row r="621" customHeight="1" spans="1:1">
      <c r="A621" s="26"/>
    </row>
    <row r="622" customHeight="1" spans="1:1">
      <c r="A622" s="26"/>
    </row>
    <row r="623" customHeight="1" spans="1:1">
      <c r="A623" s="26"/>
    </row>
    <row r="624" customHeight="1" spans="1:1">
      <c r="A624" s="26"/>
    </row>
    <row r="625" customHeight="1" spans="1:1">
      <c r="A625" s="26"/>
    </row>
    <row r="626" customHeight="1" spans="1:1">
      <c r="A626" s="26"/>
    </row>
    <row r="627" customHeight="1" spans="1:1">
      <c r="A627" s="26"/>
    </row>
    <row r="628" customHeight="1" spans="1:1">
      <c r="A628" s="26"/>
    </row>
    <row r="629" customHeight="1" spans="1:1">
      <c r="A629" s="26"/>
    </row>
    <row r="630" customHeight="1" spans="1:1">
      <c r="A630" s="26"/>
    </row>
    <row r="631" customHeight="1" spans="1:1">
      <c r="A631" s="26"/>
    </row>
    <row r="632" customHeight="1" spans="1:1">
      <c r="A632" s="26"/>
    </row>
    <row r="633" customHeight="1" spans="1:1">
      <c r="A633" s="26"/>
    </row>
    <row r="634" customHeight="1" spans="1:1">
      <c r="A634" s="26"/>
    </row>
    <row r="635" customHeight="1" spans="1:1">
      <c r="A635" s="26"/>
    </row>
    <row r="636" customHeight="1" spans="1:1">
      <c r="A636" s="26"/>
    </row>
    <row r="637" customHeight="1" spans="1:1">
      <c r="A637" s="26"/>
    </row>
    <row r="638" customHeight="1" spans="1:1">
      <c r="A638" s="26"/>
    </row>
    <row r="639" customHeight="1" spans="1:1">
      <c r="A639" s="26"/>
    </row>
    <row r="640" customHeight="1" spans="1:1">
      <c r="A640" s="26"/>
    </row>
    <row r="641" customHeight="1" spans="1:1">
      <c r="A641" s="26"/>
    </row>
    <row r="642" customHeight="1" spans="1:1">
      <c r="A642" s="26"/>
    </row>
    <row r="643" customHeight="1" spans="1:1">
      <c r="A643" s="26"/>
    </row>
    <row r="644" customHeight="1" spans="1:1">
      <c r="A644" s="26"/>
    </row>
    <row r="645" customHeight="1" spans="1:1">
      <c r="A645" s="26"/>
    </row>
    <row r="646" customHeight="1" spans="1:1">
      <c r="A646" s="26"/>
    </row>
    <row r="647" customHeight="1" spans="1:1">
      <c r="A647" s="26"/>
    </row>
    <row r="648" customHeight="1" spans="1:1">
      <c r="A648" s="26"/>
    </row>
    <row r="649" customHeight="1" spans="1:1">
      <c r="A649" s="26"/>
    </row>
    <row r="650" customHeight="1" spans="1:1">
      <c r="A650" s="26"/>
    </row>
    <row r="651" customHeight="1" spans="1:1">
      <c r="A651" s="26"/>
    </row>
    <row r="652" customHeight="1" spans="1:1">
      <c r="A652" s="26"/>
    </row>
    <row r="653" customHeight="1" spans="1:1">
      <c r="A653" s="26"/>
    </row>
    <row r="654" customHeight="1" spans="1:1">
      <c r="A654" s="26"/>
    </row>
    <row r="655" customHeight="1" spans="1:1">
      <c r="A655" s="26"/>
    </row>
    <row r="656" customHeight="1" spans="1:1">
      <c r="A656" s="26"/>
    </row>
    <row r="657" customHeight="1" spans="1:1">
      <c r="A657" s="26"/>
    </row>
    <row r="658" customHeight="1" spans="1:1">
      <c r="A658" s="26"/>
    </row>
    <row r="659" customHeight="1" spans="1:1">
      <c r="A659" s="26"/>
    </row>
    <row r="660" customHeight="1" spans="1:1">
      <c r="A660" s="26"/>
    </row>
    <row r="661" customHeight="1" spans="1:1">
      <c r="A661" s="26"/>
    </row>
    <row r="662" customHeight="1" spans="1:1">
      <c r="A662" s="26"/>
    </row>
    <row r="663" customHeight="1" spans="1:1">
      <c r="A663" s="26"/>
    </row>
    <row r="664" customHeight="1" spans="1:1">
      <c r="A664" s="26"/>
    </row>
    <row r="665" customHeight="1" spans="1:1">
      <c r="A665" s="26"/>
    </row>
    <row r="666" customHeight="1" spans="1:1">
      <c r="A666" s="26"/>
    </row>
    <row r="667" customHeight="1" spans="1:1">
      <c r="A667" s="26"/>
    </row>
    <row r="668" customHeight="1" spans="1:1">
      <c r="A668" s="26"/>
    </row>
    <row r="669" customHeight="1" spans="1:1">
      <c r="A669" s="26"/>
    </row>
    <row r="670" customHeight="1" spans="1:1">
      <c r="A670" s="26"/>
    </row>
    <row r="671" customHeight="1" spans="1:1">
      <c r="A671" s="26"/>
    </row>
    <row r="672" customHeight="1" spans="1:1">
      <c r="A672" s="26"/>
    </row>
    <row r="673" customHeight="1" spans="1:1">
      <c r="A673" s="26"/>
    </row>
    <row r="674" customHeight="1" spans="1:1">
      <c r="A674" s="26"/>
    </row>
    <row r="675" customHeight="1" spans="1:1">
      <c r="A675" s="26"/>
    </row>
    <row r="676" customHeight="1" spans="1:1">
      <c r="A676" s="26"/>
    </row>
    <row r="677" customHeight="1" spans="1:1">
      <c r="A677" s="26"/>
    </row>
    <row r="678" customHeight="1" spans="1:1">
      <c r="A678" s="26"/>
    </row>
    <row r="679" customHeight="1" spans="1:1">
      <c r="A679" s="26"/>
    </row>
    <row r="680" customHeight="1" spans="1:1">
      <c r="A680" s="26"/>
    </row>
    <row r="681" customHeight="1" spans="1:1">
      <c r="A681" s="26"/>
    </row>
    <row r="682" customHeight="1" spans="1:1">
      <c r="A682" s="26"/>
    </row>
    <row r="683" customHeight="1" spans="1:1">
      <c r="A683" s="26"/>
    </row>
    <row r="684" customHeight="1" spans="1:1">
      <c r="A684" s="26"/>
    </row>
    <row r="685" customHeight="1" spans="1:1">
      <c r="A685" s="26"/>
    </row>
    <row r="686" customHeight="1" spans="1:1">
      <c r="A686" s="26"/>
    </row>
    <row r="687" customHeight="1" spans="1:1">
      <c r="A687" s="26"/>
    </row>
    <row r="688" customHeight="1" spans="1:1">
      <c r="A688" s="26"/>
    </row>
    <row r="689" customHeight="1" spans="1:1">
      <c r="A689" s="26"/>
    </row>
    <row r="690" customHeight="1" spans="1:1">
      <c r="A690" s="26"/>
    </row>
    <row r="691" customHeight="1" spans="1:1">
      <c r="A691" s="26"/>
    </row>
    <row r="692" customHeight="1" spans="1:1">
      <c r="A692" s="26"/>
    </row>
    <row r="693" customHeight="1" spans="1:1">
      <c r="A693" s="26"/>
    </row>
    <row r="694" customHeight="1" spans="1:1">
      <c r="A694" s="26"/>
    </row>
    <row r="695" customHeight="1" spans="1:1">
      <c r="A695" s="26"/>
    </row>
    <row r="696" customHeight="1" spans="1:1">
      <c r="A696" s="26"/>
    </row>
    <row r="697" customHeight="1" spans="1:1">
      <c r="A697" s="26"/>
    </row>
    <row r="698" customHeight="1" spans="1:1">
      <c r="A698" s="26"/>
    </row>
    <row r="699" customHeight="1" spans="1:1">
      <c r="A699" s="26"/>
    </row>
    <row r="700" customHeight="1" spans="1:1">
      <c r="A700" s="26"/>
    </row>
    <row r="701" customHeight="1" spans="1:1">
      <c r="A701" s="26"/>
    </row>
    <row r="702" customHeight="1" spans="1:1">
      <c r="A702" s="26"/>
    </row>
    <row r="703" customHeight="1" spans="1:1">
      <c r="A703" s="26"/>
    </row>
    <row r="704" customHeight="1" spans="1:1">
      <c r="A704" s="26"/>
    </row>
    <row r="705" customHeight="1" spans="1:1">
      <c r="A705" s="26"/>
    </row>
    <row r="706" customHeight="1" spans="1:1">
      <c r="A706" s="26"/>
    </row>
    <row r="707" customHeight="1" spans="1:1">
      <c r="A707" s="26"/>
    </row>
    <row r="708" customHeight="1" spans="1:1">
      <c r="A708" s="26"/>
    </row>
    <row r="709" customHeight="1" spans="1:1">
      <c r="A709" s="26"/>
    </row>
    <row r="710" customHeight="1" spans="1:1">
      <c r="A710" s="26"/>
    </row>
    <row r="711" customHeight="1" spans="1:1">
      <c r="A711" s="26"/>
    </row>
    <row r="712" customHeight="1" spans="1:1">
      <c r="A712" s="26"/>
    </row>
    <row r="713" customHeight="1" spans="1:1">
      <c r="A713" s="26"/>
    </row>
    <row r="714" customHeight="1" spans="1:1">
      <c r="A714" s="26"/>
    </row>
    <row r="715" customHeight="1" spans="1:1">
      <c r="A715" s="26"/>
    </row>
    <row r="716" customHeight="1" spans="1:1">
      <c r="A716" s="26"/>
    </row>
    <row r="717" customHeight="1" spans="1:1">
      <c r="A717" s="26"/>
    </row>
    <row r="718" customHeight="1" spans="1:1">
      <c r="A718" s="26"/>
    </row>
    <row r="719" customHeight="1" spans="1:1">
      <c r="A719" s="26"/>
    </row>
    <row r="720" customHeight="1" spans="1:1">
      <c r="A720" s="26"/>
    </row>
    <row r="721" customHeight="1" spans="1:1">
      <c r="A721" s="26"/>
    </row>
    <row r="722" customHeight="1" spans="1:1">
      <c r="A722" s="26"/>
    </row>
    <row r="723" customHeight="1" spans="1:1">
      <c r="A723" s="26"/>
    </row>
    <row r="724" customHeight="1" spans="1:1">
      <c r="A724" s="26"/>
    </row>
    <row r="725" customHeight="1" spans="1:1">
      <c r="A725" s="26"/>
    </row>
    <row r="726" customHeight="1" spans="1:1">
      <c r="A726" s="26"/>
    </row>
    <row r="727" customHeight="1" spans="1:1">
      <c r="A727" s="26"/>
    </row>
    <row r="728" customHeight="1" spans="1:1">
      <c r="A728" s="26"/>
    </row>
    <row r="729" customHeight="1" spans="1:1">
      <c r="A729" s="26"/>
    </row>
    <row r="730" customHeight="1" spans="1:1">
      <c r="A730" s="26"/>
    </row>
    <row r="731" customHeight="1" spans="1:1">
      <c r="A731" s="26"/>
    </row>
    <row r="732" customHeight="1" spans="1:1">
      <c r="A732" s="26"/>
    </row>
    <row r="733" customHeight="1" spans="1:1">
      <c r="A733" s="26"/>
    </row>
    <row r="734" customHeight="1" spans="1:1">
      <c r="A734" s="26"/>
    </row>
    <row r="735" customHeight="1" spans="1:1">
      <c r="A735" s="26"/>
    </row>
    <row r="736" customHeight="1" spans="1:1">
      <c r="A736" s="26"/>
    </row>
    <row r="737" customHeight="1" spans="1:1">
      <c r="A737" s="26"/>
    </row>
    <row r="738" customHeight="1" spans="1:1">
      <c r="A738" s="26"/>
    </row>
    <row r="739" customHeight="1" spans="1:1">
      <c r="A739" s="26"/>
    </row>
    <row r="740" customHeight="1" spans="1:1">
      <c r="A740" s="26"/>
    </row>
    <row r="741" customHeight="1" spans="1:1">
      <c r="A741" s="26"/>
    </row>
    <row r="742" customHeight="1" spans="1:1">
      <c r="A742" s="26"/>
    </row>
    <row r="743" customHeight="1" spans="1:1">
      <c r="A743" s="26"/>
    </row>
    <row r="744" customHeight="1" spans="1:1">
      <c r="A744" s="26"/>
    </row>
    <row r="745" customHeight="1" spans="1:1">
      <c r="A745" s="26"/>
    </row>
    <row r="746" customHeight="1" spans="1:1">
      <c r="A746" s="26"/>
    </row>
    <row r="747" customHeight="1" spans="1:1">
      <c r="A747" s="26"/>
    </row>
    <row r="748" customHeight="1" spans="1:1">
      <c r="A748" s="26"/>
    </row>
    <row r="749" customHeight="1" spans="1:1">
      <c r="A749" s="26"/>
    </row>
    <row r="750" customHeight="1" spans="1:1">
      <c r="A750" s="26"/>
    </row>
    <row r="751" customHeight="1" spans="1:1">
      <c r="A751" s="26"/>
    </row>
    <row r="752" customHeight="1" spans="1:1">
      <c r="A752" s="26"/>
    </row>
    <row r="753" customHeight="1" spans="1:1">
      <c r="A753" s="26"/>
    </row>
    <row r="754" customHeight="1" spans="1:1">
      <c r="A754" s="26"/>
    </row>
    <row r="755" customHeight="1" spans="1:1">
      <c r="A755" s="26"/>
    </row>
    <row r="756" customHeight="1" spans="1:1">
      <c r="A756" s="26"/>
    </row>
    <row r="757" customHeight="1" spans="1:1">
      <c r="A757" s="26"/>
    </row>
    <row r="758" customHeight="1" spans="1:1">
      <c r="A758" s="26"/>
    </row>
    <row r="759" customHeight="1" spans="1:1">
      <c r="A759" s="26"/>
    </row>
    <row r="760" customHeight="1" spans="1:1">
      <c r="A760" s="26"/>
    </row>
    <row r="761" customHeight="1" spans="1:1">
      <c r="A761" s="26"/>
    </row>
    <row r="762" customHeight="1" spans="1:1">
      <c r="A762" s="26"/>
    </row>
    <row r="763" customHeight="1" spans="1:1">
      <c r="A763" s="26"/>
    </row>
    <row r="764" customHeight="1" spans="1:1">
      <c r="A764" s="26"/>
    </row>
    <row r="765" customHeight="1" spans="1:1">
      <c r="A765" s="26"/>
    </row>
    <row r="766" customHeight="1" spans="1:1">
      <c r="A766" s="26"/>
    </row>
    <row r="767" customHeight="1" spans="1:1">
      <c r="A767" s="26"/>
    </row>
    <row r="768" customHeight="1" spans="1:1">
      <c r="A768" s="26"/>
    </row>
    <row r="769" customHeight="1" spans="1:1">
      <c r="A769" s="26"/>
    </row>
    <row r="770" customHeight="1" spans="1:1">
      <c r="A770" s="26"/>
    </row>
    <row r="771" customHeight="1" spans="1:1">
      <c r="A771" s="26"/>
    </row>
    <row r="772" customHeight="1" spans="1:1">
      <c r="A772" s="26"/>
    </row>
    <row r="773" customHeight="1" spans="1:1">
      <c r="A773" s="26"/>
    </row>
    <row r="774" customHeight="1" spans="1:1">
      <c r="A774" s="26"/>
    </row>
    <row r="775" customHeight="1" spans="1:1">
      <c r="A775" s="26"/>
    </row>
    <row r="776" customHeight="1" spans="1:1">
      <c r="A776" s="26"/>
    </row>
    <row r="777" customHeight="1" spans="1:1">
      <c r="A777" s="26"/>
    </row>
    <row r="778" customHeight="1" spans="1:1">
      <c r="A778" s="26"/>
    </row>
    <row r="779" customHeight="1" spans="1:1">
      <c r="A779" s="26"/>
    </row>
    <row r="780" customHeight="1" spans="1:1">
      <c r="A780" s="26"/>
    </row>
    <row r="781" customHeight="1" spans="1:1">
      <c r="A781" s="26"/>
    </row>
    <row r="782" customHeight="1" spans="1:1">
      <c r="A782" s="26"/>
    </row>
    <row r="783" customHeight="1" spans="1:1">
      <c r="A783" s="26"/>
    </row>
    <row r="784" customHeight="1" spans="1:1">
      <c r="A784" s="26"/>
    </row>
    <row r="785" customHeight="1" spans="1:1">
      <c r="A785" s="26"/>
    </row>
    <row r="786" customHeight="1" spans="1:1">
      <c r="A786" s="26"/>
    </row>
    <row r="787" customHeight="1" spans="1:1">
      <c r="A787" s="26"/>
    </row>
    <row r="788" customHeight="1" spans="1:1">
      <c r="A788" s="26"/>
    </row>
    <row r="789" customHeight="1" spans="1:1">
      <c r="A789" s="26"/>
    </row>
    <row r="790" customHeight="1" spans="1:1">
      <c r="A790" s="26"/>
    </row>
    <row r="791" customHeight="1" spans="1:1">
      <c r="A791" s="26"/>
    </row>
    <row r="792" customHeight="1" spans="1:1">
      <c r="A792" s="26"/>
    </row>
    <row r="793" customHeight="1" spans="1:1">
      <c r="A793" s="26"/>
    </row>
    <row r="794" customHeight="1" spans="1:1">
      <c r="A794" s="26"/>
    </row>
    <row r="795" customHeight="1" spans="1:1">
      <c r="A795" s="26"/>
    </row>
    <row r="796" customHeight="1" spans="1:1">
      <c r="A796" s="26"/>
    </row>
    <row r="797" customHeight="1" spans="1:1">
      <c r="A797" s="26"/>
    </row>
    <row r="798" customHeight="1" spans="1:1">
      <c r="A798" s="26"/>
    </row>
    <row r="799" customHeight="1" spans="1:1">
      <c r="A799" s="26"/>
    </row>
    <row r="800" customHeight="1" spans="1:1">
      <c r="A800" s="26"/>
    </row>
    <row r="801" customHeight="1" spans="1:1">
      <c r="A801" s="26"/>
    </row>
    <row r="802" customHeight="1" spans="1:1">
      <c r="A802" s="26"/>
    </row>
    <row r="803" customHeight="1" spans="1:1">
      <c r="A803" s="26"/>
    </row>
    <row r="804" customHeight="1" spans="1:1">
      <c r="A804" s="26"/>
    </row>
    <row r="805" customHeight="1" spans="1:1">
      <c r="A805" s="26"/>
    </row>
    <row r="806" customHeight="1" spans="1:1">
      <c r="A806" s="26"/>
    </row>
    <row r="807" customHeight="1" spans="1:1">
      <c r="A807" s="26"/>
    </row>
    <row r="808" customHeight="1" spans="1:1">
      <c r="A808" s="26"/>
    </row>
    <row r="809" customHeight="1" spans="1:1">
      <c r="A809" s="26"/>
    </row>
    <row r="810" customHeight="1" spans="1:1">
      <c r="A810" s="26"/>
    </row>
    <row r="811" customHeight="1" spans="1:1">
      <c r="A811" s="26"/>
    </row>
    <row r="812" customHeight="1" spans="1:1">
      <c r="A812" s="26"/>
    </row>
    <row r="813" customHeight="1" spans="1:1">
      <c r="A813" s="26"/>
    </row>
    <row r="814" customHeight="1" spans="1:1">
      <c r="A814" s="26"/>
    </row>
    <row r="815" customHeight="1" spans="1:1">
      <c r="A815" s="26"/>
    </row>
    <row r="816" customHeight="1" spans="1:1">
      <c r="A816" s="26"/>
    </row>
    <row r="817" customHeight="1" spans="1:1">
      <c r="A817" s="26"/>
    </row>
    <row r="818" customHeight="1" spans="1:1">
      <c r="A818" s="26"/>
    </row>
    <row r="819" customHeight="1" spans="1:1">
      <c r="A819" s="26"/>
    </row>
    <row r="820" customHeight="1" spans="1:1">
      <c r="A820" s="26"/>
    </row>
    <row r="821" customHeight="1" spans="1:1">
      <c r="A821" s="26"/>
    </row>
    <row r="822" customHeight="1" spans="1:1">
      <c r="A822" s="26"/>
    </row>
    <row r="823" customHeight="1" spans="1:1">
      <c r="A823" s="26"/>
    </row>
    <row r="824" customHeight="1" spans="1:1">
      <c r="A824" s="26"/>
    </row>
    <row r="825" customHeight="1" spans="1:1">
      <c r="A825" s="26"/>
    </row>
    <row r="826" customHeight="1" spans="1:1">
      <c r="A826" s="26"/>
    </row>
    <row r="827" customHeight="1" spans="1:1">
      <c r="A827" s="26"/>
    </row>
    <row r="828" customHeight="1" spans="1:1">
      <c r="A828" s="26"/>
    </row>
    <row r="829" customHeight="1" spans="1:1">
      <c r="A829" s="26"/>
    </row>
    <row r="830" customHeight="1" spans="1:1">
      <c r="A830" s="26"/>
    </row>
    <row r="831" customHeight="1" spans="1:1">
      <c r="A831" s="26"/>
    </row>
    <row r="832" customHeight="1" spans="1:1">
      <c r="A832" s="26"/>
    </row>
    <row r="833" customHeight="1" spans="1:1">
      <c r="A833" s="26"/>
    </row>
    <row r="834" customHeight="1" spans="1:1">
      <c r="A834" s="26"/>
    </row>
    <row r="835" customHeight="1" spans="1:1">
      <c r="A835" s="26"/>
    </row>
    <row r="836" customHeight="1" spans="1:1">
      <c r="A836" s="26"/>
    </row>
    <row r="837" customHeight="1" spans="1:1">
      <c r="A837" s="26"/>
    </row>
    <row r="838" customHeight="1" spans="1:1">
      <c r="A838" s="26"/>
    </row>
    <row r="839" customHeight="1" spans="1:1">
      <c r="A839" s="26"/>
    </row>
    <row r="840" customHeight="1" spans="1:1">
      <c r="A840" s="26"/>
    </row>
    <row r="841" customHeight="1" spans="1:1">
      <c r="A841" s="26"/>
    </row>
    <row r="842" customHeight="1" spans="1:1">
      <c r="A842" s="26"/>
    </row>
    <row r="843" customHeight="1" spans="1:1">
      <c r="A843" s="26"/>
    </row>
    <row r="844" customHeight="1" spans="1:1">
      <c r="A844" s="26"/>
    </row>
    <row r="845" customHeight="1" spans="1:1">
      <c r="A845" s="26"/>
    </row>
    <row r="846" customHeight="1" spans="1:1">
      <c r="A846" s="26"/>
    </row>
    <row r="847" customHeight="1" spans="1:1">
      <c r="A847" s="26"/>
    </row>
    <row r="848" customHeight="1" spans="1:1">
      <c r="A848" s="26"/>
    </row>
    <row r="849" customHeight="1" spans="1:1">
      <c r="A849" s="26"/>
    </row>
    <row r="850" customHeight="1" spans="1:1">
      <c r="A850" s="26"/>
    </row>
    <row r="851" customHeight="1" spans="1:1">
      <c r="A851" s="26"/>
    </row>
    <row r="852" customHeight="1" spans="1:1">
      <c r="A852" s="26"/>
    </row>
    <row r="853" customHeight="1" spans="1:1">
      <c r="A853" s="26"/>
    </row>
    <row r="854" customHeight="1" spans="1:1">
      <c r="A854" s="26"/>
    </row>
    <row r="855" customHeight="1" spans="1:1">
      <c r="A855" s="26"/>
    </row>
    <row r="856" customHeight="1" spans="1:1">
      <c r="A856" s="26"/>
    </row>
    <row r="857" customHeight="1" spans="1:1">
      <c r="A857" s="26"/>
    </row>
    <row r="858" customHeight="1" spans="1:1">
      <c r="A858" s="26"/>
    </row>
    <row r="859" customHeight="1" spans="1:1">
      <c r="A859" s="26"/>
    </row>
    <row r="860" customHeight="1" spans="1:1">
      <c r="A860" s="26"/>
    </row>
    <row r="861" customHeight="1" spans="1:1">
      <c r="A861" s="26"/>
    </row>
    <row r="862" customHeight="1" spans="1:1">
      <c r="A862" s="26"/>
    </row>
    <row r="863" customHeight="1" spans="1:1">
      <c r="A863" s="26"/>
    </row>
    <row r="864" customHeight="1" spans="1:1">
      <c r="A864" s="26"/>
    </row>
    <row r="865" customHeight="1" spans="1:1">
      <c r="A865" s="26"/>
    </row>
    <row r="866" customHeight="1" spans="1:1">
      <c r="A866" s="26"/>
    </row>
    <row r="867" customHeight="1" spans="1:1">
      <c r="A867" s="26"/>
    </row>
    <row r="868" customHeight="1" spans="1:1">
      <c r="A868" s="26"/>
    </row>
    <row r="869" customHeight="1" spans="1:1">
      <c r="A869" s="26"/>
    </row>
    <row r="870" customHeight="1" spans="1:1">
      <c r="A870" s="26"/>
    </row>
    <row r="871" customHeight="1" spans="1:1">
      <c r="A871" s="26"/>
    </row>
    <row r="872" customHeight="1" spans="1:1">
      <c r="A872" s="26"/>
    </row>
    <row r="873" customHeight="1" spans="1:1">
      <c r="A873" s="26"/>
    </row>
    <row r="874" customHeight="1" spans="1:1">
      <c r="A874" s="26"/>
    </row>
    <row r="875" customHeight="1" spans="1:1">
      <c r="A875" s="26"/>
    </row>
    <row r="876" customHeight="1" spans="1:1">
      <c r="A876" s="26"/>
    </row>
    <row r="877" customHeight="1" spans="1:1">
      <c r="A877" s="26"/>
    </row>
    <row r="878" customHeight="1" spans="1:1">
      <c r="A878" s="26"/>
    </row>
    <row r="879" customHeight="1" spans="1:1">
      <c r="A879" s="26"/>
    </row>
    <row r="880" customHeight="1" spans="1:1">
      <c r="A880" s="26"/>
    </row>
    <row r="881" customHeight="1" spans="1:1">
      <c r="A881" s="26"/>
    </row>
    <row r="882" customHeight="1" spans="1:1">
      <c r="A882" s="26"/>
    </row>
    <row r="883" customHeight="1" spans="1:1">
      <c r="A883" s="26"/>
    </row>
    <row r="884" customHeight="1" spans="1:1">
      <c r="A884" s="26"/>
    </row>
    <row r="885" customHeight="1" spans="1:1">
      <c r="A885" s="26"/>
    </row>
    <row r="886" customHeight="1" spans="1:1">
      <c r="A886" s="26"/>
    </row>
    <row r="887" customHeight="1" spans="1:1">
      <c r="A887" s="26"/>
    </row>
    <row r="888" customHeight="1" spans="1:1">
      <c r="A888" s="26"/>
    </row>
    <row r="889" customHeight="1" spans="1:1">
      <c r="A889" s="26"/>
    </row>
    <row r="890" customHeight="1" spans="1:1">
      <c r="A890" s="26"/>
    </row>
    <row r="891" customHeight="1" spans="1:1">
      <c r="A891" s="26"/>
    </row>
    <row r="892" customHeight="1" spans="1:1">
      <c r="A892" s="26"/>
    </row>
    <row r="893" customHeight="1" spans="1:1">
      <c r="A893" s="26"/>
    </row>
    <row r="894" customHeight="1" spans="1:1">
      <c r="A894" s="26"/>
    </row>
    <row r="895" customHeight="1" spans="1:1">
      <c r="A895" s="26"/>
    </row>
    <row r="896" customHeight="1" spans="1:1">
      <c r="A896" s="26"/>
    </row>
    <row r="897" customHeight="1" spans="1:1">
      <c r="A897" s="26"/>
    </row>
    <row r="898" customHeight="1" spans="1:1">
      <c r="A898" s="26"/>
    </row>
    <row r="899" customHeight="1" spans="1:1">
      <c r="A899" s="26"/>
    </row>
    <row r="900" customHeight="1" spans="1:1">
      <c r="A900" s="26"/>
    </row>
    <row r="901" customHeight="1" spans="1:1">
      <c r="A901" s="26"/>
    </row>
    <row r="902" customHeight="1" spans="1:1">
      <c r="A902" s="26"/>
    </row>
    <row r="903" customHeight="1" spans="1:1">
      <c r="A903" s="26"/>
    </row>
    <row r="904" customHeight="1" spans="1:1">
      <c r="A904" s="26"/>
    </row>
    <row r="905" customHeight="1" spans="1:1">
      <c r="A905" s="26"/>
    </row>
    <row r="906" customHeight="1" spans="1:1">
      <c r="A906" s="26"/>
    </row>
    <row r="907" customHeight="1" spans="1:1">
      <c r="A907" s="26"/>
    </row>
    <row r="908" customHeight="1" spans="1:1">
      <c r="A908" s="26"/>
    </row>
    <row r="909" customHeight="1" spans="1:1">
      <c r="A909" s="26"/>
    </row>
    <row r="910" customHeight="1" spans="1:1">
      <c r="A910" s="26"/>
    </row>
    <row r="911" customHeight="1" spans="1:1">
      <c r="A911" s="26"/>
    </row>
    <row r="912" customHeight="1" spans="1:1">
      <c r="A912" s="26"/>
    </row>
    <row r="913" customHeight="1" spans="1:1">
      <c r="A913" s="26"/>
    </row>
    <row r="914" customHeight="1" spans="1:1">
      <c r="A914" s="26"/>
    </row>
    <row r="915" customHeight="1" spans="1:1">
      <c r="A915" s="26"/>
    </row>
    <row r="916" customHeight="1" spans="1:1">
      <c r="A916" s="26"/>
    </row>
    <row r="917" customHeight="1" spans="1:1">
      <c r="A917" s="26"/>
    </row>
    <row r="918" customHeight="1" spans="1:1">
      <c r="A918" s="26"/>
    </row>
    <row r="919" customHeight="1" spans="1:1">
      <c r="A919" s="26"/>
    </row>
    <row r="920" customHeight="1" spans="1:1">
      <c r="A920" s="26"/>
    </row>
    <row r="921" customHeight="1" spans="1:1">
      <c r="A921" s="26"/>
    </row>
    <row r="922" customHeight="1" spans="1:1">
      <c r="A922" s="26"/>
    </row>
    <row r="923" customHeight="1" spans="1:1">
      <c r="A923" s="26"/>
    </row>
    <row r="924" customHeight="1" spans="1:1">
      <c r="A924" s="26"/>
    </row>
    <row r="925" customHeight="1" spans="1:1">
      <c r="A925" s="26"/>
    </row>
    <row r="926" customHeight="1" spans="1:1">
      <c r="A926" s="26"/>
    </row>
    <row r="927" customHeight="1" spans="1:1">
      <c r="A927" s="26"/>
    </row>
    <row r="928" customHeight="1" spans="1:1">
      <c r="A928" s="26"/>
    </row>
    <row r="929" customHeight="1" spans="1:1">
      <c r="A929" s="26"/>
    </row>
    <row r="930" customHeight="1" spans="1:1">
      <c r="A930" s="26"/>
    </row>
    <row r="931" customHeight="1" spans="1:1">
      <c r="A931" s="26"/>
    </row>
    <row r="932" customHeight="1" spans="1:1">
      <c r="A932" s="26"/>
    </row>
    <row r="933" customHeight="1" spans="1:1">
      <c r="A933" s="26"/>
    </row>
    <row r="934" customHeight="1" spans="1:1">
      <c r="A934" s="26"/>
    </row>
    <row r="935" customHeight="1" spans="1:1">
      <c r="A935" s="26"/>
    </row>
    <row r="936" customHeight="1" spans="1:1">
      <c r="A936" s="26"/>
    </row>
    <row r="937" customHeight="1" spans="1:1">
      <c r="A937" s="26"/>
    </row>
    <row r="938" customHeight="1" spans="1:1">
      <c r="A938" s="26"/>
    </row>
    <row r="939" customHeight="1" spans="1:1">
      <c r="A939" s="26"/>
    </row>
    <row r="940" customHeight="1" spans="1:1">
      <c r="A940" s="26"/>
    </row>
    <row r="941" customHeight="1" spans="1:1">
      <c r="A941" s="26"/>
    </row>
    <row r="942" customHeight="1" spans="1:1">
      <c r="A942" s="26"/>
    </row>
    <row r="943" customHeight="1" spans="1:1">
      <c r="A943" s="26"/>
    </row>
    <row r="944" customHeight="1" spans="1:1">
      <c r="A944" s="26"/>
    </row>
    <row r="945" customHeight="1" spans="1:1">
      <c r="A945" s="26"/>
    </row>
    <row r="946" customHeight="1" spans="1:1">
      <c r="A946" s="26"/>
    </row>
    <row r="947" customHeight="1" spans="1:1">
      <c r="A947" s="26"/>
    </row>
    <row r="948" customHeight="1" spans="1:1">
      <c r="A948" s="26"/>
    </row>
    <row r="949" customHeight="1" spans="1:1">
      <c r="A949" s="26"/>
    </row>
    <row r="950" customHeight="1" spans="1:1">
      <c r="A950" s="26"/>
    </row>
    <row r="951" customHeight="1" spans="1:1">
      <c r="A951" s="26"/>
    </row>
    <row r="952" customHeight="1" spans="1:1">
      <c r="A952" s="26"/>
    </row>
    <row r="953" customHeight="1" spans="1:1">
      <c r="A953" s="26"/>
    </row>
    <row r="954" customHeight="1" spans="1:1">
      <c r="A954" s="26"/>
    </row>
    <row r="955" customHeight="1" spans="1:1">
      <c r="A955" s="26"/>
    </row>
    <row r="956" customHeight="1" spans="1:1">
      <c r="A956" s="26"/>
    </row>
    <row r="957" customHeight="1" spans="1:1">
      <c r="A957" s="26"/>
    </row>
    <row r="958" customHeight="1" spans="1:1">
      <c r="A958" s="26"/>
    </row>
    <row r="959" customHeight="1" spans="1:1">
      <c r="A959" s="26"/>
    </row>
    <row r="960" customHeight="1" spans="1:1">
      <c r="A960" s="26"/>
    </row>
    <row r="961" customHeight="1" spans="1:1">
      <c r="A961" s="26"/>
    </row>
    <row r="962" customHeight="1" spans="1:1">
      <c r="A962" s="26"/>
    </row>
    <row r="963" customHeight="1" spans="1:1">
      <c r="A963" s="26"/>
    </row>
    <row r="964" customHeight="1" spans="1:1">
      <c r="A964" s="26"/>
    </row>
    <row r="965" customHeight="1" spans="1:1">
      <c r="A965" s="26"/>
    </row>
    <row r="966" customHeight="1" spans="1:1">
      <c r="A966" s="26"/>
    </row>
  </sheetData>
  <pageMargins left="0.749305555555556" right="0.749305555555556" top="0.999305555555556" bottom="0.999305555555556" header="0.509027777777778" footer="0.509027777777778"/>
  <pageSetup paperSize="9" scale="84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REKAP-drh</vt:lpstr>
      <vt:lpstr>REKAP-kor</vt:lpstr>
      <vt:lpstr>BRK</vt:lpstr>
      <vt:lpstr>BRY</vt:lpstr>
      <vt:lpstr>BSC</vt:lpstr>
      <vt:lpstr>PWK</vt:lpstr>
      <vt:lpstr>SCY</vt:lpstr>
      <vt:lpstr>PRG</vt:lpstr>
      <vt:lpstr>DPK</vt:lpstr>
      <vt:lpstr>convert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gatothp</dc:creator>
  <cp:lastModifiedBy>core</cp:lastModifiedBy>
  <dcterms:created xsi:type="dcterms:W3CDTF">2016-10-04T04:13:00Z</dcterms:created>
  <dcterms:modified xsi:type="dcterms:W3CDTF">2025-03-28T06:17:05Z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1033-12.2.0.20326</vt:lpwstr>
  </property>
  <property fmtid="{D5CDD505-2E9C-101B-9397-08002B2CF9AE}" pid="3" name="KSOReadingLayout">
    <vt:bool>false</vt:bool>
  </property>
  <property fmtid="{D5CDD505-2E9C-101B-9397-08002B2CF9AE}" pid="4" name="ICV">
    <vt:lpwstr>A3931E2B9BDE4F1C937D7AD66D1A1994_13</vt:lpwstr>
  </property>
</Properties>
</file>