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Hoja1" sheetId="1" r:id="rId1"/>
    <sheet name="obra" sheetId="8" r:id="rId2"/>
    <sheet name="final en $" sheetId="2" r:id="rId3"/>
    <sheet name="final en US" sheetId="3" r:id="rId4"/>
    <sheet name="Adhesivo y corolla" sheetId="4" r:id="rId5"/>
    <sheet name="encapada Maule" sheetId="9" r:id="rId6"/>
    <sheet name="planchas" sheetId="5" r:id="rId7"/>
    <sheet name="Hutton" sheetId="6" r:id="rId8"/>
    <sheet name="CAMBIO US" sheetId="7" r:id="rId9"/>
  </sheets>
  <definedNames>
    <definedName name="cambio">'CAMBIO US'!$A$1</definedName>
    <definedName name="pal">'CAMBIO US'!$B$1</definedName>
  </definedNames>
  <calcPr calcId="145621"/>
</workbook>
</file>

<file path=xl/calcChain.xml><?xml version="1.0" encoding="utf-8"?>
<calcChain xmlns="http://schemas.openxmlformats.org/spreadsheetml/2006/main">
  <c r="J38" i="1" l="1"/>
  <c r="I38" i="1"/>
  <c r="D2" i="1" l="1"/>
  <c r="G54" i="8" l="1"/>
  <c r="E54" i="8"/>
  <c r="F54" i="8" s="1"/>
  <c r="I54" i="8" s="1"/>
  <c r="J54" i="8" s="1"/>
  <c r="D4" i="1" l="1"/>
  <c r="D22" i="1" l="1"/>
  <c r="E22" i="1" s="1"/>
  <c r="F22" i="1" s="1"/>
  <c r="I22" i="1" s="1"/>
  <c r="J22" i="1" s="1"/>
  <c r="G22" i="1"/>
  <c r="F18" i="4" l="1"/>
  <c r="G18" i="4" s="1"/>
  <c r="H18" i="4" s="1"/>
  <c r="J18" i="4" s="1"/>
  <c r="K18" i="4" s="1"/>
  <c r="F11" i="4" l="1"/>
  <c r="D24" i="1" l="1"/>
  <c r="C4" i="8" l="1"/>
  <c r="D3" i="1" l="1"/>
  <c r="C3" i="8" l="1"/>
  <c r="F9" i="4" l="1"/>
  <c r="D26" i="1"/>
  <c r="C25" i="8" l="1"/>
  <c r="C26" i="8"/>
  <c r="C27" i="8"/>
  <c r="C28" i="8"/>
  <c r="C29" i="8"/>
  <c r="C30" i="8"/>
  <c r="C31" i="8"/>
  <c r="C32" i="8"/>
  <c r="C33" i="8"/>
  <c r="C2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" i="8"/>
  <c r="F3" i="4" l="1"/>
  <c r="D6" i="8" l="1"/>
  <c r="E6" i="8" l="1"/>
  <c r="G6" i="8"/>
  <c r="H6" i="8" s="1"/>
  <c r="J10" i="1" l="1"/>
  <c r="J14" i="1"/>
  <c r="J23" i="1"/>
  <c r="J14" i="4" l="1"/>
  <c r="J7" i="4"/>
  <c r="D10" i="8" l="1"/>
  <c r="E10" i="8" l="1"/>
  <c r="G10" i="8"/>
  <c r="H10" i="8" s="1"/>
  <c r="D18" i="1" l="1"/>
  <c r="E18" i="1" s="1"/>
  <c r="F18" i="1" s="1"/>
  <c r="I18" i="1" s="1"/>
  <c r="J18" i="1" s="1"/>
  <c r="D19" i="1"/>
  <c r="E19" i="1" s="1"/>
  <c r="G18" i="1"/>
  <c r="L18" i="1"/>
  <c r="M18" i="1"/>
  <c r="D3" i="8" l="1"/>
  <c r="D2" i="6"/>
  <c r="D4" i="6"/>
  <c r="D3" i="9" l="1"/>
  <c r="E5" i="5" l="1"/>
  <c r="D3" i="6" l="1"/>
  <c r="F6" i="4" l="1"/>
  <c r="G6" i="4" s="1"/>
  <c r="H6" i="4" s="1"/>
  <c r="E6" i="4"/>
  <c r="J6" i="4" l="1"/>
  <c r="K6" i="4" s="1"/>
  <c r="E6" i="5"/>
  <c r="D8" i="8"/>
  <c r="G8" i="8" s="1"/>
  <c r="H8" i="8" s="1"/>
  <c r="E8" i="8" l="1"/>
  <c r="D9" i="8"/>
  <c r="G9" i="8" s="1"/>
  <c r="H9" i="8" s="1"/>
  <c r="D20" i="1"/>
  <c r="D7" i="1"/>
  <c r="F5" i="4"/>
  <c r="E9" i="8" l="1"/>
  <c r="D15" i="1"/>
  <c r="D6" i="1" l="1"/>
  <c r="D18" i="8" l="1"/>
  <c r="G18" i="8" s="1"/>
  <c r="H18" i="8" s="1"/>
  <c r="D19" i="8"/>
  <c r="G19" i="8" s="1"/>
  <c r="H19" i="8" s="1"/>
  <c r="G16" i="9" l="1"/>
  <c r="G17" i="9"/>
  <c r="G18" i="9"/>
  <c r="G19" i="9"/>
  <c r="G20" i="9"/>
  <c r="G21" i="9"/>
  <c r="G22" i="9"/>
  <c r="G23" i="9"/>
  <c r="D16" i="9"/>
  <c r="E16" i="9" s="1"/>
  <c r="F16" i="9" s="1"/>
  <c r="I16" i="9" s="1"/>
  <c r="J16" i="9" s="1"/>
  <c r="D17" i="9"/>
  <c r="E17" i="9" s="1"/>
  <c r="F17" i="9" s="1"/>
  <c r="I17" i="9" s="1"/>
  <c r="J17" i="9" s="1"/>
  <c r="D18" i="9"/>
  <c r="E18" i="9" s="1"/>
  <c r="F18" i="9" s="1"/>
  <c r="I18" i="9" s="1"/>
  <c r="J18" i="9" s="1"/>
  <c r="D19" i="9"/>
  <c r="E19" i="9" s="1"/>
  <c r="F19" i="9" s="1"/>
  <c r="I19" i="9" s="1"/>
  <c r="J19" i="9" s="1"/>
  <c r="D20" i="9"/>
  <c r="E20" i="9" s="1"/>
  <c r="F20" i="9" s="1"/>
  <c r="I20" i="9" s="1"/>
  <c r="J20" i="9" s="1"/>
  <c r="D21" i="9"/>
  <c r="E21" i="9" s="1"/>
  <c r="F21" i="9" s="1"/>
  <c r="I21" i="9" s="1"/>
  <c r="J21" i="9" s="1"/>
  <c r="D22" i="9"/>
  <c r="E22" i="9" s="1"/>
  <c r="F22" i="9" s="1"/>
  <c r="I22" i="9" s="1"/>
  <c r="J22" i="9" s="1"/>
  <c r="D23" i="9"/>
  <c r="E23" i="9" s="1"/>
  <c r="F23" i="9" s="1"/>
  <c r="I23" i="9" s="1"/>
  <c r="J23" i="9" s="1"/>
  <c r="G15" i="9"/>
  <c r="D15" i="9"/>
  <c r="E15" i="9" s="1"/>
  <c r="F15" i="9" s="1"/>
  <c r="I15" i="9" s="1"/>
  <c r="J15" i="9" s="1"/>
  <c r="G14" i="9"/>
  <c r="D14" i="9"/>
  <c r="E14" i="9" s="1"/>
  <c r="F14" i="9" s="1"/>
  <c r="I14" i="9" s="1"/>
  <c r="J14" i="9" s="1"/>
  <c r="G13" i="9"/>
  <c r="D13" i="9"/>
  <c r="E13" i="9" s="1"/>
  <c r="F13" i="9" s="1"/>
  <c r="I13" i="9" s="1"/>
  <c r="J13" i="9" s="1"/>
  <c r="G12" i="9"/>
  <c r="D12" i="9"/>
  <c r="E12" i="9" s="1"/>
  <c r="F12" i="9" s="1"/>
  <c r="I12" i="9" s="1"/>
  <c r="J12" i="9" s="1"/>
  <c r="G9" i="9"/>
  <c r="D9" i="9"/>
  <c r="E9" i="9" s="1"/>
  <c r="F9" i="9" s="1"/>
  <c r="I9" i="9" s="1"/>
  <c r="J9" i="9" s="1"/>
  <c r="G8" i="9"/>
  <c r="D8" i="9"/>
  <c r="E8" i="9" s="1"/>
  <c r="F8" i="9" s="1"/>
  <c r="I8" i="9" s="1"/>
  <c r="J8" i="9" s="1"/>
  <c r="G7" i="9"/>
  <c r="D7" i="9"/>
  <c r="E7" i="9" s="1"/>
  <c r="F7" i="9" s="1"/>
  <c r="I7" i="9" s="1"/>
  <c r="J7" i="9" s="1"/>
  <c r="G6" i="9"/>
  <c r="D6" i="9"/>
  <c r="E6" i="9" s="1"/>
  <c r="F6" i="9" s="1"/>
  <c r="I6" i="9" s="1"/>
  <c r="J6" i="9" s="1"/>
  <c r="G5" i="9"/>
  <c r="D5" i="9"/>
  <c r="E5" i="9" s="1"/>
  <c r="F5" i="9" s="1"/>
  <c r="I5" i="9" s="1"/>
  <c r="J5" i="9" s="1"/>
  <c r="G4" i="9"/>
  <c r="D4" i="9"/>
  <c r="E4" i="9" s="1"/>
  <c r="F4" i="9" s="1"/>
  <c r="I4" i="9" s="1"/>
  <c r="J4" i="9" s="1"/>
  <c r="G3" i="9"/>
  <c r="E3" i="9"/>
  <c r="F3" i="9" s="1"/>
  <c r="I3" i="9" s="1"/>
  <c r="J3" i="9" s="1"/>
  <c r="G2" i="9"/>
  <c r="D2" i="9"/>
  <c r="E2" i="9" s="1"/>
  <c r="F2" i="9" s="1"/>
  <c r="I2" i="9" s="1"/>
  <c r="J2" i="9" l="1"/>
  <c r="D35" i="6" l="1"/>
  <c r="D36" i="6"/>
  <c r="D37" i="6"/>
  <c r="D38" i="6"/>
  <c r="D31" i="6"/>
  <c r="D34" i="6"/>
  <c r="D28" i="6"/>
  <c r="D29" i="6"/>
  <c r="D27" i="6"/>
  <c r="D5" i="8" l="1"/>
  <c r="E5" i="8" s="1"/>
  <c r="G5" i="8" l="1"/>
  <c r="H5" i="8" s="1"/>
  <c r="E31" i="1"/>
  <c r="F31" i="1" s="1"/>
  <c r="I31" i="1" s="1"/>
  <c r="J31" i="1" s="1"/>
  <c r="G31" i="1"/>
  <c r="D16" i="8" l="1"/>
  <c r="E16" i="8" s="1"/>
  <c r="G16" i="8" l="1"/>
  <c r="H16" i="8" s="1"/>
  <c r="G52" i="8"/>
  <c r="D52" i="8"/>
  <c r="E52" i="8" s="1"/>
  <c r="F52" i="8" s="1"/>
  <c r="I52" i="8" s="1"/>
  <c r="J52" i="8" s="1"/>
  <c r="G50" i="8"/>
  <c r="E48" i="8"/>
  <c r="D50" i="8"/>
  <c r="E50" i="8" s="1"/>
  <c r="F50" i="8" l="1"/>
  <c r="I50" i="8" s="1"/>
  <c r="J50" i="8" s="1"/>
  <c r="D22" i="6"/>
  <c r="E22" i="6" s="1"/>
  <c r="F22" i="6" s="1"/>
  <c r="I22" i="6" s="1"/>
  <c r="J22" i="6" s="1"/>
  <c r="G22" i="6"/>
  <c r="D27" i="1"/>
  <c r="E27" i="1" s="1"/>
  <c r="F27" i="1" s="1"/>
  <c r="I27" i="1" s="1"/>
  <c r="J27" i="1" s="1"/>
  <c r="G27" i="1"/>
  <c r="D46" i="8" l="1"/>
  <c r="E46" i="8" s="1"/>
  <c r="F46" i="8" s="1"/>
  <c r="I46" i="8" s="1"/>
  <c r="J46" i="8" s="1"/>
  <c r="G46" i="8"/>
  <c r="D47" i="8"/>
  <c r="E47" i="8" s="1"/>
  <c r="F47" i="8" s="1"/>
  <c r="I47" i="8" s="1"/>
  <c r="J47" i="8" s="1"/>
  <c r="G47" i="8"/>
  <c r="G43" i="8"/>
  <c r="D43" i="8"/>
  <c r="E43" i="8" s="1"/>
  <c r="F43" i="8" s="1"/>
  <c r="I43" i="8" s="1"/>
  <c r="J43" i="8" s="1"/>
  <c r="E3" i="5"/>
  <c r="E4" i="5"/>
  <c r="E7" i="5"/>
  <c r="E2" i="5"/>
  <c r="E21" i="5"/>
  <c r="E22" i="5"/>
  <c r="E23" i="5"/>
  <c r="E24" i="5"/>
  <c r="E25" i="5"/>
  <c r="E27" i="5"/>
  <c r="E20" i="5"/>
  <c r="E12" i="5"/>
  <c r="F12" i="5" s="1"/>
  <c r="E13" i="5"/>
  <c r="E14" i="5"/>
  <c r="E15" i="5"/>
  <c r="E16" i="5"/>
  <c r="E11" i="5"/>
  <c r="G45" i="8"/>
  <c r="D45" i="8"/>
  <c r="E45" i="8" s="1"/>
  <c r="F45" i="8" s="1"/>
  <c r="I45" i="8" s="1"/>
  <c r="J45" i="8" s="1"/>
  <c r="G44" i="8"/>
  <c r="D44" i="8"/>
  <c r="E44" i="8" s="1"/>
  <c r="F44" i="8" s="1"/>
  <c r="I44" i="8" s="1"/>
  <c r="J44" i="8" s="1"/>
  <c r="G42" i="8"/>
  <c r="D42" i="8"/>
  <c r="E42" i="8" s="1"/>
  <c r="F42" i="8" s="1"/>
  <c r="I42" i="8" s="1"/>
  <c r="J42" i="8" s="1"/>
  <c r="G41" i="8"/>
  <c r="D41" i="8"/>
  <c r="E41" i="8" s="1"/>
  <c r="F41" i="8" s="1"/>
  <c r="I41" i="8" s="1"/>
  <c r="J41" i="8" s="1"/>
  <c r="G40" i="8"/>
  <c r="D40" i="8"/>
  <c r="E40" i="8" s="1"/>
  <c r="F40" i="8" s="1"/>
  <c r="I40" i="8" s="1"/>
  <c r="J40" i="8" s="1"/>
  <c r="G39" i="8"/>
  <c r="D39" i="8"/>
  <c r="E39" i="8" s="1"/>
  <c r="F39" i="8" s="1"/>
  <c r="I39" i="8" s="1"/>
  <c r="J39" i="8" s="1"/>
  <c r="J38" i="8"/>
  <c r="E18" i="8" l="1"/>
  <c r="E19" i="8"/>
  <c r="E22" i="8"/>
  <c r="E27" i="8"/>
  <c r="E29" i="8"/>
  <c r="E32" i="8"/>
  <c r="E7" i="8"/>
  <c r="E12" i="8"/>
  <c r="E15" i="8"/>
  <c r="H7" i="8"/>
  <c r="G27" i="8" l="1"/>
  <c r="G29" i="8"/>
  <c r="G32" i="8"/>
  <c r="G15" i="8"/>
  <c r="H15" i="8" s="1"/>
  <c r="D17" i="8"/>
  <c r="E17" i="8" s="1"/>
  <c r="D33" i="8"/>
  <c r="E33" i="8" s="1"/>
  <c r="D31" i="8"/>
  <c r="E31" i="8" s="1"/>
  <c r="D30" i="8"/>
  <c r="E30" i="8" s="1"/>
  <c r="D28" i="8"/>
  <c r="E28" i="8" s="1"/>
  <c r="D26" i="8"/>
  <c r="E26" i="8" s="1"/>
  <c r="D25" i="8"/>
  <c r="E25" i="8" s="1"/>
  <c r="D24" i="8"/>
  <c r="E24" i="8" s="1"/>
  <c r="G12" i="8"/>
  <c r="H12" i="8" s="1"/>
  <c r="D13" i="8"/>
  <c r="D14" i="8"/>
  <c r="D11" i="8"/>
  <c r="D4" i="8"/>
  <c r="D2" i="8"/>
  <c r="E2" i="8" s="1"/>
  <c r="G31" i="8" l="1"/>
  <c r="G17" i="8"/>
  <c r="H17" i="8" s="1"/>
  <c r="G2" i="8"/>
  <c r="H2" i="8" s="1"/>
  <c r="G25" i="8"/>
  <c r="G33" i="8"/>
  <c r="G14" i="8"/>
  <c r="H14" i="8" s="1"/>
  <c r="E14" i="8"/>
  <c r="G28" i="8"/>
  <c r="G11" i="8"/>
  <c r="H11" i="8" s="1"/>
  <c r="E11" i="8"/>
  <c r="G3" i="8"/>
  <c r="H3" i="8" s="1"/>
  <c r="E3" i="8"/>
  <c r="G13" i="8"/>
  <c r="H13" i="8" s="1"/>
  <c r="E13" i="8"/>
  <c r="G4" i="8"/>
  <c r="H4" i="8" s="1"/>
  <c r="E4" i="8"/>
  <c r="G24" i="8"/>
  <c r="G30" i="8"/>
  <c r="G26" i="8"/>
  <c r="M12" i="1"/>
  <c r="M13" i="1"/>
  <c r="L12" i="1"/>
  <c r="L13" i="1"/>
  <c r="G13" i="1"/>
  <c r="D13" i="1"/>
  <c r="E13" i="1" s="1"/>
  <c r="F13" i="1" s="1"/>
  <c r="I13" i="1" s="1"/>
  <c r="J13" i="1" s="1"/>
  <c r="D5" i="6" l="1"/>
  <c r="D6" i="6"/>
  <c r="D7" i="6"/>
  <c r="D8" i="6"/>
  <c r="D9" i="6"/>
  <c r="D10" i="6"/>
  <c r="D12" i="6"/>
  <c r="D13" i="6"/>
  <c r="D14" i="6"/>
  <c r="D15" i="6"/>
  <c r="D16" i="6"/>
  <c r="D17" i="6"/>
  <c r="D19" i="6"/>
  <c r="D20" i="6"/>
  <c r="D21" i="6"/>
  <c r="F10" i="4"/>
  <c r="F12" i="4"/>
  <c r="F13" i="4"/>
  <c r="F15" i="4"/>
  <c r="F17" i="4"/>
  <c r="F20" i="4"/>
  <c r="F2" i="4"/>
  <c r="F4" i="4"/>
  <c r="D34" i="1"/>
  <c r="D35" i="1"/>
  <c r="D37" i="1"/>
  <c r="D41" i="1"/>
  <c r="D42" i="1"/>
  <c r="D43" i="1"/>
  <c r="D44" i="1"/>
  <c r="D45" i="1"/>
  <c r="D46" i="1"/>
  <c r="D33" i="1"/>
  <c r="D16" i="1"/>
  <c r="D17" i="1"/>
  <c r="D21" i="1"/>
  <c r="D25" i="1"/>
  <c r="D5" i="1"/>
  <c r="D8" i="1"/>
  <c r="D9" i="1"/>
  <c r="D11" i="1"/>
  <c r="D12" i="1"/>
  <c r="E12" i="1" l="1"/>
  <c r="F12" i="1" s="1"/>
  <c r="G12" i="1"/>
  <c r="I12" i="1" l="1"/>
  <c r="J12" i="1" s="1"/>
  <c r="E46" i="1"/>
  <c r="F46" i="1" s="1"/>
  <c r="I46" i="1" s="1"/>
  <c r="J46" i="1" s="1"/>
  <c r="G46" i="1"/>
  <c r="G20" i="4" l="1"/>
  <c r="H20" i="4" s="1"/>
  <c r="J20" i="4" l="1"/>
  <c r="K20" i="4" s="1"/>
  <c r="L38" i="6"/>
  <c r="M38" i="6" s="1"/>
  <c r="G38" i="6"/>
  <c r="E38" i="6"/>
  <c r="F38" i="6" s="1"/>
  <c r="I38" i="6" s="1"/>
  <c r="J38" i="6" s="1"/>
  <c r="L37" i="6"/>
  <c r="M37" i="6" s="1"/>
  <c r="G37" i="6"/>
  <c r="E37" i="6"/>
  <c r="F37" i="6" s="1"/>
  <c r="I37" i="6" s="1"/>
  <c r="J37" i="6" s="1"/>
  <c r="L36" i="6"/>
  <c r="M36" i="6" s="1"/>
  <c r="G36" i="6"/>
  <c r="E36" i="6"/>
  <c r="F36" i="6" s="1"/>
  <c r="I36" i="6" s="1"/>
  <c r="J36" i="6" s="1"/>
  <c r="L35" i="6"/>
  <c r="M35" i="6" s="1"/>
  <c r="G35" i="6"/>
  <c r="E35" i="6"/>
  <c r="F35" i="6" s="1"/>
  <c r="I35" i="6" s="1"/>
  <c r="J35" i="6" s="1"/>
  <c r="M34" i="6"/>
  <c r="L34" i="6"/>
  <c r="G34" i="6"/>
  <c r="E34" i="6"/>
  <c r="F34" i="6" s="1"/>
  <c r="I34" i="6" s="1"/>
  <c r="J34" i="6" s="1"/>
  <c r="J33" i="6"/>
  <c r="J32" i="6"/>
  <c r="E31" i="6"/>
  <c r="I31" i="6" s="1"/>
  <c r="J31" i="6" s="1"/>
  <c r="J30" i="6"/>
  <c r="E29" i="6"/>
  <c r="I29" i="6" s="1"/>
  <c r="J29" i="6" s="1"/>
  <c r="E28" i="6"/>
  <c r="I28" i="6" s="1"/>
  <c r="J28" i="6" s="1"/>
  <c r="E27" i="6"/>
  <c r="I27" i="6" s="1"/>
  <c r="J27" i="6" s="1"/>
  <c r="J26" i="6"/>
  <c r="G25" i="6"/>
  <c r="E25" i="6"/>
  <c r="F25" i="6" s="1"/>
  <c r="I25" i="6" s="1"/>
  <c r="J25" i="6" s="1"/>
  <c r="G24" i="6"/>
  <c r="E24" i="6"/>
  <c r="F24" i="6" s="1"/>
  <c r="I24" i="6" s="1"/>
  <c r="J24" i="6" s="1"/>
  <c r="J23" i="6"/>
  <c r="L21" i="6"/>
  <c r="M21" i="6" s="1"/>
  <c r="G21" i="6"/>
  <c r="E21" i="6"/>
  <c r="F21" i="6" s="1"/>
  <c r="I21" i="6" s="1"/>
  <c r="J21" i="6" s="1"/>
  <c r="M20" i="6"/>
  <c r="L20" i="6"/>
  <c r="G20" i="6"/>
  <c r="E20" i="6"/>
  <c r="F20" i="6" s="1"/>
  <c r="I20" i="6" s="1"/>
  <c r="J20" i="6" s="1"/>
  <c r="M19" i="6"/>
  <c r="L19" i="6"/>
  <c r="G19" i="6"/>
  <c r="E19" i="6"/>
  <c r="F19" i="6" s="1"/>
  <c r="I19" i="6" s="1"/>
  <c r="J19" i="6" s="1"/>
  <c r="J18" i="6"/>
  <c r="L17" i="6"/>
  <c r="M17" i="6" s="1"/>
  <c r="G17" i="6"/>
  <c r="E17" i="6"/>
  <c r="F17" i="6" s="1"/>
  <c r="I17" i="6" s="1"/>
  <c r="J17" i="6" s="1"/>
  <c r="L16" i="6"/>
  <c r="M16" i="6" s="1"/>
  <c r="G16" i="6"/>
  <c r="E16" i="6"/>
  <c r="F16" i="6" s="1"/>
  <c r="I16" i="6" s="1"/>
  <c r="J16" i="6" s="1"/>
  <c r="L15" i="6"/>
  <c r="M15" i="6" s="1"/>
  <c r="G15" i="6"/>
  <c r="E15" i="6"/>
  <c r="F15" i="6" s="1"/>
  <c r="I15" i="6" s="1"/>
  <c r="J15" i="6" s="1"/>
  <c r="L14" i="6"/>
  <c r="M14" i="6" s="1"/>
  <c r="G14" i="6"/>
  <c r="E14" i="6"/>
  <c r="F14" i="6" s="1"/>
  <c r="I14" i="6" s="1"/>
  <c r="J14" i="6" s="1"/>
  <c r="L13" i="6"/>
  <c r="M13" i="6" s="1"/>
  <c r="G13" i="6"/>
  <c r="E13" i="6"/>
  <c r="F13" i="6" s="1"/>
  <c r="I13" i="6" s="1"/>
  <c r="J13" i="6" s="1"/>
  <c r="L12" i="6"/>
  <c r="M12" i="6" s="1"/>
  <c r="G12" i="6"/>
  <c r="E12" i="6"/>
  <c r="F12" i="6" s="1"/>
  <c r="I12" i="6" s="1"/>
  <c r="J12" i="6" s="1"/>
  <c r="J11" i="6"/>
  <c r="L10" i="6"/>
  <c r="M10" i="6" s="1"/>
  <c r="G10" i="6"/>
  <c r="E10" i="6"/>
  <c r="F10" i="6" s="1"/>
  <c r="I10" i="6" s="1"/>
  <c r="J10" i="6" s="1"/>
  <c r="M9" i="6"/>
  <c r="L9" i="6"/>
  <c r="G9" i="6"/>
  <c r="E9" i="6"/>
  <c r="F9" i="6" s="1"/>
  <c r="I9" i="6" s="1"/>
  <c r="J9" i="6" s="1"/>
  <c r="L8" i="6"/>
  <c r="M8" i="6" s="1"/>
  <c r="G8" i="6"/>
  <c r="E8" i="6"/>
  <c r="F8" i="6" s="1"/>
  <c r="I8" i="6" s="1"/>
  <c r="J8" i="6" s="1"/>
  <c r="L7" i="6"/>
  <c r="M7" i="6" s="1"/>
  <c r="G7" i="6"/>
  <c r="E7" i="6"/>
  <c r="F7" i="6" s="1"/>
  <c r="I7" i="6" s="1"/>
  <c r="J7" i="6" s="1"/>
  <c r="L6" i="6"/>
  <c r="M6" i="6" s="1"/>
  <c r="G6" i="6"/>
  <c r="E6" i="6"/>
  <c r="F6" i="6" s="1"/>
  <c r="I6" i="6" s="1"/>
  <c r="J6" i="6" s="1"/>
  <c r="M5" i="6"/>
  <c r="L5" i="6"/>
  <c r="G5" i="6"/>
  <c r="E5" i="6"/>
  <c r="F5" i="6" s="1"/>
  <c r="I5" i="6" s="1"/>
  <c r="J5" i="6" s="1"/>
  <c r="L4" i="6"/>
  <c r="M4" i="6" s="1"/>
  <c r="G4" i="6"/>
  <c r="E4" i="6"/>
  <c r="F4" i="6" s="1"/>
  <c r="I4" i="6" s="1"/>
  <c r="J4" i="6" s="1"/>
  <c r="M3" i="6"/>
  <c r="L3" i="6"/>
  <c r="G3" i="6"/>
  <c r="E3" i="6"/>
  <c r="F3" i="6" s="1"/>
  <c r="I3" i="6" s="1"/>
  <c r="J3" i="6" s="1"/>
  <c r="L2" i="6"/>
  <c r="M2" i="6" s="1"/>
  <c r="G2" i="6"/>
  <c r="E2" i="6"/>
  <c r="F2" i="6" s="1"/>
  <c r="I2" i="6" l="1"/>
  <c r="J2" i="6" s="1"/>
  <c r="F28" i="6"/>
  <c r="F29" i="6"/>
  <c r="F27" i="6"/>
  <c r="F27" i="5"/>
  <c r="G16" i="4" l="1"/>
  <c r="H16" i="4" s="1"/>
  <c r="G17" i="4"/>
  <c r="H17" i="4" s="1"/>
  <c r="J17" i="4" s="1"/>
  <c r="J16" i="4" l="1"/>
  <c r="K16" i="4" s="1"/>
  <c r="K17" i="4"/>
  <c r="D25" i="5"/>
  <c r="F25" i="5" s="1"/>
  <c r="D24" i="5"/>
  <c r="F24" i="5" s="1"/>
  <c r="D23" i="5"/>
  <c r="F23" i="5" s="1"/>
  <c r="D22" i="5"/>
  <c r="F22" i="5" s="1"/>
  <c r="D21" i="5"/>
  <c r="F21" i="5" s="1"/>
  <c r="D20" i="5"/>
  <c r="F20" i="5" s="1"/>
  <c r="J32" i="1" l="1"/>
  <c r="J36" i="1"/>
  <c r="J39" i="1"/>
  <c r="J40" i="1"/>
  <c r="K7" i="4" l="1"/>
  <c r="K8" i="4"/>
  <c r="G15" i="4" l="1"/>
  <c r="H15" i="4" l="1"/>
  <c r="J15" i="4" s="1"/>
  <c r="E30" i="1" l="1"/>
  <c r="G30" i="1"/>
  <c r="D16" i="5" l="1"/>
  <c r="F16" i="5" s="1"/>
  <c r="D15" i="5"/>
  <c r="F15" i="5" s="1"/>
  <c r="D14" i="5"/>
  <c r="F14" i="5" s="1"/>
  <c r="D13" i="5"/>
  <c r="F13" i="5" s="1"/>
  <c r="D12" i="5"/>
  <c r="D11" i="5"/>
  <c r="F11" i="5" s="1"/>
  <c r="D3" i="5" l="1"/>
  <c r="D4" i="5"/>
  <c r="F4" i="5" s="1"/>
  <c r="D5" i="5"/>
  <c r="F5" i="5" s="1"/>
  <c r="D6" i="5"/>
  <c r="F6" i="5" s="1"/>
  <c r="D7" i="5"/>
  <c r="F7" i="5" s="1"/>
  <c r="D2" i="5"/>
  <c r="F2" i="5" s="1"/>
  <c r="F3" i="5" l="1"/>
  <c r="E42" i="1"/>
  <c r="F42" i="1" s="1"/>
  <c r="I42" i="1" s="1"/>
  <c r="J42" i="1" s="1"/>
  <c r="G42" i="1"/>
  <c r="L42" i="1"/>
  <c r="M42" i="1" s="1"/>
  <c r="L45" i="1"/>
  <c r="M45" i="1" s="1"/>
  <c r="G45" i="1"/>
  <c r="E45" i="1"/>
  <c r="F45" i="1" s="1"/>
  <c r="I45" i="1" s="1"/>
  <c r="J45" i="1" s="1"/>
  <c r="L44" i="1"/>
  <c r="M44" i="1" s="1"/>
  <c r="G44" i="1"/>
  <c r="E44" i="1"/>
  <c r="F44" i="1" s="1"/>
  <c r="I44" i="1" s="1"/>
  <c r="J44" i="1" s="1"/>
  <c r="M43" i="1"/>
  <c r="L43" i="1"/>
  <c r="G43" i="1"/>
  <c r="E43" i="1"/>
  <c r="F43" i="1" s="1"/>
  <c r="I43" i="1" s="1"/>
  <c r="J43" i="1" s="1"/>
  <c r="L41" i="1"/>
  <c r="M41" i="1" s="1"/>
  <c r="G41" i="1"/>
  <c r="E41" i="1"/>
  <c r="F41" i="1" s="1"/>
  <c r="I41" i="1" s="1"/>
  <c r="J41" i="1" s="1"/>
  <c r="E37" i="1" l="1"/>
  <c r="I37" i="1" s="1"/>
  <c r="J37" i="1" s="1"/>
  <c r="G13" i="4" l="1"/>
  <c r="H13" i="4" s="1"/>
  <c r="K15" i="4"/>
  <c r="J13" i="4" l="1"/>
  <c r="K13" i="4" s="1"/>
  <c r="M3" i="4"/>
  <c r="M4" i="4"/>
  <c r="M5" i="4"/>
  <c r="M9" i="4"/>
  <c r="M11" i="4"/>
  <c r="M12" i="4"/>
  <c r="M2" i="4"/>
  <c r="M9" i="1" l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L11" i="1"/>
  <c r="M11" i="1" s="1"/>
  <c r="L15" i="1"/>
  <c r="M15" i="1" s="1"/>
  <c r="L16" i="1"/>
  <c r="M16" i="1" s="1"/>
  <c r="L17" i="1"/>
  <c r="M17" i="1" s="1"/>
  <c r="L19" i="1"/>
  <c r="M19" i="1" s="1"/>
  <c r="L20" i="1"/>
  <c r="M20" i="1" s="1"/>
  <c r="L21" i="1"/>
  <c r="M21" i="1" s="1"/>
  <c r="L24" i="1"/>
  <c r="M24" i="1" s="1"/>
  <c r="L25" i="1"/>
  <c r="M25" i="1" s="1"/>
  <c r="L26" i="1"/>
  <c r="M26" i="1" s="1"/>
  <c r="L2" i="1"/>
  <c r="M2" i="1" s="1"/>
  <c r="G10" i="4"/>
  <c r="G11" i="4"/>
  <c r="G12" i="4"/>
  <c r="G9" i="4"/>
  <c r="F30" i="1" l="1"/>
  <c r="I30" i="1" s="1"/>
  <c r="J30" i="1" s="1"/>
  <c r="E33" i="1"/>
  <c r="I33" i="1" s="1"/>
  <c r="J33" i="1" s="1"/>
  <c r="E34" i="1"/>
  <c r="F34" i="1" s="1"/>
  <c r="E35" i="1"/>
  <c r="I35" i="1" s="1"/>
  <c r="J35" i="1" s="1"/>
  <c r="F35" i="1" l="1"/>
  <c r="F33" i="1"/>
  <c r="I34" i="1"/>
  <c r="J34" i="1" s="1"/>
  <c r="E3" i="4"/>
  <c r="G3" i="4" s="1"/>
  <c r="H3" i="4" s="1"/>
  <c r="E4" i="4"/>
  <c r="G4" i="4" s="1"/>
  <c r="H4" i="4" s="1"/>
  <c r="E5" i="4"/>
  <c r="G5" i="4" s="1"/>
  <c r="H5" i="4" s="1"/>
  <c r="E2" i="4"/>
  <c r="G2" i="4" s="1"/>
  <c r="H2" i="4" s="1"/>
  <c r="J2" i="4" s="1"/>
  <c r="J3" i="4" l="1"/>
  <c r="K3" i="4" s="1"/>
  <c r="J5" i="4"/>
  <c r="K5" i="4" s="1"/>
  <c r="J4" i="4"/>
  <c r="K4" i="4" s="1"/>
  <c r="G29" i="1"/>
  <c r="E29" i="1"/>
  <c r="F29" i="1" s="1"/>
  <c r="I29" i="1" s="1"/>
  <c r="J29" i="1" s="1"/>
  <c r="G9" i="1" l="1"/>
  <c r="E9" i="1"/>
  <c r="F9" i="1" s="1"/>
  <c r="I9" i="1" l="1"/>
  <c r="J9" i="1" s="1"/>
  <c r="E8" i="1"/>
  <c r="F8" i="1" s="1"/>
  <c r="G8" i="1"/>
  <c r="I8" i="1" l="1"/>
  <c r="J8" i="1" s="1"/>
  <c r="H12" i="4"/>
  <c r="J12" i="4" l="1"/>
  <c r="K12" i="4" s="1"/>
  <c r="H10" i="4"/>
  <c r="H11" i="4"/>
  <c r="H9" i="4"/>
  <c r="H15" i="3"/>
  <c r="I15" i="3" s="1"/>
  <c r="H16" i="3"/>
  <c r="I16" i="3" s="1"/>
  <c r="H17" i="3"/>
  <c r="I17" i="3" s="1"/>
  <c r="G22" i="2"/>
  <c r="H22" i="2" s="1"/>
  <c r="G21" i="2"/>
  <c r="H21" i="2" s="1"/>
  <c r="G20" i="2"/>
  <c r="H20" i="2" s="1"/>
  <c r="G19" i="2"/>
  <c r="H19" i="2" s="1"/>
  <c r="J11" i="4" l="1"/>
  <c r="K11" i="4" s="1"/>
  <c r="J10" i="4"/>
  <c r="K10" i="4" s="1"/>
  <c r="J9" i="4"/>
  <c r="K9" i="4" s="1"/>
  <c r="K2" i="4"/>
  <c r="H13" i="3"/>
  <c r="I13" i="3" s="1"/>
  <c r="H8" i="3"/>
  <c r="I8" i="3" s="1"/>
  <c r="H5" i="3"/>
  <c r="I5" i="3" s="1"/>
  <c r="G3" i="1"/>
  <c r="G4" i="1"/>
  <c r="G5" i="1"/>
  <c r="G6" i="1"/>
  <c r="G7" i="1"/>
  <c r="G11" i="1"/>
  <c r="G15" i="1"/>
  <c r="G16" i="1"/>
  <c r="G17" i="1"/>
  <c r="G19" i="1"/>
  <c r="G20" i="1"/>
  <c r="G21" i="1"/>
  <c r="G24" i="1"/>
  <c r="G25" i="1"/>
  <c r="G26" i="1"/>
  <c r="G2" i="1"/>
  <c r="H14" i="3"/>
  <c r="I14" i="3" s="1"/>
  <c r="H12" i="3"/>
  <c r="I12" i="3" s="1"/>
  <c r="H11" i="3"/>
  <c r="I11" i="3" s="1"/>
  <c r="H10" i="3"/>
  <c r="I10" i="3" s="1"/>
  <c r="H9" i="3"/>
  <c r="I9" i="3" s="1"/>
  <c r="H7" i="3"/>
  <c r="I7" i="3" s="1"/>
  <c r="H6" i="3"/>
  <c r="I6" i="3" s="1"/>
  <c r="H4" i="3"/>
  <c r="I4" i="3" s="1"/>
  <c r="H3" i="3"/>
  <c r="I3" i="3" s="1"/>
  <c r="H2" i="3"/>
  <c r="I2" i="3" s="1"/>
  <c r="G17" i="2"/>
  <c r="H17" i="2" s="1"/>
  <c r="G15" i="2"/>
  <c r="H15" i="2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6" i="2"/>
  <c r="H16" i="2" s="1"/>
  <c r="G2" i="2"/>
  <c r="H2" i="2" s="1"/>
  <c r="E21" i="1" l="1"/>
  <c r="F21" i="1" s="1"/>
  <c r="E24" i="1"/>
  <c r="F24" i="1" s="1"/>
  <c r="I24" i="1" s="1"/>
  <c r="J24" i="1" s="1"/>
  <c r="E25" i="1"/>
  <c r="F25" i="1" s="1"/>
  <c r="I25" i="1" s="1"/>
  <c r="J25" i="1" s="1"/>
  <c r="E26" i="1"/>
  <c r="F26" i="1" s="1"/>
  <c r="I26" i="1" l="1"/>
  <c r="J26" i="1" s="1"/>
  <c r="O26" i="1"/>
  <c r="I21" i="1"/>
  <c r="J21" i="1" s="1"/>
  <c r="E11" i="1"/>
  <c r="F11" i="1" s="1"/>
  <c r="E15" i="1"/>
  <c r="F15" i="1" s="1"/>
  <c r="E16" i="1"/>
  <c r="F16" i="1" s="1"/>
  <c r="E17" i="1"/>
  <c r="F17" i="1" s="1"/>
  <c r="F19" i="1"/>
  <c r="E20" i="1"/>
  <c r="F20" i="1" s="1"/>
  <c r="E3" i="1"/>
  <c r="F3" i="1" s="1"/>
  <c r="E4" i="1"/>
  <c r="F4" i="1" s="1"/>
  <c r="E5" i="1"/>
  <c r="F5" i="1" s="1"/>
  <c r="I5" i="1" s="1"/>
  <c r="J5" i="1" s="1"/>
  <c r="E6" i="1"/>
  <c r="F6" i="1" s="1"/>
  <c r="E7" i="1"/>
  <c r="F7" i="1" s="1"/>
  <c r="E2" i="1"/>
  <c r="F2" i="1" s="1"/>
  <c r="I2" i="1" s="1"/>
  <c r="J2" i="1" s="1"/>
  <c r="I6" i="1" l="1"/>
  <c r="J6" i="1" s="1"/>
  <c r="O6" i="1"/>
  <c r="I4" i="1"/>
  <c r="J4" i="1" s="1"/>
  <c r="O4" i="1"/>
  <c r="I3" i="1"/>
  <c r="J3" i="1" s="1"/>
  <c r="O3" i="1"/>
  <c r="I11" i="1"/>
  <c r="J11" i="1" s="1"/>
  <c r="I15" i="1"/>
  <c r="J15" i="1" s="1"/>
  <c r="I17" i="1"/>
  <c r="J17" i="1" s="1"/>
  <c r="I20" i="1"/>
  <c r="J20" i="1" s="1"/>
  <c r="I19" i="1"/>
  <c r="J19" i="1" s="1"/>
  <c r="I7" i="1"/>
  <c r="J7" i="1" s="1"/>
  <c r="I16" i="1"/>
  <c r="J16" i="1" s="1"/>
</calcChain>
</file>

<file path=xl/sharedStrings.xml><?xml version="1.0" encoding="utf-8"?>
<sst xmlns="http://schemas.openxmlformats.org/spreadsheetml/2006/main" count="425" uniqueCount="143">
  <si>
    <t>65x95 115</t>
  </si>
  <si>
    <t>65x95 150</t>
  </si>
  <si>
    <t>65x95 170</t>
  </si>
  <si>
    <t>65x95 200</t>
  </si>
  <si>
    <t>65x95 225</t>
  </si>
  <si>
    <t>65x95 300</t>
  </si>
  <si>
    <t>kg/RS</t>
  </si>
  <si>
    <t>US/kg</t>
  </si>
  <si>
    <t>72x102 115</t>
  </si>
  <si>
    <t>72x102 150</t>
  </si>
  <si>
    <t>72x102 170</t>
  </si>
  <si>
    <t>72x102 225</t>
  </si>
  <si>
    <t>72x102 300</t>
  </si>
  <si>
    <t>cambio</t>
  </si>
  <si>
    <t>Precio RS</t>
  </si>
  <si>
    <t>63x88 115</t>
  </si>
  <si>
    <t>63x88 150</t>
  </si>
  <si>
    <t>63x88 170</t>
  </si>
  <si>
    <t>FECHA</t>
  </si>
  <si>
    <t>PAPEL</t>
  </si>
  <si>
    <t>FORMATO</t>
  </si>
  <si>
    <t>GRAMOS</t>
  </si>
  <si>
    <t>PRECIO x RS</t>
  </si>
  <si>
    <t>+ Tr.</t>
  </si>
  <si>
    <t>x 1 hoja</t>
  </si>
  <si>
    <t>72 x 102</t>
  </si>
  <si>
    <t>65 x 95</t>
  </si>
  <si>
    <t>63 x 88</t>
  </si>
  <si>
    <t>Magno ilustr. y mate</t>
  </si>
  <si>
    <t>Precio RS en US</t>
  </si>
  <si>
    <t xml:space="preserve">65x50 </t>
  </si>
  <si>
    <t>m2</t>
  </si>
  <si>
    <t>Alto brillo S/C</t>
  </si>
  <si>
    <t>Alto brillo C/C</t>
  </si>
  <si>
    <t>Ilustracion S/C</t>
  </si>
  <si>
    <t>Ilustracion C/C</t>
  </si>
  <si>
    <t>US/m2</t>
  </si>
  <si>
    <t>65 x 50</t>
  </si>
  <si>
    <t>Precio RS en $</t>
  </si>
  <si>
    <t>$ 30</t>
  </si>
  <si>
    <t>Torras</t>
  </si>
  <si>
    <t>Ritrama</t>
  </si>
  <si>
    <t>US/hoja</t>
  </si>
  <si>
    <t>Precio hoja $</t>
  </si>
  <si>
    <t>65x95 240</t>
  </si>
  <si>
    <t>OBRA</t>
  </si>
  <si>
    <t>X</t>
  </si>
  <si>
    <t>65x95 80</t>
  </si>
  <si>
    <t>Bookcel</t>
  </si>
  <si>
    <t>US hoja</t>
  </si>
  <si>
    <t>Precio $ kg</t>
  </si>
  <si>
    <t>CB blanco</t>
  </si>
  <si>
    <t>CFB color</t>
  </si>
  <si>
    <t>CF color</t>
  </si>
  <si>
    <t>US neto x hoja</t>
  </si>
  <si>
    <t>mas 25% Planeta</t>
  </si>
  <si>
    <t>mas 20% Planeta</t>
  </si>
  <si>
    <t>Fasson</t>
  </si>
  <si>
    <t>cartulina color</t>
  </si>
  <si>
    <t>Chambril</t>
  </si>
  <si>
    <t>65x95 90</t>
  </si>
  <si>
    <t>65x95 120</t>
  </si>
  <si>
    <t>65x95 180</t>
  </si>
  <si>
    <t>formato</t>
  </si>
  <si>
    <t>45 x 37</t>
  </si>
  <si>
    <t>46 x 28</t>
  </si>
  <si>
    <t>49 x 34</t>
  </si>
  <si>
    <t>51 x 40</t>
  </si>
  <si>
    <t>65 x 53</t>
  </si>
  <si>
    <t>65 x 55</t>
  </si>
  <si>
    <t>mt.2</t>
  </si>
  <si>
    <t>US/mt2</t>
  </si>
  <si>
    <t>$ x plancha</t>
  </si>
  <si>
    <t>US x plancha</t>
  </si>
  <si>
    <t>procesada</t>
  </si>
  <si>
    <t>68x96 255</t>
  </si>
  <si>
    <t>triplex</t>
  </si>
  <si>
    <t>72x92 color</t>
  </si>
  <si>
    <t xml:space="preserve">70x50 </t>
  </si>
  <si>
    <t>74x110 225</t>
  </si>
  <si>
    <t>10% transp.</t>
  </si>
  <si>
    <t>Kodak</t>
  </si>
  <si>
    <t>corolla book 80 g</t>
  </si>
  <si>
    <t>72 x 101</t>
  </si>
  <si>
    <t>limpiador</t>
  </si>
  <si>
    <t>1 lt.</t>
  </si>
  <si>
    <t>opp</t>
  </si>
  <si>
    <t>Tintas</t>
  </si>
  <si>
    <t>74x110 150</t>
  </si>
  <si>
    <t>72x102 255</t>
  </si>
  <si>
    <t>68x96 325</t>
  </si>
  <si>
    <t>fdo marron</t>
  </si>
  <si>
    <t>65x95 70</t>
  </si>
  <si>
    <t>74 x 110 80</t>
  </si>
  <si>
    <t>65 x 95 118</t>
  </si>
  <si>
    <t>65 x 95 142</t>
  </si>
  <si>
    <t>x 1 hoja/c tr.</t>
  </si>
  <si>
    <t>72 x 92 118</t>
  </si>
  <si>
    <t>con transporte</t>
  </si>
  <si>
    <t>por hoja</t>
  </si>
  <si>
    <t>65x95 210</t>
  </si>
  <si>
    <t>63x88 180</t>
  </si>
  <si>
    <t>63x88 210</t>
  </si>
  <si>
    <t>63x88 225</t>
  </si>
  <si>
    <t xml:space="preserve">Coral Book Ivory </t>
  </si>
  <si>
    <t>72x92 70</t>
  </si>
  <si>
    <t>Color Torras</t>
  </si>
  <si>
    <t>58x92 color</t>
  </si>
  <si>
    <t>65x95 106</t>
  </si>
  <si>
    <t>66x100 255</t>
  </si>
  <si>
    <t>76x112 255</t>
  </si>
  <si>
    <t>66x100 330</t>
  </si>
  <si>
    <t>68x96 330</t>
  </si>
  <si>
    <t>72x102 330</t>
  </si>
  <si>
    <t>76x112 330</t>
  </si>
  <si>
    <t>triplex fondo blanco</t>
  </si>
  <si>
    <t>66x100 245</t>
  </si>
  <si>
    <t>68x96 245</t>
  </si>
  <si>
    <t>72x102 245</t>
  </si>
  <si>
    <t>76x112 245</t>
  </si>
  <si>
    <t>duplex fondo café</t>
  </si>
  <si>
    <t>66x100 275</t>
  </si>
  <si>
    <t>68x96 275</t>
  </si>
  <si>
    <t>72x102 275</t>
  </si>
  <si>
    <t>76x112 275</t>
  </si>
  <si>
    <t>66x100 325</t>
  </si>
  <si>
    <t>72x102 325</t>
  </si>
  <si>
    <t>76x112 325</t>
  </si>
  <si>
    <t>bookcel</t>
  </si>
  <si>
    <t>63 x 88 80</t>
  </si>
  <si>
    <t>72x102 200</t>
  </si>
  <si>
    <t>63 x 88 70</t>
  </si>
  <si>
    <t>63 x 88 90</t>
  </si>
  <si>
    <t>mas 50%</t>
  </si>
  <si>
    <t>65x95 118</t>
  </si>
  <si>
    <t>(hasta 14.8.)</t>
  </si>
  <si>
    <t>7/10 + 6%</t>
  </si>
  <si>
    <t>11/11 + 12%</t>
  </si>
  <si>
    <t>70x50</t>
  </si>
  <si>
    <t>72 x 92 80</t>
  </si>
  <si>
    <t>corolla book 100 g</t>
  </si>
  <si>
    <t>74x110 350</t>
  </si>
  <si>
    <t>cart. Col. 76x112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</si>
</sst>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164" formatCode="_-[$$-2C0A]\ * #,##0.00_-;\-[$$-2C0A]\ * #,##0.00_-;_-[$$-2C0A]\ * &quot;-&quot;??_-;_-@_-"/>
    <numFmt numFmtId="165" formatCode="_ [$$-2C0A]\ * #,##0.00_ ;_ [$$-2C0A]\ * \-#,##0.00_ ;_ [$$-2C0A]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9" fontId="0" fillId="0" borderId="1" xfId="0" applyNumberFormat="1" applyBorder="1" applyAlignment="1">
      <alignment horizontal="center"/>
    </xf>
    <xf numFmtId="165" fontId="0" fillId="0" borderId="1" xfId="0" applyNumberFormat="1" applyFont="1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0" xfId="0" applyBorder="1"/>
    <xf numFmtId="165" fontId="0" fillId="0" borderId="0" xfId="0" applyNumberFormat="1" applyFont="1" applyBorder="1"/>
    <xf numFmtId="0" fontId="0" fillId="0" borderId="0" xfId="0" applyBorder="1" applyAlignment="1">
      <alignment horizontal="center"/>
    </xf>
    <xf numFmtId="9" fontId="0" fillId="0" borderId="0" xfId="0" applyNumberFormat="1"/>
    <xf numFmtId="164" fontId="0" fillId="0" borderId="0" xfId="0" applyNumberForma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0" borderId="0" xfId="0" applyFont="1"/>
    <xf numFmtId="49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/>
    <xf numFmtId="0" fontId="0" fillId="2" borderId="0" xfId="0" applyFill="1"/>
    <xf numFmtId="164" fontId="0" fillId="3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9" fontId="0" fillId="0" borderId="0" xfId="0" applyNumberFormat="1" applyFill="1"/>
    <xf numFmtId="164" fontId="0" fillId="0" borderId="0" xfId="0" applyNumberFormat="1" applyFill="1"/>
    <xf numFmtId="165" fontId="0" fillId="0" borderId="0" xfId="0" applyNumberFormat="1" applyFont="1" applyFill="1" applyBorder="1"/>
    <xf numFmtId="0" fontId="0" fillId="0" borderId="0" xfId="0" applyFill="1" applyAlignment="1"/>
    <xf numFmtId="0" fontId="0" fillId="0" borderId="0" xfId="0" applyFill="1" applyBorder="1" applyAlignment="1"/>
    <xf numFmtId="0" fontId="2" fillId="0" borderId="0" xfId="0" applyFont="1" applyFill="1" applyBorder="1" applyAlignment="1"/>
    <xf numFmtId="49" fontId="2" fillId="2" borderId="0" xfId="0" applyNumberFormat="1" applyFont="1" applyFill="1" applyBorder="1" applyAlignment="1"/>
    <xf numFmtId="0" fontId="2" fillId="0" borderId="0" xfId="0" applyFont="1" applyFill="1"/>
    <xf numFmtId="164" fontId="2" fillId="0" borderId="0" xfId="0" applyNumberFormat="1" applyFont="1" applyFill="1"/>
    <xf numFmtId="164" fontId="0" fillId="0" borderId="0" xfId="0" applyNumberFormat="1" applyFill="1" applyAlignment="1"/>
    <xf numFmtId="165" fontId="2" fillId="0" borderId="0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abSelected="1" topLeftCell="A25" zoomScale="90" zoomScaleNormal="90" workbookViewId="0">
      <selection activeCell="I35" sqref="I35"/>
    </sheetView>
  </sheetViews>
  <sheetFormatPr baseColWidth="10" defaultRowHeight="15" x14ac:dyDescent="0.25"/>
  <cols>
    <col min="1" max="1" width="15.85546875" style="27" bestFit="1" customWidth="1"/>
    <col min="2" max="3" width="11.42578125" style="28"/>
    <col min="4" max="5" width="11.42578125" style="27"/>
    <col min="6" max="6" width="12.7109375" style="34" bestFit="1" customWidth="1"/>
    <col min="7" max="7" width="14.5703125" style="27" bestFit="1" customWidth="1"/>
    <col min="8" max="8" width="11.42578125" style="28"/>
    <col min="9" max="11" width="11.42578125" style="27"/>
    <col min="12" max="12" width="13.5703125" style="27" bestFit="1" customWidth="1"/>
    <col min="13" max="13" width="16" style="27" bestFit="1" customWidth="1"/>
    <col min="14" max="14" width="11.42578125" style="27"/>
    <col min="15" max="15" width="16.85546875" style="27" customWidth="1"/>
    <col min="16" max="16384" width="11.42578125" style="27"/>
  </cols>
  <sheetData>
    <row r="1" spans="1:15" x14ac:dyDescent="0.25">
      <c r="B1" s="28" t="s">
        <v>6</v>
      </c>
      <c r="C1" s="28" t="s">
        <v>7</v>
      </c>
      <c r="D1" s="27" t="s">
        <v>13</v>
      </c>
      <c r="E1" s="27" t="s">
        <v>50</v>
      </c>
      <c r="F1" s="34" t="s">
        <v>14</v>
      </c>
      <c r="G1" s="27" t="s">
        <v>29</v>
      </c>
      <c r="H1" s="29"/>
      <c r="I1" s="30" t="s">
        <v>24</v>
      </c>
      <c r="J1" s="23" t="s">
        <v>23</v>
      </c>
      <c r="K1" s="32"/>
      <c r="L1" s="27" t="s">
        <v>54</v>
      </c>
      <c r="M1" s="33" t="s">
        <v>55</v>
      </c>
    </row>
    <row r="2" spans="1:15" x14ac:dyDescent="0.25">
      <c r="A2" s="27" t="s">
        <v>0</v>
      </c>
      <c r="B2" s="28">
        <v>35.5</v>
      </c>
      <c r="C2" s="18">
        <v>1.38</v>
      </c>
      <c r="D2" s="34">
        <f t="shared" ref="D2:D13" si="0">cambio</f>
        <v>66</v>
      </c>
      <c r="E2" s="34">
        <f>C2*D2</f>
        <v>91.08</v>
      </c>
      <c r="F2" s="34">
        <f>B2*E2</f>
        <v>3233.34</v>
      </c>
      <c r="G2" s="34">
        <f>B2*C2</f>
        <v>48.989999999999995</v>
      </c>
      <c r="H2" s="29" t="s">
        <v>46</v>
      </c>
      <c r="I2" s="35">
        <f t="shared" ref="I2:I7" si="1">(F2/500)*1.5</f>
        <v>9.7000200000000003</v>
      </c>
      <c r="J2" s="24">
        <f>I2*1.1</f>
        <v>10.670022000000001</v>
      </c>
      <c r="K2" s="32"/>
      <c r="L2" s="34">
        <f>B2*C2/500</f>
        <v>9.7979999999999984E-2</v>
      </c>
      <c r="M2" s="34">
        <f>L2*1.25</f>
        <v>0.12247499999999997</v>
      </c>
    </row>
    <row r="3" spans="1:15" x14ac:dyDescent="0.25">
      <c r="A3" s="27" t="s">
        <v>1</v>
      </c>
      <c r="B3" s="28">
        <v>46.31</v>
      </c>
      <c r="C3" s="18">
        <v>1.38</v>
      </c>
      <c r="D3" s="34">
        <f t="shared" si="0"/>
        <v>66</v>
      </c>
      <c r="E3" s="34">
        <f t="shared" ref="E3:E26" si="2">C3*D3</f>
        <v>91.08</v>
      </c>
      <c r="F3" s="34">
        <f t="shared" ref="F3:F26" si="3">B3*E3</f>
        <v>4217.9148000000005</v>
      </c>
      <c r="G3" s="34">
        <f t="shared" ref="G3:G26" si="4">B3*C3</f>
        <v>63.907800000000002</v>
      </c>
      <c r="H3" s="29" t="s">
        <v>46</v>
      </c>
      <c r="I3" s="35">
        <f t="shared" si="1"/>
        <v>12.653744400000003</v>
      </c>
      <c r="J3" s="24">
        <f>I3*1.1</f>
        <v>13.919118840000005</v>
      </c>
      <c r="K3" s="32"/>
      <c r="L3" s="34">
        <f t="shared" ref="L3:L26" si="5">B3*C3/500</f>
        <v>0.1278156</v>
      </c>
      <c r="M3" s="34">
        <f t="shared" ref="M3:M26" si="6">L3*1.25</f>
        <v>0.15976950000000001</v>
      </c>
      <c r="O3" s="34">
        <f>F3*4</f>
        <v>16871.659200000002</v>
      </c>
    </row>
    <row r="4" spans="1:15" x14ac:dyDescent="0.25">
      <c r="A4" s="27" t="s">
        <v>2</v>
      </c>
      <c r="B4" s="28">
        <v>52.48</v>
      </c>
      <c r="C4" s="18">
        <v>1.38</v>
      </c>
      <c r="D4" s="34">
        <f t="shared" si="0"/>
        <v>66</v>
      </c>
      <c r="E4" s="34">
        <f t="shared" si="2"/>
        <v>91.08</v>
      </c>
      <c r="F4" s="34">
        <f t="shared" si="3"/>
        <v>4779.8783999999996</v>
      </c>
      <c r="G4" s="34">
        <f t="shared" si="4"/>
        <v>72.422399999999996</v>
      </c>
      <c r="H4" s="29" t="s">
        <v>46</v>
      </c>
      <c r="I4" s="35">
        <f t="shared" si="1"/>
        <v>14.339635199999998</v>
      </c>
      <c r="J4" s="24">
        <f t="shared" ref="J4:J27" si="7">I4*1.1</f>
        <v>15.773598719999999</v>
      </c>
      <c r="K4" s="32"/>
      <c r="L4" s="34">
        <f t="shared" si="5"/>
        <v>0.1448448</v>
      </c>
      <c r="M4" s="34">
        <f t="shared" si="6"/>
        <v>0.18105599999999999</v>
      </c>
      <c r="O4" s="34">
        <f>F4*4</f>
        <v>19119.513599999998</v>
      </c>
    </row>
    <row r="5" spans="1:15" x14ac:dyDescent="0.25">
      <c r="A5" s="27" t="s">
        <v>3</v>
      </c>
      <c r="B5" s="28">
        <v>61.75</v>
      </c>
      <c r="C5" s="18">
        <v>1.38</v>
      </c>
      <c r="D5" s="34">
        <f t="shared" si="0"/>
        <v>66</v>
      </c>
      <c r="E5" s="34">
        <f t="shared" si="2"/>
        <v>91.08</v>
      </c>
      <c r="F5" s="34">
        <f t="shared" si="3"/>
        <v>5624.19</v>
      </c>
      <c r="G5" s="34">
        <f t="shared" si="4"/>
        <v>85.214999999999989</v>
      </c>
      <c r="H5" s="29" t="s">
        <v>46</v>
      </c>
      <c r="I5" s="35">
        <f t="shared" si="1"/>
        <v>16.87257</v>
      </c>
      <c r="J5" s="24">
        <f t="shared" si="7"/>
        <v>18.559827000000002</v>
      </c>
      <c r="K5" s="32"/>
      <c r="L5" s="34">
        <f t="shared" si="5"/>
        <v>0.17042999999999997</v>
      </c>
      <c r="M5" s="34">
        <f t="shared" si="6"/>
        <v>0.21303749999999996</v>
      </c>
      <c r="O5" s="34"/>
    </row>
    <row r="6" spans="1:15" x14ac:dyDescent="0.25">
      <c r="A6" s="27" t="s">
        <v>4</v>
      </c>
      <c r="B6" s="28">
        <v>69.47</v>
      </c>
      <c r="C6" s="18">
        <v>1.46</v>
      </c>
      <c r="D6" s="34">
        <f t="shared" si="0"/>
        <v>66</v>
      </c>
      <c r="E6" s="34">
        <f t="shared" si="2"/>
        <v>96.36</v>
      </c>
      <c r="F6" s="34">
        <f t="shared" si="3"/>
        <v>6694.1291999999994</v>
      </c>
      <c r="G6" s="34">
        <f t="shared" si="4"/>
        <v>101.42619999999999</v>
      </c>
      <c r="H6" s="29" t="s">
        <v>46</v>
      </c>
      <c r="I6" s="35">
        <f t="shared" si="1"/>
        <v>20.082387599999997</v>
      </c>
      <c r="J6" s="24">
        <f t="shared" si="7"/>
        <v>22.090626359999998</v>
      </c>
      <c r="K6" s="32"/>
      <c r="L6" s="34">
        <f t="shared" si="5"/>
        <v>0.20285239999999999</v>
      </c>
      <c r="M6" s="34">
        <f t="shared" si="6"/>
        <v>0.2535655</v>
      </c>
      <c r="O6" s="34">
        <f>F6*4</f>
        <v>26776.516799999998</v>
      </c>
    </row>
    <row r="7" spans="1:15" x14ac:dyDescent="0.25">
      <c r="A7" s="27" t="s">
        <v>5</v>
      </c>
      <c r="B7" s="28">
        <v>92.63</v>
      </c>
      <c r="C7" s="18">
        <v>1.43</v>
      </c>
      <c r="D7" s="34">
        <f t="shared" si="0"/>
        <v>66</v>
      </c>
      <c r="E7" s="34">
        <f t="shared" si="2"/>
        <v>94.38</v>
      </c>
      <c r="F7" s="34">
        <f t="shared" si="3"/>
        <v>8742.4193999999989</v>
      </c>
      <c r="G7" s="34">
        <f t="shared" si="4"/>
        <v>132.46089999999998</v>
      </c>
      <c r="H7" s="29" t="s">
        <v>46</v>
      </c>
      <c r="I7" s="35">
        <f t="shared" si="1"/>
        <v>26.227258199999998</v>
      </c>
      <c r="J7" s="24">
        <f t="shared" si="7"/>
        <v>28.849984020000001</v>
      </c>
      <c r="K7" s="32"/>
      <c r="L7" s="34">
        <f t="shared" si="5"/>
        <v>0.26492179999999999</v>
      </c>
      <c r="M7" s="34">
        <f t="shared" si="6"/>
        <v>0.33115224999999998</v>
      </c>
      <c r="O7" s="34"/>
    </row>
    <row r="8" spans="1:15" x14ac:dyDescent="0.25">
      <c r="A8" s="27" t="s">
        <v>44</v>
      </c>
      <c r="B8" s="28">
        <v>74.099999999999994</v>
      </c>
      <c r="C8" s="18">
        <v>1.67</v>
      </c>
      <c r="D8" s="34">
        <f t="shared" si="0"/>
        <v>66</v>
      </c>
      <c r="E8" s="34">
        <f t="shared" si="2"/>
        <v>110.22</v>
      </c>
      <c r="F8" s="34">
        <f t="shared" si="3"/>
        <v>8167.3019999999997</v>
      </c>
      <c r="G8" s="34">
        <f t="shared" si="4"/>
        <v>123.74699999999999</v>
      </c>
      <c r="H8" s="29" t="s">
        <v>46</v>
      </c>
      <c r="I8" s="35">
        <f t="shared" ref="I8:I26" si="8">(F8/500)*1.5</f>
        <v>24.501905999999998</v>
      </c>
      <c r="J8" s="24">
        <f t="shared" si="7"/>
        <v>26.952096600000001</v>
      </c>
      <c r="K8" s="32" t="s">
        <v>45</v>
      </c>
      <c r="L8" s="34">
        <f t="shared" si="5"/>
        <v>0.24749399999999996</v>
      </c>
      <c r="M8" s="34">
        <f t="shared" si="6"/>
        <v>0.30936749999999996</v>
      </c>
    </row>
    <row r="9" spans="1:15" x14ac:dyDescent="0.25">
      <c r="A9" s="27" t="s">
        <v>44</v>
      </c>
      <c r="B9" s="28">
        <v>74.099999999999994</v>
      </c>
      <c r="C9" s="18">
        <v>1.96</v>
      </c>
      <c r="D9" s="34">
        <f t="shared" si="0"/>
        <v>66</v>
      </c>
      <c r="E9" s="34">
        <f t="shared" si="2"/>
        <v>129.35999999999999</v>
      </c>
      <c r="F9" s="34">
        <f>B9*E9</f>
        <v>9585.5759999999973</v>
      </c>
      <c r="G9" s="34">
        <f>B9*C9</f>
        <v>145.23599999999999</v>
      </c>
      <c r="H9" s="29"/>
      <c r="I9" s="35">
        <f t="shared" si="8"/>
        <v>28.756727999999995</v>
      </c>
      <c r="J9" s="24">
        <f t="shared" si="7"/>
        <v>31.632400799999999</v>
      </c>
      <c r="K9" s="32"/>
      <c r="L9" s="34">
        <f t="shared" si="5"/>
        <v>0.29047199999999995</v>
      </c>
      <c r="M9" s="34">
        <f t="shared" si="6"/>
        <v>0.36308999999999991</v>
      </c>
    </row>
    <row r="10" spans="1:15" x14ac:dyDescent="0.25">
      <c r="C10" s="18"/>
      <c r="D10" s="34"/>
      <c r="E10" s="34"/>
      <c r="G10" s="34"/>
      <c r="H10" s="29"/>
      <c r="I10" s="35"/>
      <c r="J10" s="24">
        <f t="shared" si="7"/>
        <v>0</v>
      </c>
      <c r="K10" s="32"/>
      <c r="L10" s="34"/>
      <c r="M10" s="34"/>
    </row>
    <row r="11" spans="1:15" x14ac:dyDescent="0.25">
      <c r="A11" s="27" t="s">
        <v>75</v>
      </c>
      <c r="B11" s="28">
        <v>83.23</v>
      </c>
      <c r="C11" s="18">
        <v>1.74</v>
      </c>
      <c r="D11" s="34">
        <f t="shared" si="0"/>
        <v>66</v>
      </c>
      <c r="E11" s="34">
        <f>C11*D11</f>
        <v>114.84</v>
      </c>
      <c r="F11" s="34">
        <f t="shared" si="3"/>
        <v>9558.1332000000002</v>
      </c>
      <c r="G11" s="34">
        <f t="shared" si="4"/>
        <v>144.8202</v>
      </c>
      <c r="H11" s="29" t="s">
        <v>46</v>
      </c>
      <c r="I11" s="35">
        <f t="shared" si="8"/>
        <v>28.674399600000001</v>
      </c>
      <c r="J11" s="24">
        <f t="shared" si="7"/>
        <v>31.541839560000003</v>
      </c>
      <c r="K11" s="32" t="s">
        <v>76</v>
      </c>
      <c r="L11" s="34">
        <f t="shared" si="5"/>
        <v>0.28964040000000002</v>
      </c>
      <c r="M11" s="34">
        <f t="shared" si="6"/>
        <v>0.36205050000000005</v>
      </c>
    </row>
    <row r="12" spans="1:15" x14ac:dyDescent="0.25">
      <c r="A12" s="27" t="s">
        <v>89</v>
      </c>
      <c r="B12" s="28">
        <v>93.63</v>
      </c>
      <c r="C12" s="18">
        <v>1.74</v>
      </c>
      <c r="D12" s="34">
        <f t="shared" si="0"/>
        <v>66</v>
      </c>
      <c r="E12" s="34">
        <f>C12*D12</f>
        <v>114.84</v>
      </c>
      <c r="F12" s="34">
        <f>B12*E12</f>
        <v>10752.4692</v>
      </c>
      <c r="G12" s="34">
        <f>B12*C12</f>
        <v>162.9162</v>
      </c>
      <c r="H12" s="29" t="s">
        <v>46</v>
      </c>
      <c r="I12" s="35">
        <f>(F12/500)*1.5</f>
        <v>32.257407600000001</v>
      </c>
      <c r="J12" s="24">
        <f t="shared" si="7"/>
        <v>35.483148360000001</v>
      </c>
      <c r="K12" s="32" t="s">
        <v>76</v>
      </c>
      <c r="L12" s="34">
        <f t="shared" si="5"/>
        <v>0.32583240000000002</v>
      </c>
      <c r="M12" s="34">
        <f t="shared" si="6"/>
        <v>0.4072905</v>
      </c>
    </row>
    <row r="13" spans="1:15" x14ac:dyDescent="0.25">
      <c r="A13" s="27" t="s">
        <v>90</v>
      </c>
      <c r="B13" s="28">
        <v>106.08</v>
      </c>
      <c r="C13" s="18">
        <v>1.61</v>
      </c>
      <c r="D13" s="34">
        <f t="shared" si="0"/>
        <v>66</v>
      </c>
      <c r="E13" s="34">
        <f>C13*D13</f>
        <v>106.26</v>
      </c>
      <c r="F13" s="34">
        <f>B13*E13</f>
        <v>11272.060800000001</v>
      </c>
      <c r="G13" s="34">
        <f>B13*C13</f>
        <v>170.78880000000001</v>
      </c>
      <c r="H13" s="29" t="s">
        <v>46</v>
      </c>
      <c r="I13" s="35">
        <f>(F13/500)*1.5</f>
        <v>33.816182400000002</v>
      </c>
      <c r="J13" s="24">
        <f t="shared" si="7"/>
        <v>37.197800640000004</v>
      </c>
      <c r="K13" s="32" t="s">
        <v>91</v>
      </c>
      <c r="L13" s="34">
        <f t="shared" si="5"/>
        <v>0.34157760000000004</v>
      </c>
      <c r="M13" s="34">
        <f t="shared" si="6"/>
        <v>0.42697200000000002</v>
      </c>
    </row>
    <row r="14" spans="1:15" x14ac:dyDescent="0.25">
      <c r="C14" s="18"/>
      <c r="D14" s="34"/>
      <c r="E14" s="34"/>
      <c r="G14" s="34"/>
      <c r="H14" s="29"/>
      <c r="I14" s="35"/>
      <c r="J14" s="24">
        <f t="shared" si="7"/>
        <v>0</v>
      </c>
      <c r="K14" s="32"/>
      <c r="L14" s="34"/>
      <c r="M14" s="34"/>
    </row>
    <row r="15" spans="1:15" x14ac:dyDescent="0.25">
      <c r="A15" s="27" t="s">
        <v>8</v>
      </c>
      <c r="B15" s="28">
        <v>42.23</v>
      </c>
      <c r="C15" s="18">
        <v>1.38</v>
      </c>
      <c r="D15" s="34">
        <f t="shared" ref="D15:D22" si="9">cambio</f>
        <v>66</v>
      </c>
      <c r="E15" s="34">
        <f t="shared" si="2"/>
        <v>91.08</v>
      </c>
      <c r="F15" s="34">
        <f t="shared" si="3"/>
        <v>3846.3083999999994</v>
      </c>
      <c r="G15" s="34">
        <f t="shared" si="4"/>
        <v>58.277399999999993</v>
      </c>
      <c r="H15" s="29" t="s">
        <v>46</v>
      </c>
      <c r="I15" s="35">
        <f t="shared" si="8"/>
        <v>11.538925199999998</v>
      </c>
      <c r="J15" s="24">
        <f t="shared" si="7"/>
        <v>12.692817719999999</v>
      </c>
      <c r="K15" s="32"/>
      <c r="L15" s="34">
        <f t="shared" si="5"/>
        <v>0.11655479999999999</v>
      </c>
      <c r="M15" s="34">
        <f t="shared" si="6"/>
        <v>0.14569349999999998</v>
      </c>
    </row>
    <row r="16" spans="1:15" x14ac:dyDescent="0.25">
      <c r="A16" s="27" t="s">
        <v>9</v>
      </c>
      <c r="B16" s="28">
        <v>55.08</v>
      </c>
      <c r="C16" s="18">
        <v>1.38</v>
      </c>
      <c r="D16" s="34">
        <f t="shared" si="9"/>
        <v>66</v>
      </c>
      <c r="E16" s="34">
        <f t="shared" si="2"/>
        <v>91.08</v>
      </c>
      <c r="F16" s="34">
        <f t="shared" si="3"/>
        <v>5016.6863999999996</v>
      </c>
      <c r="G16" s="34">
        <f t="shared" si="4"/>
        <v>76.01039999999999</v>
      </c>
      <c r="H16" s="29" t="s">
        <v>46</v>
      </c>
      <c r="I16" s="35">
        <f t="shared" si="8"/>
        <v>15.050059199999998</v>
      </c>
      <c r="J16" s="24">
        <f t="shared" si="7"/>
        <v>16.555065119999998</v>
      </c>
      <c r="K16" s="32"/>
      <c r="L16" s="34">
        <f t="shared" si="5"/>
        <v>0.15202079999999998</v>
      </c>
      <c r="M16" s="34">
        <f t="shared" si="6"/>
        <v>0.19002599999999997</v>
      </c>
    </row>
    <row r="17" spans="1:15" x14ac:dyDescent="0.25">
      <c r="A17" s="27" t="s">
        <v>10</v>
      </c>
      <c r="B17" s="28">
        <v>62.42</v>
      </c>
      <c r="C17" s="18">
        <v>1.38</v>
      </c>
      <c r="D17" s="34">
        <f t="shared" si="9"/>
        <v>66</v>
      </c>
      <c r="E17" s="34">
        <f t="shared" si="2"/>
        <v>91.08</v>
      </c>
      <c r="F17" s="34">
        <f t="shared" si="3"/>
        <v>5685.2136</v>
      </c>
      <c r="G17" s="34">
        <f t="shared" si="4"/>
        <v>86.139600000000002</v>
      </c>
      <c r="H17" s="29" t="s">
        <v>46</v>
      </c>
      <c r="I17" s="35">
        <f t="shared" si="8"/>
        <v>17.055640799999999</v>
      </c>
      <c r="J17" s="24">
        <f t="shared" si="7"/>
        <v>18.761204880000001</v>
      </c>
      <c r="K17" s="32"/>
      <c r="L17" s="34">
        <f t="shared" si="5"/>
        <v>0.17227919999999999</v>
      </c>
      <c r="M17" s="34">
        <f t="shared" si="6"/>
        <v>0.21534899999999998</v>
      </c>
    </row>
    <row r="18" spans="1:15" x14ac:dyDescent="0.25">
      <c r="A18" s="27" t="s">
        <v>130</v>
      </c>
      <c r="B18" s="28">
        <v>73.44</v>
      </c>
      <c r="C18" s="18">
        <v>1.46</v>
      </c>
      <c r="D18" s="34">
        <f t="shared" si="9"/>
        <v>66</v>
      </c>
      <c r="E18" s="34">
        <f t="shared" si="2"/>
        <v>96.36</v>
      </c>
      <c r="F18" s="34">
        <f t="shared" si="3"/>
        <v>7076.6783999999998</v>
      </c>
      <c r="G18" s="34">
        <f t="shared" si="4"/>
        <v>107.22239999999999</v>
      </c>
      <c r="H18" s="29" t="s">
        <v>46</v>
      </c>
      <c r="I18" s="35">
        <f t="shared" si="8"/>
        <v>21.2300352</v>
      </c>
      <c r="J18" s="24">
        <f t="shared" si="7"/>
        <v>23.353038720000001</v>
      </c>
      <c r="K18" s="32"/>
      <c r="L18" s="34">
        <f t="shared" si="5"/>
        <v>0.21444479999999999</v>
      </c>
      <c r="M18" s="34">
        <f t="shared" si="6"/>
        <v>0.26805599999999996</v>
      </c>
    </row>
    <row r="19" spans="1:15" ht="15.75" customHeight="1" x14ac:dyDescent="0.25">
      <c r="A19" s="27" t="s">
        <v>11</v>
      </c>
      <c r="B19" s="28">
        <v>82.62</v>
      </c>
      <c r="C19" s="18">
        <v>1.46</v>
      </c>
      <c r="D19" s="34">
        <f t="shared" si="9"/>
        <v>66</v>
      </c>
      <c r="E19" s="34">
        <f t="shared" si="2"/>
        <v>96.36</v>
      </c>
      <c r="F19" s="34">
        <f t="shared" si="3"/>
        <v>7961.2632000000003</v>
      </c>
      <c r="G19" s="34">
        <f t="shared" si="4"/>
        <v>120.62520000000001</v>
      </c>
      <c r="H19" s="29" t="s">
        <v>46</v>
      </c>
      <c r="I19" s="35">
        <f t="shared" si="8"/>
        <v>23.8837896</v>
      </c>
      <c r="J19" s="24">
        <f t="shared" si="7"/>
        <v>26.272168560000001</v>
      </c>
      <c r="K19" s="32"/>
      <c r="L19" s="34">
        <f t="shared" si="5"/>
        <v>0.2412504</v>
      </c>
      <c r="M19" s="34">
        <f t="shared" si="6"/>
        <v>0.30156300000000003</v>
      </c>
    </row>
    <row r="20" spans="1:15" x14ac:dyDescent="0.25">
      <c r="A20" s="27" t="s">
        <v>12</v>
      </c>
      <c r="B20" s="28">
        <v>110.16</v>
      </c>
      <c r="C20" s="18">
        <v>1.46</v>
      </c>
      <c r="D20" s="34">
        <f t="shared" si="9"/>
        <v>66</v>
      </c>
      <c r="E20" s="34">
        <f t="shared" si="2"/>
        <v>96.36</v>
      </c>
      <c r="F20" s="34">
        <f t="shared" si="3"/>
        <v>10615.017599999999</v>
      </c>
      <c r="G20" s="34">
        <f t="shared" si="4"/>
        <v>160.83359999999999</v>
      </c>
      <c r="H20" s="29" t="s">
        <v>46</v>
      </c>
      <c r="I20" s="35">
        <f t="shared" si="8"/>
        <v>31.845052799999998</v>
      </c>
      <c r="J20" s="24">
        <f t="shared" si="7"/>
        <v>35.029558080000001</v>
      </c>
      <c r="K20" s="32"/>
      <c r="L20" s="34">
        <f t="shared" si="5"/>
        <v>0.32166719999999999</v>
      </c>
      <c r="M20" s="34">
        <f t="shared" si="6"/>
        <v>0.402084</v>
      </c>
    </row>
    <row r="21" spans="1:15" x14ac:dyDescent="0.25">
      <c r="A21" s="27" t="s">
        <v>79</v>
      </c>
      <c r="B21" s="28">
        <v>91.57</v>
      </c>
      <c r="C21" s="18">
        <v>1.43</v>
      </c>
      <c r="D21" s="34">
        <f t="shared" si="9"/>
        <v>66</v>
      </c>
      <c r="E21" s="34">
        <f t="shared" si="2"/>
        <v>94.38</v>
      </c>
      <c r="F21" s="34">
        <f t="shared" si="3"/>
        <v>8642.3765999999996</v>
      </c>
      <c r="G21" s="34">
        <f t="shared" si="4"/>
        <v>130.9451</v>
      </c>
      <c r="H21" s="29"/>
      <c r="I21" s="35">
        <f t="shared" si="8"/>
        <v>25.927129800000003</v>
      </c>
      <c r="J21" s="24">
        <f t="shared" si="7"/>
        <v>28.519842780000005</v>
      </c>
      <c r="K21" s="32"/>
      <c r="L21" s="34">
        <f t="shared" si="5"/>
        <v>0.26189020000000002</v>
      </c>
      <c r="M21" s="34">
        <f t="shared" si="6"/>
        <v>0.32736275000000004</v>
      </c>
    </row>
    <row r="22" spans="1:15" x14ac:dyDescent="0.25">
      <c r="A22" s="27" t="s">
        <v>141</v>
      </c>
      <c r="B22" s="28">
        <v>142.44999999999999</v>
      </c>
      <c r="C22" s="18">
        <v>1.43</v>
      </c>
      <c r="D22" s="34">
        <f t="shared" si="9"/>
        <v>66</v>
      </c>
      <c r="E22" s="34">
        <f t="shared" ref="E22" si="10">C22*D22</f>
        <v>94.38</v>
      </c>
      <c r="F22" s="34">
        <f t="shared" ref="F22" si="11">B22*E22</f>
        <v>13444.430999999999</v>
      </c>
      <c r="G22" s="34">
        <f t="shared" ref="G22" si="12">B22*C22</f>
        <v>203.70349999999996</v>
      </c>
      <c r="H22" s="29"/>
      <c r="I22" s="35">
        <f t="shared" ref="I22" si="13">(F22/500)*1.5</f>
        <v>40.333292999999998</v>
      </c>
      <c r="J22" s="24">
        <f t="shared" ref="J22" si="14">I22*1.1</f>
        <v>44.366622300000003</v>
      </c>
      <c r="K22" s="32"/>
      <c r="L22" s="34"/>
      <c r="M22" s="34"/>
    </row>
    <row r="23" spans="1:15" x14ac:dyDescent="0.25">
      <c r="D23" s="34"/>
      <c r="E23" s="34"/>
      <c r="G23" s="34"/>
      <c r="H23" s="29"/>
      <c r="I23" s="35"/>
      <c r="J23" s="24">
        <f t="shared" si="7"/>
        <v>0</v>
      </c>
      <c r="K23" s="32"/>
      <c r="L23" s="34"/>
      <c r="M23" s="34"/>
    </row>
    <row r="24" spans="1:15" x14ac:dyDescent="0.25">
      <c r="A24" s="27" t="s">
        <v>15</v>
      </c>
      <c r="B24" s="28">
        <v>31.88</v>
      </c>
      <c r="C24" s="18">
        <v>1.38</v>
      </c>
      <c r="D24" s="34">
        <f>cambio</f>
        <v>66</v>
      </c>
      <c r="E24" s="34">
        <f t="shared" si="2"/>
        <v>91.08</v>
      </c>
      <c r="F24" s="34">
        <f t="shared" si="3"/>
        <v>2903.6304</v>
      </c>
      <c r="G24" s="34">
        <f t="shared" si="4"/>
        <v>43.994399999999992</v>
      </c>
      <c r="H24" s="29" t="s">
        <v>46</v>
      </c>
      <c r="I24" s="35">
        <f t="shared" si="8"/>
        <v>8.7108911999999989</v>
      </c>
      <c r="J24" s="24">
        <f t="shared" si="7"/>
        <v>9.5819803199999996</v>
      </c>
      <c r="K24" s="32"/>
      <c r="L24" s="34">
        <f t="shared" si="5"/>
        <v>8.7988799999999978E-2</v>
      </c>
      <c r="M24" s="34">
        <f t="shared" si="6"/>
        <v>0.10998599999999997</v>
      </c>
    </row>
    <row r="25" spans="1:15" x14ac:dyDescent="0.25">
      <c r="A25" s="27" t="s">
        <v>16</v>
      </c>
      <c r="B25" s="28">
        <v>41.58</v>
      </c>
      <c r="C25" s="18">
        <v>1.38</v>
      </c>
      <c r="D25" s="34">
        <f>cambio</f>
        <v>66</v>
      </c>
      <c r="E25" s="34">
        <f t="shared" si="2"/>
        <v>91.08</v>
      </c>
      <c r="F25" s="34">
        <f t="shared" si="3"/>
        <v>3787.1063999999997</v>
      </c>
      <c r="G25" s="34">
        <f t="shared" si="4"/>
        <v>57.380399999999995</v>
      </c>
      <c r="H25" s="29" t="s">
        <v>46</v>
      </c>
      <c r="I25" s="35">
        <f t="shared" si="8"/>
        <v>11.361319200000001</v>
      </c>
      <c r="J25" s="24">
        <f t="shared" si="7"/>
        <v>12.497451120000001</v>
      </c>
      <c r="K25" s="32"/>
      <c r="L25" s="34">
        <f t="shared" si="5"/>
        <v>0.11476079999999998</v>
      </c>
      <c r="M25" s="34">
        <f t="shared" si="6"/>
        <v>0.14345099999999997</v>
      </c>
    </row>
    <row r="26" spans="1:15" x14ac:dyDescent="0.25">
      <c r="A26" s="27" t="s">
        <v>17</v>
      </c>
      <c r="B26" s="28">
        <v>47.12</v>
      </c>
      <c r="C26" s="18">
        <v>1.38</v>
      </c>
      <c r="D26" s="34">
        <f>cambio</f>
        <v>66</v>
      </c>
      <c r="E26" s="34">
        <f t="shared" si="2"/>
        <v>91.08</v>
      </c>
      <c r="F26" s="34">
        <f t="shared" si="3"/>
        <v>4291.6895999999997</v>
      </c>
      <c r="G26" s="34">
        <f t="shared" si="4"/>
        <v>65.025599999999997</v>
      </c>
      <c r="H26" s="29" t="s">
        <v>46</v>
      </c>
      <c r="I26" s="35">
        <f t="shared" si="8"/>
        <v>12.875068799999999</v>
      </c>
      <c r="J26" s="24">
        <f t="shared" si="7"/>
        <v>14.16257568</v>
      </c>
      <c r="K26" s="32"/>
      <c r="L26" s="34">
        <f t="shared" si="5"/>
        <v>0.13005120000000001</v>
      </c>
      <c r="M26" s="34">
        <f t="shared" si="6"/>
        <v>0.16256400000000001</v>
      </c>
      <c r="O26" s="34">
        <f>F26*6</f>
        <v>25750.137599999998</v>
      </c>
    </row>
    <row r="27" spans="1:15" x14ac:dyDescent="0.25">
      <c r="A27" s="27" t="s">
        <v>103</v>
      </c>
      <c r="B27" s="28">
        <v>62.37</v>
      </c>
      <c r="C27" s="18">
        <v>1.38</v>
      </c>
      <c r="D27" s="34">
        <f>cambio</f>
        <v>66</v>
      </c>
      <c r="E27" s="34">
        <f>C27*D27</f>
        <v>91.08</v>
      </c>
      <c r="F27" s="34">
        <f>B27*E27</f>
        <v>5680.6596</v>
      </c>
      <c r="G27" s="34">
        <f>B27*C27</f>
        <v>86.070599999999985</v>
      </c>
      <c r="H27" s="29" t="s">
        <v>46</v>
      </c>
      <c r="I27" s="35">
        <f>(F27/500)*1.5</f>
        <v>17.041978800000003</v>
      </c>
      <c r="J27" s="24">
        <f t="shared" si="7"/>
        <v>18.746176680000005</v>
      </c>
      <c r="K27" s="32"/>
    </row>
    <row r="28" spans="1:15" x14ac:dyDescent="0.25">
      <c r="C28" s="18"/>
      <c r="H28" s="29"/>
      <c r="I28" s="32"/>
      <c r="J28" s="24"/>
      <c r="K28" s="32"/>
    </row>
    <row r="29" spans="1:15" x14ac:dyDescent="0.25">
      <c r="A29" s="27" t="s">
        <v>47</v>
      </c>
      <c r="B29" s="28">
        <v>24.7</v>
      </c>
      <c r="C29" s="18">
        <v>43.9</v>
      </c>
      <c r="D29" s="34">
        <v>1</v>
      </c>
      <c r="E29" s="34">
        <f t="shared" ref="E29:E37" si="15">C29*D29</f>
        <v>43.9</v>
      </c>
      <c r="F29" s="34">
        <f t="shared" ref="F29:F35" si="16">B29*E29</f>
        <v>1084.33</v>
      </c>
      <c r="G29" s="34">
        <f>B29*C29</f>
        <v>1084.33</v>
      </c>
      <c r="H29" s="29"/>
      <c r="I29" s="35">
        <f>(F29/500)*1.5</f>
        <v>3.25299</v>
      </c>
      <c r="J29" s="24">
        <f t="shared" ref="J29:J46" si="17">I29*1.12</f>
        <v>3.6433488000000005</v>
      </c>
      <c r="K29" s="32" t="s">
        <v>48</v>
      </c>
    </row>
    <row r="30" spans="1:15" x14ac:dyDescent="0.25">
      <c r="A30" s="27" t="s">
        <v>77</v>
      </c>
      <c r="B30" s="28">
        <v>23.18</v>
      </c>
      <c r="C30" s="18">
        <v>106.27</v>
      </c>
      <c r="D30" s="34">
        <v>1</v>
      </c>
      <c r="E30" s="34">
        <f t="shared" si="15"/>
        <v>106.27</v>
      </c>
      <c r="F30" s="34">
        <f t="shared" si="16"/>
        <v>2463.3386</v>
      </c>
      <c r="G30" s="34">
        <f>B30*C30</f>
        <v>2463.3386</v>
      </c>
      <c r="H30" s="29"/>
      <c r="I30" s="35">
        <f>(F30/500)*1.5</f>
        <v>7.3900158000000005</v>
      </c>
      <c r="J30" s="24">
        <f t="shared" si="17"/>
        <v>8.2768176960000019</v>
      </c>
      <c r="K30" s="32"/>
    </row>
    <row r="31" spans="1:15" x14ac:dyDescent="0.25">
      <c r="A31" s="27" t="s">
        <v>107</v>
      </c>
      <c r="B31" s="28">
        <v>18.68</v>
      </c>
      <c r="C31" s="18">
        <v>106.27</v>
      </c>
      <c r="D31" s="34">
        <v>1</v>
      </c>
      <c r="E31" s="34">
        <f>C31*D31</f>
        <v>106.27</v>
      </c>
      <c r="F31" s="34">
        <f>B31*E31</f>
        <v>1985.1235999999999</v>
      </c>
      <c r="G31" s="34">
        <f>B31*C31</f>
        <v>1985.1235999999999</v>
      </c>
      <c r="H31" s="29"/>
      <c r="I31" s="35">
        <f>(F31/500)*1.5</f>
        <v>5.9553707999999999</v>
      </c>
      <c r="J31" s="24">
        <f>I31*1.12</f>
        <v>6.6700152960000008</v>
      </c>
      <c r="K31" s="32"/>
    </row>
    <row r="32" spans="1:15" x14ac:dyDescent="0.25">
      <c r="E32" s="34"/>
      <c r="G32" s="34"/>
      <c r="H32" s="29"/>
      <c r="I32" s="35"/>
      <c r="J32" s="24">
        <f t="shared" si="17"/>
        <v>0</v>
      </c>
      <c r="K32" s="32"/>
    </row>
    <row r="33" spans="1:13" x14ac:dyDescent="0.25">
      <c r="A33" s="27" t="s">
        <v>51</v>
      </c>
      <c r="C33" s="18">
        <v>48</v>
      </c>
      <c r="D33" s="34">
        <f>cambio</f>
        <v>66</v>
      </c>
      <c r="E33" s="34">
        <f t="shared" si="15"/>
        <v>3168</v>
      </c>
      <c r="F33" s="34">
        <f t="shared" si="16"/>
        <v>0</v>
      </c>
      <c r="G33" s="34"/>
      <c r="H33" s="29"/>
      <c r="I33" s="35">
        <f>(E33/500)*1.5</f>
        <v>9.5040000000000013</v>
      </c>
      <c r="J33" s="24">
        <f t="shared" si="17"/>
        <v>10.644480000000003</v>
      </c>
      <c r="K33" s="32"/>
    </row>
    <row r="34" spans="1:13" x14ac:dyDescent="0.25">
      <c r="A34" s="27" t="s">
        <v>52</v>
      </c>
      <c r="C34" s="18">
        <v>58</v>
      </c>
      <c r="D34" s="34">
        <f>cambio</f>
        <v>66</v>
      </c>
      <c r="E34" s="34">
        <f t="shared" si="15"/>
        <v>3828</v>
      </c>
      <c r="F34" s="34">
        <f t="shared" si="16"/>
        <v>0</v>
      </c>
      <c r="G34" s="34"/>
      <c r="H34" s="29"/>
      <c r="I34" s="35">
        <f>(E34/500)*1.5</f>
        <v>11.484</v>
      </c>
      <c r="J34" s="24">
        <f t="shared" si="17"/>
        <v>12.862080000000001</v>
      </c>
      <c r="K34" s="32"/>
    </row>
    <row r="35" spans="1:13" x14ac:dyDescent="0.25">
      <c r="A35" s="27" t="s">
        <v>53</v>
      </c>
      <c r="C35" s="18">
        <v>44</v>
      </c>
      <c r="D35" s="34">
        <f>cambio</f>
        <v>66</v>
      </c>
      <c r="E35" s="34">
        <f t="shared" si="15"/>
        <v>2904</v>
      </c>
      <c r="F35" s="34">
        <f t="shared" si="16"/>
        <v>0</v>
      </c>
      <c r="G35" s="34"/>
      <c r="H35" s="29"/>
      <c r="I35" s="35">
        <f>(E35/500)*1.5</f>
        <v>8.7119999999999997</v>
      </c>
      <c r="J35" s="24">
        <f t="shared" si="17"/>
        <v>9.7574400000000008</v>
      </c>
      <c r="K35" s="32"/>
    </row>
    <row r="36" spans="1:13" x14ac:dyDescent="0.25">
      <c r="C36" s="18"/>
      <c r="D36" s="34"/>
      <c r="E36" s="34"/>
      <c r="G36" s="34"/>
      <c r="I36" s="35"/>
      <c r="J36" s="24">
        <f t="shared" si="17"/>
        <v>0</v>
      </c>
    </row>
    <row r="37" spans="1:13" x14ac:dyDescent="0.25">
      <c r="A37" s="27" t="s">
        <v>58</v>
      </c>
      <c r="C37" s="18">
        <v>129</v>
      </c>
      <c r="D37" s="34">
        <f>cambio</f>
        <v>66</v>
      </c>
      <c r="E37" s="34">
        <f t="shared" si="15"/>
        <v>8514</v>
      </c>
      <c r="G37" s="34"/>
      <c r="I37" s="35">
        <f>(E37/500)*1.5</f>
        <v>25.541999999999998</v>
      </c>
      <c r="J37" s="24">
        <f t="shared" si="17"/>
        <v>28.607040000000001</v>
      </c>
    </row>
    <row r="38" spans="1:13" x14ac:dyDescent="0.25">
      <c r="A38" s="27" t="s">
        <v>142</v>
      </c>
      <c r="C38" s="18"/>
      <c r="D38" s="34"/>
      <c r="E38" s="34"/>
      <c r="F38" s="34">
        <v>9861</v>
      </c>
      <c r="G38" s="34"/>
      <c r="H38" s="28" t="s">
        <v>46</v>
      </c>
      <c r="I38" s="35">
        <f>(F38/500)*1.5</f>
        <v>29.583000000000002</v>
      </c>
      <c r="J38" s="24">
        <f t="shared" si="17"/>
        <v>33.132960000000004</v>
      </c>
    </row>
    <row r="39" spans="1:13" x14ac:dyDescent="0.25">
      <c r="D39" s="34"/>
      <c r="J39" s="24">
        <f t="shared" si="17"/>
        <v>0</v>
      </c>
    </row>
    <row r="40" spans="1:13" x14ac:dyDescent="0.25">
      <c r="A40" s="27" t="s">
        <v>59</v>
      </c>
      <c r="D40" s="34"/>
      <c r="J40" s="24">
        <f t="shared" si="17"/>
        <v>0</v>
      </c>
    </row>
    <row r="41" spans="1:13" x14ac:dyDescent="0.25">
      <c r="A41" s="27" t="s">
        <v>60</v>
      </c>
      <c r="B41" s="28">
        <v>27.8</v>
      </c>
      <c r="C41" s="18">
        <v>1.23</v>
      </c>
      <c r="D41" s="34">
        <f t="shared" ref="D41:D46" si="18">cambio</f>
        <v>66</v>
      </c>
      <c r="E41" s="34">
        <f t="shared" ref="E41:E46" si="19">C41*D41</f>
        <v>81.179999999999993</v>
      </c>
      <c r="F41" s="34">
        <f t="shared" ref="F41:F46" si="20">B41*E41</f>
        <v>2256.8039999999996</v>
      </c>
      <c r="G41" s="34">
        <f t="shared" ref="G41:G46" si="21">B41*C41</f>
        <v>34.194000000000003</v>
      </c>
      <c r="H41" s="29"/>
      <c r="I41" s="35">
        <f t="shared" ref="I41:I46" si="22">(F41/500)*1.5</f>
        <v>6.7704119999999994</v>
      </c>
      <c r="J41" s="24">
        <f t="shared" si="17"/>
        <v>7.5828614400000003</v>
      </c>
      <c r="K41" s="32"/>
      <c r="L41" s="34">
        <f>B41*C41/500</f>
        <v>6.8388000000000004E-2</v>
      </c>
      <c r="M41" s="34">
        <f>L41*1.25</f>
        <v>8.5485000000000005E-2</v>
      </c>
    </row>
    <row r="42" spans="1:13" x14ac:dyDescent="0.25">
      <c r="A42" s="27" t="s">
        <v>61</v>
      </c>
      <c r="B42" s="28">
        <v>37.049999999999997</v>
      </c>
      <c r="C42" s="18">
        <v>1.23</v>
      </c>
      <c r="D42" s="34">
        <f t="shared" si="18"/>
        <v>66</v>
      </c>
      <c r="E42" s="34">
        <f t="shared" si="19"/>
        <v>81.179999999999993</v>
      </c>
      <c r="F42" s="34">
        <f t="shared" si="20"/>
        <v>3007.7189999999996</v>
      </c>
      <c r="G42" s="34">
        <f t="shared" si="21"/>
        <v>45.571499999999993</v>
      </c>
      <c r="H42" s="29"/>
      <c r="I42" s="35">
        <f t="shared" si="22"/>
        <v>9.0231569999999994</v>
      </c>
      <c r="J42" s="24">
        <f t="shared" si="17"/>
        <v>10.105935840000001</v>
      </c>
      <c r="K42" s="32"/>
      <c r="L42" s="34">
        <f>B42*C42/500</f>
        <v>9.1142999999999988E-2</v>
      </c>
      <c r="M42" s="34">
        <f>L42*1.25</f>
        <v>0.11392874999999998</v>
      </c>
    </row>
    <row r="43" spans="1:13" x14ac:dyDescent="0.25">
      <c r="A43" s="27" t="s">
        <v>1</v>
      </c>
      <c r="B43" s="28">
        <v>46.31</v>
      </c>
      <c r="C43" s="18">
        <v>1.23</v>
      </c>
      <c r="D43" s="34">
        <f t="shared" si="18"/>
        <v>66</v>
      </c>
      <c r="E43" s="34">
        <f t="shared" si="19"/>
        <v>81.179999999999993</v>
      </c>
      <c r="F43" s="34">
        <f t="shared" si="20"/>
        <v>3759.4458</v>
      </c>
      <c r="G43" s="34">
        <f t="shared" si="21"/>
        <v>56.961300000000001</v>
      </c>
      <c r="H43" s="29"/>
      <c r="I43" s="35">
        <f t="shared" si="22"/>
        <v>11.2783374</v>
      </c>
      <c r="J43" s="24">
        <f t="shared" si="17"/>
        <v>12.631737888000002</v>
      </c>
      <c r="K43" s="32"/>
      <c r="L43" s="34">
        <f>B43*C43/500</f>
        <v>0.1139226</v>
      </c>
      <c r="M43" s="34">
        <f>L43*1.25</f>
        <v>0.14240325000000001</v>
      </c>
    </row>
    <row r="44" spans="1:13" x14ac:dyDescent="0.25">
      <c r="A44" s="27" t="s">
        <v>62</v>
      </c>
      <c r="B44" s="28">
        <v>55.57</v>
      </c>
      <c r="C44" s="18">
        <v>1.23</v>
      </c>
      <c r="D44" s="34">
        <f t="shared" si="18"/>
        <v>66</v>
      </c>
      <c r="E44" s="34">
        <f t="shared" si="19"/>
        <v>81.179999999999993</v>
      </c>
      <c r="F44" s="34">
        <f t="shared" si="20"/>
        <v>4511.1725999999999</v>
      </c>
      <c r="G44" s="34">
        <f t="shared" si="21"/>
        <v>68.351100000000002</v>
      </c>
      <c r="H44" s="29"/>
      <c r="I44" s="35">
        <f t="shared" si="22"/>
        <v>13.5335178</v>
      </c>
      <c r="J44" s="24">
        <f t="shared" si="17"/>
        <v>15.157539936000001</v>
      </c>
      <c r="K44" s="32"/>
      <c r="L44" s="34">
        <f>B44*C44/500</f>
        <v>0.1367022</v>
      </c>
      <c r="M44" s="34">
        <f>L44*1.25</f>
        <v>0.17087774999999999</v>
      </c>
    </row>
    <row r="45" spans="1:13" x14ac:dyDescent="0.25">
      <c r="A45" s="27" t="s">
        <v>44</v>
      </c>
      <c r="B45" s="28">
        <v>74.099999999999994</v>
      </c>
      <c r="C45" s="18">
        <v>1.23</v>
      </c>
      <c r="D45" s="34">
        <f t="shared" si="18"/>
        <v>66</v>
      </c>
      <c r="E45" s="34">
        <f t="shared" si="19"/>
        <v>81.179999999999993</v>
      </c>
      <c r="F45" s="34">
        <f t="shared" si="20"/>
        <v>6015.4379999999992</v>
      </c>
      <c r="G45" s="34">
        <f t="shared" si="21"/>
        <v>91.142999999999986</v>
      </c>
      <c r="H45" s="29"/>
      <c r="I45" s="35">
        <f t="shared" si="22"/>
        <v>18.046313999999999</v>
      </c>
      <c r="J45" s="24">
        <f t="shared" si="17"/>
        <v>20.211871680000002</v>
      </c>
      <c r="K45" s="32"/>
      <c r="L45" s="34">
        <f>B45*C45/500</f>
        <v>0.18228599999999998</v>
      </c>
      <c r="M45" s="34">
        <f>L45*1.25</f>
        <v>0.22785749999999996</v>
      </c>
    </row>
    <row r="46" spans="1:13" x14ac:dyDescent="0.25">
      <c r="A46" s="27" t="s">
        <v>88</v>
      </c>
      <c r="B46" s="28">
        <v>58.57</v>
      </c>
      <c r="C46" s="18">
        <v>1.23</v>
      </c>
      <c r="D46" s="34">
        <f t="shared" si="18"/>
        <v>66</v>
      </c>
      <c r="E46" s="34">
        <f t="shared" si="19"/>
        <v>81.179999999999993</v>
      </c>
      <c r="F46" s="34">
        <f t="shared" si="20"/>
        <v>4754.7125999999998</v>
      </c>
      <c r="G46" s="34">
        <f t="shared" si="21"/>
        <v>72.0411</v>
      </c>
      <c r="H46" s="29"/>
      <c r="I46" s="35">
        <f t="shared" si="22"/>
        <v>14.264137799999999</v>
      </c>
      <c r="J46" s="24">
        <f t="shared" si="17"/>
        <v>15.975834336</v>
      </c>
      <c r="K46" s="32"/>
      <c r="L46" s="34"/>
      <c r="M46" s="34"/>
    </row>
    <row r="47" spans="1:13" x14ac:dyDescent="0.25">
      <c r="C47" s="18"/>
      <c r="D47" s="34"/>
      <c r="E47" s="34"/>
      <c r="G47" s="34"/>
      <c r="H47" s="29"/>
      <c r="I47" s="35"/>
      <c r="J47" s="24"/>
      <c r="K47" s="32"/>
      <c r="L47" s="34"/>
      <c r="M47" s="34"/>
    </row>
    <row r="48" spans="1:13" x14ac:dyDescent="0.25">
      <c r="J48" s="25"/>
    </row>
  </sheetData>
  <pageMargins left="0.23622047244094491" right="0.23622047244094491" top="0.35433070866141736" bottom="0.35433070866141736" header="0.31496062992125984" footer="0.31496062992125984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workbookViewId="0">
      <selection activeCell="H4" sqref="H4"/>
    </sheetView>
  </sheetViews>
  <sheetFormatPr baseColWidth="10" defaultRowHeight="15" x14ac:dyDescent="0.25"/>
  <cols>
    <col min="1" max="1" width="15.85546875" style="27" bestFit="1" customWidth="1"/>
    <col min="2" max="2" width="11.42578125" style="28"/>
    <col min="3" max="3" width="11.42578125" style="27"/>
    <col min="4" max="4" width="12" style="27" bestFit="1" customWidth="1"/>
    <col min="5" max="5" width="10.42578125" style="27" bestFit="1" customWidth="1"/>
    <col min="6" max="6" width="11" style="28" bestFit="1" customWidth="1"/>
    <col min="7" max="7" width="14.5703125" style="27" bestFit="1" customWidth="1"/>
    <col min="8" max="11" width="11.42578125" style="27"/>
    <col min="12" max="12" width="10.7109375" style="34" bestFit="1" customWidth="1"/>
    <col min="13" max="13" width="11.28515625" style="27" bestFit="1" customWidth="1"/>
    <col min="14" max="16384" width="11.42578125" style="27"/>
  </cols>
  <sheetData>
    <row r="1" spans="1:13" x14ac:dyDescent="0.25">
      <c r="B1" s="28" t="s">
        <v>6</v>
      </c>
      <c r="C1" s="27" t="s">
        <v>50</v>
      </c>
      <c r="D1" s="27" t="s">
        <v>14</v>
      </c>
      <c r="E1" s="28" t="s">
        <v>99</v>
      </c>
      <c r="F1" s="29"/>
      <c r="G1" s="30" t="s">
        <v>24</v>
      </c>
      <c r="H1" s="23" t="s">
        <v>23</v>
      </c>
      <c r="K1" s="27" t="s">
        <v>135</v>
      </c>
      <c r="L1" s="34" t="s">
        <v>136</v>
      </c>
      <c r="M1" s="27" t="s">
        <v>137</v>
      </c>
    </row>
    <row r="2" spans="1:13" x14ac:dyDescent="0.25">
      <c r="A2" s="27" t="s">
        <v>92</v>
      </c>
      <c r="B2" s="28">
        <v>21.61</v>
      </c>
      <c r="C2" s="34">
        <f>M2*1.12</f>
        <v>82.012369600000014</v>
      </c>
      <c r="D2" s="34">
        <f>B2*C2</f>
        <v>1772.2873070560001</v>
      </c>
      <c r="E2" s="34">
        <f>D2/500</f>
        <v>3.5445746141120003</v>
      </c>
      <c r="F2" s="29" t="s">
        <v>46</v>
      </c>
      <c r="G2" s="35">
        <f>(D2/500)*1.5</f>
        <v>5.3168619211679999</v>
      </c>
      <c r="H2" s="24">
        <f>G2*1.1</f>
        <v>5.8485481132848003</v>
      </c>
      <c r="K2" s="34">
        <v>60.07</v>
      </c>
      <c r="L2" s="34">
        <v>69.080500000000001</v>
      </c>
      <c r="M2" s="34">
        <v>73.22533</v>
      </c>
    </row>
    <row r="3" spans="1:13" x14ac:dyDescent="0.25">
      <c r="A3" s="27" t="s">
        <v>47</v>
      </c>
      <c r="B3" s="28">
        <v>24.7</v>
      </c>
      <c r="C3" s="34">
        <f t="shared" ref="C3:C19" si="0">M3*1.12</f>
        <v>82.012369600000014</v>
      </c>
      <c r="D3" s="34">
        <f>B3*C3</f>
        <v>2025.7055291200004</v>
      </c>
      <c r="E3" s="34">
        <f t="shared" ref="E3:E33" si="1">D3/500</f>
        <v>4.0514110582400011</v>
      </c>
      <c r="F3" s="29" t="s">
        <v>46</v>
      </c>
      <c r="G3" s="35">
        <f>(D3/500)*1.5</f>
        <v>6.0771165873600017</v>
      </c>
      <c r="H3" s="24">
        <f t="shared" ref="H3:H17" si="2">G3*1.1</f>
        <v>6.6848282460960027</v>
      </c>
      <c r="K3" s="34">
        <v>60.07</v>
      </c>
      <c r="L3" s="34">
        <v>69.080500000000001</v>
      </c>
      <c r="M3" s="34">
        <v>73.22533</v>
      </c>
    </row>
    <row r="4" spans="1:13" x14ac:dyDescent="0.25">
      <c r="A4" s="27" t="s">
        <v>60</v>
      </c>
      <c r="B4" s="28">
        <v>27.79</v>
      </c>
      <c r="C4" s="34">
        <f t="shared" si="0"/>
        <v>82.012369600000014</v>
      </c>
      <c r="D4" s="34">
        <f>B4*C4</f>
        <v>2279.1237511840004</v>
      </c>
      <c r="E4" s="34">
        <f t="shared" si="1"/>
        <v>4.5582475023680011</v>
      </c>
      <c r="F4" s="29" t="s">
        <v>46</v>
      </c>
      <c r="G4" s="35">
        <f>(D4/500)*1.5</f>
        <v>6.8373712535520017</v>
      </c>
      <c r="H4" s="24">
        <f t="shared" si="2"/>
        <v>7.5211083789072024</v>
      </c>
      <c r="K4" s="34">
        <v>60.07</v>
      </c>
      <c r="L4" s="34">
        <v>69.080500000000001</v>
      </c>
      <c r="M4" s="34">
        <v>73.22533</v>
      </c>
    </row>
    <row r="5" spans="1:13" x14ac:dyDescent="0.25">
      <c r="A5" s="27" t="s">
        <v>108</v>
      </c>
      <c r="B5" s="28">
        <v>32.729999999999997</v>
      </c>
      <c r="C5" s="34">
        <f t="shared" si="0"/>
        <v>85.930723199999989</v>
      </c>
      <c r="D5" s="34">
        <f>B5*C5</f>
        <v>2812.5125703359995</v>
      </c>
      <c r="E5" s="34">
        <f>D5/500</f>
        <v>5.6250251406719993</v>
      </c>
      <c r="F5" s="29" t="s">
        <v>46</v>
      </c>
      <c r="G5" s="35">
        <f>(D5/500)*1.5</f>
        <v>8.4375377110079981</v>
      </c>
      <c r="H5" s="24">
        <f>G5*1.1</f>
        <v>9.2812914821087986</v>
      </c>
      <c r="K5" s="34">
        <v>62.94</v>
      </c>
      <c r="L5" s="34">
        <v>72.380999999999986</v>
      </c>
      <c r="M5" s="34">
        <v>76.723859999999988</v>
      </c>
    </row>
    <row r="6" spans="1:13" x14ac:dyDescent="0.25">
      <c r="A6" s="27" t="s">
        <v>134</v>
      </c>
      <c r="B6" s="28">
        <v>36.43</v>
      </c>
      <c r="C6" s="34">
        <f t="shared" si="0"/>
        <v>85.930723199999989</v>
      </c>
      <c r="D6" s="34">
        <f>B6*C6</f>
        <v>3130.4562461759997</v>
      </c>
      <c r="E6" s="34">
        <f>D6/500</f>
        <v>6.2609124923519994</v>
      </c>
      <c r="F6" s="29" t="s">
        <v>46</v>
      </c>
      <c r="G6" s="35">
        <f>(D6/500)*1.5</f>
        <v>9.3913687385279996</v>
      </c>
      <c r="H6" s="24">
        <f>G6*1.1</f>
        <v>10.330505612380801</v>
      </c>
      <c r="K6" s="34">
        <v>62.94</v>
      </c>
      <c r="L6" s="34">
        <v>72.380999999999986</v>
      </c>
      <c r="M6" s="34">
        <v>76.723859999999988</v>
      </c>
    </row>
    <row r="7" spans="1:13" x14ac:dyDescent="0.25">
      <c r="C7" s="34">
        <f t="shared" si="0"/>
        <v>0</v>
      </c>
      <c r="D7" s="34"/>
      <c r="E7" s="34">
        <f t="shared" si="1"/>
        <v>0</v>
      </c>
      <c r="F7" s="29"/>
      <c r="G7" s="35"/>
      <c r="H7" s="24">
        <f t="shared" si="2"/>
        <v>0</v>
      </c>
      <c r="K7" s="34"/>
      <c r="L7" s="34">
        <v>0</v>
      </c>
      <c r="M7" s="34">
        <v>0</v>
      </c>
    </row>
    <row r="8" spans="1:13" x14ac:dyDescent="0.25">
      <c r="A8" s="27" t="s">
        <v>131</v>
      </c>
      <c r="B8" s="28">
        <v>19.399999999999999</v>
      </c>
      <c r="C8" s="34">
        <f t="shared" si="0"/>
        <v>82.012369600000014</v>
      </c>
      <c r="D8" s="34">
        <f>B8*C8</f>
        <v>1591.0399702400002</v>
      </c>
      <c r="E8" s="34">
        <f t="shared" si="1"/>
        <v>3.1820799404800004</v>
      </c>
      <c r="F8" s="29" t="s">
        <v>46</v>
      </c>
      <c r="G8" s="35">
        <f>(D8/500)*1.5</f>
        <v>4.7731199107200002</v>
      </c>
      <c r="H8" s="24">
        <f t="shared" si="2"/>
        <v>5.2504319017920009</v>
      </c>
      <c r="K8" s="34">
        <v>60.07</v>
      </c>
      <c r="L8" s="34">
        <v>69.080500000000001</v>
      </c>
      <c r="M8" s="34">
        <v>73.22533</v>
      </c>
    </row>
    <row r="9" spans="1:13" x14ac:dyDescent="0.25">
      <c r="A9" s="27" t="s">
        <v>129</v>
      </c>
      <c r="B9" s="28">
        <v>22.18</v>
      </c>
      <c r="C9" s="34">
        <f t="shared" si="0"/>
        <v>82.012369600000014</v>
      </c>
      <c r="D9" s="34">
        <f>B9*C9</f>
        <v>1819.0343577280003</v>
      </c>
      <c r="E9" s="34">
        <f t="shared" si="1"/>
        <v>3.6380687154560003</v>
      </c>
      <c r="F9" s="29" t="s">
        <v>46</v>
      </c>
      <c r="G9" s="35">
        <f>(D9/500)*1.5</f>
        <v>5.4571030731840002</v>
      </c>
      <c r="H9" s="24">
        <f>G9*1.1</f>
        <v>6.0028133805024009</v>
      </c>
      <c r="K9" s="34">
        <v>60.07</v>
      </c>
      <c r="L9" s="34">
        <v>69.080500000000001</v>
      </c>
      <c r="M9" s="34">
        <v>73.22533</v>
      </c>
    </row>
    <row r="10" spans="1:13" x14ac:dyDescent="0.25">
      <c r="A10" s="27" t="s">
        <v>132</v>
      </c>
      <c r="B10" s="28">
        <v>24.95</v>
      </c>
      <c r="C10" s="34">
        <f t="shared" si="0"/>
        <v>82.012369600000014</v>
      </c>
      <c r="D10" s="34">
        <f>B10*C10</f>
        <v>2046.2086215200002</v>
      </c>
      <c r="E10" s="34">
        <f t="shared" ref="E10" si="3">D10/500</f>
        <v>4.0924172430400008</v>
      </c>
      <c r="F10" s="29" t="s">
        <v>46</v>
      </c>
      <c r="G10" s="35">
        <f>(D10/500)*1.5</f>
        <v>6.1386258645600016</v>
      </c>
      <c r="H10" s="24">
        <f>G10*1.1</f>
        <v>6.7524884510160019</v>
      </c>
      <c r="K10" s="34">
        <v>60.07</v>
      </c>
      <c r="L10" s="34">
        <v>69.080500000000001</v>
      </c>
      <c r="M10" s="34">
        <v>73.22533</v>
      </c>
    </row>
    <row r="11" spans="1:13" x14ac:dyDescent="0.25">
      <c r="A11" s="27" t="s">
        <v>93</v>
      </c>
      <c r="B11" s="28">
        <v>32.56</v>
      </c>
      <c r="C11" s="34">
        <f t="shared" si="0"/>
        <v>82.012369600000014</v>
      </c>
      <c r="D11" s="34">
        <f>B11*C11</f>
        <v>2670.3227541760007</v>
      </c>
      <c r="E11" s="34">
        <f t="shared" si="1"/>
        <v>5.3406455083520017</v>
      </c>
      <c r="F11" s="29" t="s">
        <v>46</v>
      </c>
      <c r="G11" s="35">
        <f>(D11/500)*1.5</f>
        <v>8.010968262528003</v>
      </c>
      <c r="H11" s="24">
        <f t="shared" si="2"/>
        <v>8.8120650887808036</v>
      </c>
      <c r="K11" s="34">
        <v>60.07</v>
      </c>
      <c r="L11" s="34">
        <v>69.080500000000001</v>
      </c>
      <c r="M11" s="34">
        <v>73.22533</v>
      </c>
    </row>
    <row r="12" spans="1:13" x14ac:dyDescent="0.25">
      <c r="C12" s="34">
        <f t="shared" si="0"/>
        <v>0</v>
      </c>
      <c r="D12" s="34"/>
      <c r="E12" s="34">
        <f t="shared" si="1"/>
        <v>0</v>
      </c>
      <c r="F12" s="29"/>
      <c r="G12" s="35">
        <f t="shared" ref="G12:G17" si="4">(D12/500)*1.5</f>
        <v>0</v>
      </c>
      <c r="H12" s="24">
        <f t="shared" si="2"/>
        <v>0</v>
      </c>
      <c r="K12" s="34"/>
      <c r="L12" s="34">
        <v>0</v>
      </c>
      <c r="M12" s="34">
        <v>0</v>
      </c>
    </row>
    <row r="13" spans="1:13" x14ac:dyDescent="0.25">
      <c r="A13" s="27" t="s">
        <v>94</v>
      </c>
      <c r="B13" s="28">
        <v>36.43</v>
      </c>
      <c r="C13" s="34">
        <f t="shared" si="0"/>
        <v>85.930723199999989</v>
      </c>
      <c r="D13" s="34">
        <f t="shared" ref="D13:D19" si="5">B13*C13</f>
        <v>3130.4562461759997</v>
      </c>
      <c r="E13" s="34">
        <f t="shared" si="1"/>
        <v>6.2609124923519994</v>
      </c>
      <c r="F13" s="29" t="s">
        <v>46</v>
      </c>
      <c r="G13" s="35">
        <f t="shared" si="4"/>
        <v>9.3913687385279996</v>
      </c>
      <c r="H13" s="24">
        <f t="shared" si="2"/>
        <v>10.330505612380801</v>
      </c>
      <c r="K13" s="34">
        <v>62.94</v>
      </c>
      <c r="L13" s="34">
        <v>72.380999999999986</v>
      </c>
      <c r="M13" s="34">
        <v>76.723859999999988</v>
      </c>
    </row>
    <row r="14" spans="1:13" x14ac:dyDescent="0.25">
      <c r="A14" s="27" t="s">
        <v>95</v>
      </c>
      <c r="B14" s="28">
        <v>43.84</v>
      </c>
      <c r="C14" s="34">
        <f t="shared" si="0"/>
        <v>85.930723199999989</v>
      </c>
      <c r="D14" s="34">
        <f t="shared" si="5"/>
        <v>3767.2029050879996</v>
      </c>
      <c r="E14" s="34">
        <f t="shared" si="1"/>
        <v>7.5344058101759996</v>
      </c>
      <c r="F14" s="29" t="s">
        <v>46</v>
      </c>
      <c r="G14" s="35">
        <f t="shared" si="4"/>
        <v>11.301608715263999</v>
      </c>
      <c r="H14" s="24">
        <f t="shared" si="2"/>
        <v>12.4317695867904</v>
      </c>
      <c r="K14" s="34">
        <v>62.94</v>
      </c>
      <c r="L14" s="34">
        <v>72.380999999999986</v>
      </c>
      <c r="M14" s="34">
        <v>76.723859999999988</v>
      </c>
    </row>
    <row r="15" spans="1:13" x14ac:dyDescent="0.25">
      <c r="C15" s="34">
        <f t="shared" si="0"/>
        <v>0</v>
      </c>
      <c r="D15" s="34"/>
      <c r="E15" s="34">
        <f t="shared" si="1"/>
        <v>0</v>
      </c>
      <c r="F15" s="29"/>
      <c r="G15" s="35">
        <f t="shared" si="4"/>
        <v>0</v>
      </c>
      <c r="H15" s="24">
        <f t="shared" si="2"/>
        <v>0</v>
      </c>
      <c r="K15" s="34"/>
      <c r="L15" s="34">
        <v>0</v>
      </c>
      <c r="M15" s="34">
        <v>0</v>
      </c>
    </row>
    <row r="16" spans="1:13" x14ac:dyDescent="0.25">
      <c r="A16" s="27" t="s">
        <v>139</v>
      </c>
      <c r="B16" s="28">
        <v>26.5</v>
      </c>
      <c r="C16" s="34">
        <f t="shared" si="0"/>
        <v>82.012369600000014</v>
      </c>
      <c r="D16" s="34">
        <f>B16*C16</f>
        <v>2173.3277944000006</v>
      </c>
      <c r="E16" s="34">
        <f>D16/500</f>
        <v>4.3466555888000009</v>
      </c>
      <c r="F16" s="29" t="s">
        <v>46</v>
      </c>
      <c r="G16" s="35">
        <f>(D16/500)*1.5</f>
        <v>6.5199833832000014</v>
      </c>
      <c r="H16" s="24">
        <f>G16*1.1</f>
        <v>7.1719817215200017</v>
      </c>
      <c r="K16" s="34">
        <v>60.07</v>
      </c>
      <c r="L16" s="34">
        <v>69.080500000000001</v>
      </c>
      <c r="M16" s="34">
        <v>73.22533</v>
      </c>
    </row>
    <row r="17" spans="1:13" x14ac:dyDescent="0.25">
      <c r="A17" s="27" t="s">
        <v>97</v>
      </c>
      <c r="B17" s="28">
        <v>39.08</v>
      </c>
      <c r="C17" s="34">
        <f t="shared" si="0"/>
        <v>85.930723199999989</v>
      </c>
      <c r="D17" s="34">
        <f t="shared" si="5"/>
        <v>3358.1726626559994</v>
      </c>
      <c r="E17" s="34">
        <f t="shared" si="1"/>
        <v>6.7163453253119991</v>
      </c>
      <c r="F17" s="29" t="s">
        <v>46</v>
      </c>
      <c r="G17" s="35">
        <f t="shared" si="4"/>
        <v>10.074517987967999</v>
      </c>
      <c r="H17" s="24">
        <f t="shared" si="2"/>
        <v>11.0819697867648</v>
      </c>
      <c r="K17" s="34">
        <v>62.94</v>
      </c>
      <c r="L17" s="34">
        <v>72.380999999999986</v>
      </c>
      <c r="M17" s="34">
        <v>76.723859999999988</v>
      </c>
    </row>
    <row r="18" spans="1:13" x14ac:dyDescent="0.25">
      <c r="C18" s="34">
        <f t="shared" si="0"/>
        <v>0</v>
      </c>
      <c r="D18" s="34">
        <f t="shared" si="5"/>
        <v>0</v>
      </c>
      <c r="E18" s="34">
        <f t="shared" si="1"/>
        <v>0</v>
      </c>
      <c r="F18" s="29"/>
      <c r="G18" s="35">
        <f>(D18/500)*1.5</f>
        <v>0</v>
      </c>
      <c r="H18" s="24">
        <f>G18*1.1</f>
        <v>0</v>
      </c>
      <c r="K18" s="34"/>
      <c r="M18" s="34">
        <v>0</v>
      </c>
    </row>
    <row r="19" spans="1:13" x14ac:dyDescent="0.25">
      <c r="A19" s="27" t="s">
        <v>47</v>
      </c>
      <c r="B19" s="28">
        <v>24.7</v>
      </c>
      <c r="C19" s="34">
        <f t="shared" si="0"/>
        <v>82.387200000000007</v>
      </c>
      <c r="D19" s="34">
        <f t="shared" si="5"/>
        <v>2034.9638400000001</v>
      </c>
      <c r="E19" s="34">
        <f t="shared" si="1"/>
        <v>4.0699276800000002</v>
      </c>
      <c r="F19" s="29" t="s">
        <v>46</v>
      </c>
      <c r="G19" s="35">
        <f>(D19/500)*1.5</f>
        <v>6.1048915200000007</v>
      </c>
      <c r="H19" s="24">
        <f>G19*1.1</f>
        <v>6.7153806720000011</v>
      </c>
      <c r="J19" s="41" t="s">
        <v>128</v>
      </c>
      <c r="K19" s="34"/>
      <c r="L19" s="41"/>
      <c r="M19" s="34">
        <v>73.56</v>
      </c>
    </row>
    <row r="20" spans="1:13" x14ac:dyDescent="0.25">
      <c r="C20" s="34"/>
      <c r="D20" s="34"/>
      <c r="E20" s="34"/>
      <c r="F20" s="29"/>
      <c r="G20" s="35"/>
      <c r="H20" s="35"/>
      <c r="K20" s="34"/>
    </row>
    <row r="21" spans="1:13" x14ac:dyDescent="0.25">
      <c r="C21" s="34"/>
      <c r="D21" s="34"/>
      <c r="E21" s="34"/>
      <c r="F21" s="29"/>
      <c r="G21" s="35"/>
      <c r="H21" s="35"/>
      <c r="K21" s="34"/>
    </row>
    <row r="22" spans="1:13" x14ac:dyDescent="0.25">
      <c r="C22" s="34"/>
      <c r="D22" s="34"/>
      <c r="E22" s="34">
        <f t="shared" si="1"/>
        <v>0</v>
      </c>
      <c r="F22" s="29"/>
      <c r="G22" s="43" t="s">
        <v>98</v>
      </c>
      <c r="H22" s="43"/>
      <c r="K22" s="34"/>
    </row>
    <row r="23" spans="1:13" x14ac:dyDescent="0.25">
      <c r="B23" s="28" t="s">
        <v>6</v>
      </c>
      <c r="C23" s="27" t="s">
        <v>50</v>
      </c>
      <c r="D23" s="27" t="s">
        <v>14</v>
      </c>
      <c r="E23" s="34" t="s">
        <v>99</v>
      </c>
      <c r="F23" s="29"/>
      <c r="G23" s="30" t="s">
        <v>96</v>
      </c>
      <c r="H23" s="31"/>
      <c r="K23" s="27" t="s">
        <v>50</v>
      </c>
    </row>
    <row r="24" spans="1:13" x14ac:dyDescent="0.25">
      <c r="A24" s="27" t="s">
        <v>92</v>
      </c>
      <c r="B24" s="28">
        <v>21.61</v>
      </c>
      <c r="C24" s="34">
        <f>M24*1.12</f>
        <v>88.565713600000009</v>
      </c>
      <c r="D24" s="34">
        <f>B24*C24</f>
        <v>1913.9050708960001</v>
      </c>
      <c r="E24" s="34">
        <f t="shared" si="1"/>
        <v>3.8278101417920003</v>
      </c>
      <c r="F24" s="29"/>
      <c r="G24" s="24">
        <f>(D24/500)*1.5</f>
        <v>5.7417152126880007</v>
      </c>
      <c r="H24" s="35"/>
      <c r="K24" s="34">
        <v>64.87</v>
      </c>
      <c r="L24" s="34">
        <v>74.600499999999997</v>
      </c>
      <c r="M24" s="34">
        <v>79.076530000000005</v>
      </c>
    </row>
    <row r="25" spans="1:13" x14ac:dyDescent="0.25">
      <c r="A25" s="27" t="s">
        <v>47</v>
      </c>
      <c r="B25" s="28">
        <v>24.7</v>
      </c>
      <c r="C25" s="34">
        <f t="shared" ref="C25:C33" si="6">M25*1.12</f>
        <v>88.565713600000009</v>
      </c>
      <c r="D25" s="34">
        <f>B25*C25</f>
        <v>2187.5731259200002</v>
      </c>
      <c r="E25" s="34">
        <f t="shared" si="1"/>
        <v>4.3751462518400004</v>
      </c>
      <c r="F25" s="29"/>
      <c r="G25" s="24">
        <f t="shared" ref="G25:G33" si="7">(D25/500)*1.5</f>
        <v>6.5627193777600006</v>
      </c>
      <c r="H25" s="35"/>
      <c r="K25" s="34">
        <v>64.87</v>
      </c>
      <c r="L25" s="34">
        <v>74.600499999999997</v>
      </c>
      <c r="M25" s="34">
        <v>79.076530000000005</v>
      </c>
    </row>
    <row r="26" spans="1:13" x14ac:dyDescent="0.25">
      <c r="A26" s="27" t="s">
        <v>60</v>
      </c>
      <c r="B26" s="28">
        <v>27.79</v>
      </c>
      <c r="C26" s="34">
        <f t="shared" si="6"/>
        <v>88.565713600000009</v>
      </c>
      <c r="D26" s="34">
        <f>B26*C26</f>
        <v>2461.241180944</v>
      </c>
      <c r="E26" s="34">
        <f t="shared" si="1"/>
        <v>4.922482361888</v>
      </c>
      <c r="F26" s="29"/>
      <c r="G26" s="24">
        <f t="shared" si="7"/>
        <v>7.3837235428319996</v>
      </c>
      <c r="H26" s="35"/>
      <c r="K26" s="34">
        <v>64.87</v>
      </c>
      <c r="L26" s="34">
        <v>74.600499999999997</v>
      </c>
      <c r="M26" s="34">
        <v>79.076530000000005</v>
      </c>
    </row>
    <row r="27" spans="1:13" ht="15.75" customHeight="1" x14ac:dyDescent="0.25">
      <c r="C27" s="34">
        <f t="shared" si="6"/>
        <v>0</v>
      </c>
      <c r="D27" s="34"/>
      <c r="E27" s="34">
        <f t="shared" si="1"/>
        <v>0</v>
      </c>
      <c r="F27" s="29"/>
      <c r="G27" s="24">
        <f t="shared" si="7"/>
        <v>0</v>
      </c>
      <c r="H27" s="35"/>
      <c r="K27" s="34"/>
      <c r="L27" s="34">
        <v>0</v>
      </c>
      <c r="M27" s="34">
        <v>0</v>
      </c>
    </row>
    <row r="28" spans="1:13" x14ac:dyDescent="0.25">
      <c r="A28" s="27" t="s">
        <v>93</v>
      </c>
      <c r="B28" s="28">
        <v>32.56</v>
      </c>
      <c r="C28" s="34">
        <f t="shared" si="6"/>
        <v>88.565713600000009</v>
      </c>
      <c r="D28" s="34">
        <f>B28*C28</f>
        <v>2883.6996348160005</v>
      </c>
      <c r="E28" s="34">
        <f t="shared" si="1"/>
        <v>5.7673992696320013</v>
      </c>
      <c r="F28" s="29"/>
      <c r="G28" s="24">
        <f t="shared" si="7"/>
        <v>8.651098904448002</v>
      </c>
      <c r="H28" s="35"/>
      <c r="K28" s="34">
        <v>64.87</v>
      </c>
      <c r="L28" s="34">
        <v>74.600499999999997</v>
      </c>
      <c r="M28" s="34">
        <v>79.076530000000005</v>
      </c>
    </row>
    <row r="29" spans="1:13" x14ac:dyDescent="0.25">
      <c r="C29" s="34">
        <f t="shared" si="6"/>
        <v>0</v>
      </c>
      <c r="D29" s="34"/>
      <c r="E29" s="34">
        <f t="shared" si="1"/>
        <v>0</v>
      </c>
      <c r="F29" s="29"/>
      <c r="G29" s="24">
        <f t="shared" si="7"/>
        <v>0</v>
      </c>
      <c r="H29" s="35"/>
      <c r="K29" s="34"/>
      <c r="L29" s="34">
        <v>0</v>
      </c>
      <c r="M29" s="34">
        <v>0</v>
      </c>
    </row>
    <row r="30" spans="1:13" x14ac:dyDescent="0.25">
      <c r="A30" s="27" t="s">
        <v>94</v>
      </c>
      <c r="B30" s="28">
        <v>36.43</v>
      </c>
      <c r="C30" s="34">
        <f t="shared" si="6"/>
        <v>92.798081600000003</v>
      </c>
      <c r="D30" s="34">
        <f>B30*C30</f>
        <v>3380.6341126880002</v>
      </c>
      <c r="E30" s="34">
        <f t="shared" si="1"/>
        <v>6.7612682253760008</v>
      </c>
      <c r="F30" s="29"/>
      <c r="G30" s="24">
        <f t="shared" si="7"/>
        <v>10.141902338064002</v>
      </c>
      <c r="H30" s="35"/>
      <c r="K30" s="34">
        <v>67.97</v>
      </c>
      <c r="L30" s="34">
        <v>78.165499999999994</v>
      </c>
      <c r="M30" s="34">
        <v>82.855429999999998</v>
      </c>
    </row>
    <row r="31" spans="1:13" x14ac:dyDescent="0.25">
      <c r="A31" s="27" t="s">
        <v>95</v>
      </c>
      <c r="B31" s="28">
        <v>43.84</v>
      </c>
      <c r="C31" s="34">
        <f t="shared" si="6"/>
        <v>92.798081600000003</v>
      </c>
      <c r="D31" s="34">
        <f>B31*C31</f>
        <v>4068.2678973440006</v>
      </c>
      <c r="E31" s="34">
        <f t="shared" si="1"/>
        <v>8.136535794688001</v>
      </c>
      <c r="F31" s="29"/>
      <c r="G31" s="24">
        <f t="shared" si="7"/>
        <v>12.204803692032002</v>
      </c>
      <c r="H31" s="35"/>
      <c r="K31" s="34">
        <v>67.97</v>
      </c>
      <c r="L31" s="34">
        <v>78.165499999999994</v>
      </c>
      <c r="M31" s="34">
        <v>82.855429999999998</v>
      </c>
    </row>
    <row r="32" spans="1:13" x14ac:dyDescent="0.25">
      <c r="C32" s="34">
        <f t="shared" si="6"/>
        <v>0</v>
      </c>
      <c r="D32" s="34"/>
      <c r="E32" s="34">
        <f t="shared" si="1"/>
        <v>0</v>
      </c>
      <c r="F32" s="29"/>
      <c r="G32" s="24">
        <f t="shared" si="7"/>
        <v>0</v>
      </c>
      <c r="H32" s="35"/>
      <c r="K32" s="34"/>
      <c r="L32" s="34">
        <v>0</v>
      </c>
      <c r="M32" s="34">
        <v>0</v>
      </c>
    </row>
    <row r="33" spans="1:13" x14ac:dyDescent="0.25">
      <c r="A33" s="27" t="s">
        <v>97</v>
      </c>
      <c r="B33" s="28">
        <v>39.08</v>
      </c>
      <c r="C33" s="34">
        <f t="shared" si="6"/>
        <v>92.798081600000003</v>
      </c>
      <c r="D33" s="34">
        <f>B33*C33</f>
        <v>3626.5490289280001</v>
      </c>
      <c r="E33" s="34">
        <f t="shared" si="1"/>
        <v>7.2530980578560005</v>
      </c>
      <c r="F33" s="29"/>
      <c r="G33" s="24">
        <f t="shared" si="7"/>
        <v>10.879647086784001</v>
      </c>
      <c r="H33" s="35"/>
      <c r="K33" s="34">
        <v>67.97</v>
      </c>
      <c r="L33" s="34">
        <v>78.165499999999994</v>
      </c>
      <c r="M33" s="34">
        <v>82.855429999999998</v>
      </c>
    </row>
    <row r="34" spans="1:13" x14ac:dyDescent="0.25">
      <c r="F34" s="29"/>
      <c r="G34" s="32"/>
      <c r="H34" s="35"/>
    </row>
    <row r="35" spans="1:13" x14ac:dyDescent="0.25">
      <c r="C35" s="34"/>
      <c r="D35" s="34"/>
      <c r="E35" s="34"/>
      <c r="F35" s="29"/>
      <c r="G35" s="35"/>
      <c r="H35" s="35"/>
      <c r="K35" s="34"/>
    </row>
    <row r="36" spans="1:13" x14ac:dyDescent="0.25">
      <c r="C36" s="34"/>
      <c r="D36" s="34"/>
      <c r="E36" s="34"/>
      <c r="F36" s="29"/>
      <c r="G36" s="35"/>
      <c r="H36" s="35"/>
      <c r="K36" s="34"/>
    </row>
    <row r="37" spans="1:13" s="36" customFormat="1" x14ac:dyDescent="0.25">
      <c r="B37" s="36" t="s">
        <v>6</v>
      </c>
      <c r="C37" s="36" t="s">
        <v>7</v>
      </c>
      <c r="D37" s="36" t="s">
        <v>13</v>
      </c>
      <c r="E37" s="36" t="s">
        <v>50</v>
      </c>
      <c r="F37" s="36" t="s">
        <v>14</v>
      </c>
      <c r="G37" s="36" t="s">
        <v>29</v>
      </c>
      <c r="H37" s="37"/>
      <c r="I37" s="38" t="s">
        <v>24</v>
      </c>
      <c r="J37" s="39" t="s">
        <v>23</v>
      </c>
      <c r="K37" s="36" t="s">
        <v>7</v>
      </c>
      <c r="L37" s="42"/>
    </row>
    <row r="38" spans="1:13" x14ac:dyDescent="0.25">
      <c r="A38" s="27" t="s">
        <v>59</v>
      </c>
      <c r="C38" s="28"/>
      <c r="D38" s="34"/>
      <c r="F38" s="27"/>
      <c r="H38" s="28"/>
      <c r="J38" s="24">
        <f t="shared" ref="J38:J45" si="8">I38*1.12</f>
        <v>0</v>
      </c>
      <c r="K38" s="28"/>
    </row>
    <row r="39" spans="1:13" x14ac:dyDescent="0.25">
      <c r="A39" s="27" t="s">
        <v>60</v>
      </c>
      <c r="B39" s="28">
        <v>27.8</v>
      </c>
      <c r="C39" s="18">
        <v>1.3</v>
      </c>
      <c r="D39" s="34">
        <f t="shared" ref="D39:D52" si="9">cambio</f>
        <v>66</v>
      </c>
      <c r="E39" s="34">
        <f t="shared" ref="E39:E45" si="10">C39*D39</f>
        <v>85.8</v>
      </c>
      <c r="F39" s="34">
        <f t="shared" ref="F39:F45" si="11">B39*E39</f>
        <v>2385.2399999999998</v>
      </c>
      <c r="G39" s="34">
        <f t="shared" ref="G39:G45" si="12">B39*C39</f>
        <v>36.14</v>
      </c>
      <c r="H39" s="29"/>
      <c r="I39" s="35">
        <f t="shared" ref="I39:I45" si="13">(F39/500)*1.5</f>
        <v>7.1557199999999987</v>
      </c>
      <c r="J39" s="24">
        <f t="shared" si="8"/>
        <v>8.0144063999999986</v>
      </c>
      <c r="K39" s="18">
        <v>1.3</v>
      </c>
    </row>
    <row r="40" spans="1:13" x14ac:dyDescent="0.25">
      <c r="A40" s="27" t="s">
        <v>61</v>
      </c>
      <c r="B40" s="28">
        <v>37.049999999999997</v>
      </c>
      <c r="C40" s="18">
        <v>1.3</v>
      </c>
      <c r="D40" s="34">
        <f t="shared" si="9"/>
        <v>66</v>
      </c>
      <c r="E40" s="34">
        <f t="shared" si="10"/>
        <v>85.8</v>
      </c>
      <c r="F40" s="34">
        <f t="shared" si="11"/>
        <v>3178.89</v>
      </c>
      <c r="G40" s="34">
        <f t="shared" si="12"/>
        <v>48.164999999999999</v>
      </c>
      <c r="H40" s="29"/>
      <c r="I40" s="35">
        <f t="shared" si="13"/>
        <v>9.5366700000000009</v>
      </c>
      <c r="J40" s="24">
        <f t="shared" si="8"/>
        <v>10.681070400000001</v>
      </c>
      <c r="K40" s="18">
        <v>1.3</v>
      </c>
    </row>
    <row r="41" spans="1:13" x14ac:dyDescent="0.25">
      <c r="A41" s="27" t="s">
        <v>1</v>
      </c>
      <c r="B41" s="28">
        <v>46.31</v>
      </c>
      <c r="C41" s="18">
        <v>1.3</v>
      </c>
      <c r="D41" s="34">
        <f t="shared" si="9"/>
        <v>66</v>
      </c>
      <c r="E41" s="34">
        <f t="shared" si="10"/>
        <v>85.8</v>
      </c>
      <c r="F41" s="34">
        <f t="shared" si="11"/>
        <v>3973.3980000000001</v>
      </c>
      <c r="G41" s="34">
        <f t="shared" si="12"/>
        <v>60.203000000000003</v>
      </c>
      <c r="H41" s="29"/>
      <c r="I41" s="35">
        <f t="shared" si="13"/>
        <v>11.920194</v>
      </c>
      <c r="J41" s="24">
        <f t="shared" si="8"/>
        <v>13.350617280000002</v>
      </c>
      <c r="K41" s="18">
        <v>1.3</v>
      </c>
    </row>
    <row r="42" spans="1:13" x14ac:dyDescent="0.25">
      <c r="A42" s="27" t="s">
        <v>62</v>
      </c>
      <c r="B42" s="28">
        <v>55.57</v>
      </c>
      <c r="C42" s="18">
        <v>1.3</v>
      </c>
      <c r="D42" s="34">
        <f t="shared" si="9"/>
        <v>66</v>
      </c>
      <c r="E42" s="34">
        <f t="shared" si="10"/>
        <v>85.8</v>
      </c>
      <c r="F42" s="34">
        <f t="shared" si="11"/>
        <v>4767.9059999999999</v>
      </c>
      <c r="G42" s="34">
        <f t="shared" si="12"/>
        <v>72.241</v>
      </c>
      <c r="H42" s="29"/>
      <c r="I42" s="35">
        <f t="shared" si="13"/>
        <v>14.303718</v>
      </c>
      <c r="J42" s="24">
        <f t="shared" si="8"/>
        <v>16.02016416</v>
      </c>
      <c r="K42" s="18">
        <v>1.3</v>
      </c>
    </row>
    <row r="43" spans="1:13" x14ac:dyDescent="0.25">
      <c r="A43" s="27" t="s">
        <v>100</v>
      </c>
      <c r="B43" s="28">
        <v>64.84</v>
      </c>
      <c r="C43" s="18">
        <v>1.3</v>
      </c>
      <c r="D43" s="34">
        <f t="shared" si="9"/>
        <v>66</v>
      </c>
      <c r="E43" s="34">
        <f t="shared" si="10"/>
        <v>85.8</v>
      </c>
      <c r="F43" s="34">
        <f t="shared" si="11"/>
        <v>5563.2719999999999</v>
      </c>
      <c r="G43" s="34">
        <f t="shared" si="12"/>
        <v>84.292000000000002</v>
      </c>
      <c r="H43" s="29"/>
      <c r="I43" s="35">
        <f>(F43/500)*1.5</f>
        <v>16.689816</v>
      </c>
      <c r="J43" s="24">
        <f>I43*1.12</f>
        <v>18.692593920000004</v>
      </c>
      <c r="K43" s="18">
        <v>1.3</v>
      </c>
    </row>
    <row r="44" spans="1:13" x14ac:dyDescent="0.25">
      <c r="A44" s="27" t="s">
        <v>44</v>
      </c>
      <c r="B44" s="28">
        <v>74.099999999999994</v>
      </c>
      <c r="C44" s="18">
        <v>1.3</v>
      </c>
      <c r="D44" s="34">
        <f t="shared" si="9"/>
        <v>66</v>
      </c>
      <c r="E44" s="34">
        <f t="shared" si="10"/>
        <v>85.8</v>
      </c>
      <c r="F44" s="34">
        <f t="shared" si="11"/>
        <v>6357.78</v>
      </c>
      <c r="G44" s="34">
        <f t="shared" si="12"/>
        <v>96.33</v>
      </c>
      <c r="H44" s="29"/>
      <c r="I44" s="35">
        <f t="shared" si="13"/>
        <v>19.073340000000002</v>
      </c>
      <c r="J44" s="24">
        <f t="shared" si="8"/>
        <v>21.362140800000002</v>
      </c>
      <c r="K44" s="18">
        <v>1.3</v>
      </c>
    </row>
    <row r="45" spans="1:13" x14ac:dyDescent="0.25">
      <c r="A45" s="27" t="s">
        <v>88</v>
      </c>
      <c r="B45" s="28">
        <v>58.57</v>
      </c>
      <c r="C45" s="18">
        <v>1.3</v>
      </c>
      <c r="D45" s="34">
        <f t="shared" si="9"/>
        <v>66</v>
      </c>
      <c r="E45" s="34">
        <f t="shared" si="10"/>
        <v>85.8</v>
      </c>
      <c r="F45" s="34">
        <f t="shared" si="11"/>
        <v>5025.3059999999996</v>
      </c>
      <c r="G45" s="34">
        <f t="shared" si="12"/>
        <v>76.141000000000005</v>
      </c>
      <c r="H45" s="29"/>
      <c r="I45" s="35">
        <f t="shared" si="13"/>
        <v>15.075917999999998</v>
      </c>
      <c r="J45" s="24">
        <f t="shared" si="8"/>
        <v>16.885028160000001</v>
      </c>
      <c r="K45" s="18">
        <v>1.3</v>
      </c>
    </row>
    <row r="46" spans="1:13" x14ac:dyDescent="0.25">
      <c r="A46" s="27" t="s">
        <v>101</v>
      </c>
      <c r="B46" s="28">
        <v>49.9</v>
      </c>
      <c r="C46" s="18">
        <v>1.3</v>
      </c>
      <c r="D46" s="34">
        <f t="shared" si="9"/>
        <v>66</v>
      </c>
      <c r="E46" s="34">
        <f>C46*D46</f>
        <v>85.8</v>
      </c>
      <c r="F46" s="34">
        <f t="shared" ref="F46:F52" si="14">B46*E46</f>
        <v>4281.42</v>
      </c>
      <c r="G46" s="34">
        <f t="shared" ref="G46:G52" si="15">B46*C46</f>
        <v>64.87</v>
      </c>
      <c r="H46" s="29"/>
      <c r="I46" s="35">
        <f>(F46/500)*1.5</f>
        <v>12.844259999999998</v>
      </c>
      <c r="J46" s="24">
        <f>I46*1.12</f>
        <v>14.385571199999999</v>
      </c>
      <c r="K46" s="18">
        <v>1.3</v>
      </c>
    </row>
    <row r="47" spans="1:13" x14ac:dyDescent="0.25">
      <c r="A47" s="27" t="s">
        <v>102</v>
      </c>
      <c r="B47" s="28">
        <v>58.21</v>
      </c>
      <c r="C47" s="18">
        <v>1.3</v>
      </c>
      <c r="D47" s="34">
        <f t="shared" si="9"/>
        <v>66</v>
      </c>
      <c r="E47" s="34">
        <f>C47*D47</f>
        <v>85.8</v>
      </c>
      <c r="F47" s="34">
        <f t="shared" si="14"/>
        <v>4994.4179999999997</v>
      </c>
      <c r="G47" s="34">
        <f t="shared" si="15"/>
        <v>75.673000000000002</v>
      </c>
      <c r="H47" s="29"/>
      <c r="I47" s="35">
        <f>(F47/500)*1.5</f>
        <v>14.983253999999999</v>
      </c>
      <c r="J47" s="24">
        <f>I47*1.12</f>
        <v>16.781244480000002</v>
      </c>
      <c r="K47" s="18">
        <v>1.3</v>
      </c>
    </row>
    <row r="48" spans="1:13" x14ac:dyDescent="0.25">
      <c r="D48" s="34"/>
      <c r="E48" s="34">
        <f>C48*D48</f>
        <v>0</v>
      </c>
      <c r="F48" s="34"/>
      <c r="G48" s="34"/>
      <c r="I48" s="35"/>
      <c r="J48" s="24"/>
    </row>
    <row r="49" spans="1:12" x14ac:dyDescent="0.25">
      <c r="A49" s="27" t="s">
        <v>104</v>
      </c>
      <c r="D49" s="34"/>
      <c r="E49" s="34"/>
      <c r="F49" s="34"/>
      <c r="G49" s="34"/>
      <c r="I49" s="35"/>
      <c r="J49" s="24"/>
    </row>
    <row r="50" spans="1:12" x14ac:dyDescent="0.25">
      <c r="A50" s="27" t="s">
        <v>47</v>
      </c>
      <c r="B50" s="28">
        <v>24.7</v>
      </c>
      <c r="C50" s="18">
        <v>2.0499999999999998</v>
      </c>
      <c r="D50" s="34">
        <f t="shared" si="9"/>
        <v>66</v>
      </c>
      <c r="E50" s="34">
        <f>C50*D50</f>
        <v>135.29999999999998</v>
      </c>
      <c r="F50" s="34">
        <f t="shared" si="14"/>
        <v>3341.9099999999994</v>
      </c>
      <c r="G50" s="34">
        <f t="shared" si="15"/>
        <v>50.634999999999991</v>
      </c>
      <c r="I50" s="35">
        <f>(F50/500)*1.5</f>
        <v>10.025729999999999</v>
      </c>
      <c r="J50" s="24">
        <f>I50*1.12</f>
        <v>11.228817600000001</v>
      </c>
      <c r="K50" s="18">
        <v>2.0499999999999998</v>
      </c>
    </row>
    <row r="51" spans="1:12" x14ac:dyDescent="0.25">
      <c r="A51" s="27" t="s">
        <v>106</v>
      </c>
      <c r="D51" s="34"/>
      <c r="E51" s="34"/>
      <c r="F51" s="34"/>
      <c r="G51" s="34"/>
      <c r="I51" s="35"/>
      <c r="J51" s="24"/>
    </row>
    <row r="52" spans="1:12" x14ac:dyDescent="0.25">
      <c r="A52" s="27" t="s">
        <v>105</v>
      </c>
      <c r="B52" s="28">
        <v>23.2</v>
      </c>
      <c r="C52" s="34">
        <v>2.1800000000000002</v>
      </c>
      <c r="D52" s="34">
        <f t="shared" si="9"/>
        <v>66</v>
      </c>
      <c r="E52" s="34">
        <f>C52*D52</f>
        <v>143.88000000000002</v>
      </c>
      <c r="F52" s="34">
        <f t="shared" si="14"/>
        <v>3338.0160000000005</v>
      </c>
      <c r="G52" s="34">
        <f t="shared" si="15"/>
        <v>50.576000000000001</v>
      </c>
      <c r="I52" s="35">
        <f>(F52/500)*1.5</f>
        <v>10.014048000000003</v>
      </c>
      <c r="J52" s="24">
        <f>I52*1.12</f>
        <v>11.215733760000004</v>
      </c>
      <c r="K52" s="34">
        <v>2.1800000000000002</v>
      </c>
    </row>
    <row r="54" spans="1:12" x14ac:dyDescent="0.25">
      <c r="A54" s="27" t="s">
        <v>77</v>
      </c>
      <c r="B54" s="28">
        <v>23.18</v>
      </c>
      <c r="C54" s="18">
        <v>106.27</v>
      </c>
      <c r="D54" s="34">
        <v>1</v>
      </c>
      <c r="E54" s="34">
        <f t="shared" ref="E54" si="16">C54*D54</f>
        <v>106.27</v>
      </c>
      <c r="F54" s="34">
        <f t="shared" ref="F54" si="17">B54*E54</f>
        <v>2463.3386</v>
      </c>
      <c r="G54" s="34">
        <f>B54*C54</f>
        <v>2463.3386</v>
      </c>
      <c r="H54" s="29"/>
      <c r="I54" s="35">
        <f>(F54/500)*1.5</f>
        <v>7.3900158000000005</v>
      </c>
      <c r="J54" s="24">
        <f t="shared" ref="J54" si="18">I54*1.12</f>
        <v>8.2768176960000019</v>
      </c>
      <c r="K54" s="32"/>
      <c r="L54" s="27"/>
    </row>
  </sheetData>
  <mergeCells count="1">
    <mergeCell ref="G22:H2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Normal="100" workbookViewId="0">
      <selection activeCell="B24" sqref="B24"/>
    </sheetView>
  </sheetViews>
  <sheetFormatPr baseColWidth="10" defaultRowHeight="15" x14ac:dyDescent="0.25"/>
  <cols>
    <col min="2" max="2" width="19.7109375" bestFit="1" customWidth="1"/>
    <col min="4" max="4" width="11.42578125" style="1"/>
  </cols>
  <sheetData>
    <row r="1" spans="1:8" x14ac:dyDescent="0.25">
      <c r="A1" s="4" t="s">
        <v>18</v>
      </c>
      <c r="B1" s="4" t="s">
        <v>19</v>
      </c>
      <c r="C1" s="4" t="s">
        <v>20</v>
      </c>
      <c r="D1" s="4" t="s">
        <v>21</v>
      </c>
      <c r="E1" s="5" t="s">
        <v>22</v>
      </c>
      <c r="F1" s="6" t="s">
        <v>23</v>
      </c>
      <c r="G1" s="4" t="s">
        <v>24</v>
      </c>
      <c r="H1" s="6" t="s">
        <v>23</v>
      </c>
    </row>
    <row r="2" spans="1:8" x14ac:dyDescent="0.25">
      <c r="A2" s="7">
        <v>43280</v>
      </c>
      <c r="B2" s="9" t="s">
        <v>28</v>
      </c>
      <c r="C2" s="8" t="s">
        <v>26</v>
      </c>
      <c r="D2" s="8">
        <v>115</v>
      </c>
      <c r="E2" s="12">
        <v>1810.5</v>
      </c>
      <c r="F2" s="10"/>
      <c r="G2" s="11">
        <f t="shared" ref="G2:G17" si="0">(E2/500)*1.5</f>
        <v>5.4314999999999998</v>
      </c>
      <c r="H2" s="11">
        <f>G2*1.15</f>
        <v>6.246224999999999</v>
      </c>
    </row>
    <row r="3" spans="1:8" x14ac:dyDescent="0.25">
      <c r="A3" s="8" t="s">
        <v>39</v>
      </c>
      <c r="B3" s="9" t="s">
        <v>28</v>
      </c>
      <c r="C3" s="8" t="s">
        <v>26</v>
      </c>
      <c r="D3" s="8">
        <v>150</v>
      </c>
      <c r="E3" s="12">
        <v>2361.81</v>
      </c>
      <c r="F3" s="10"/>
      <c r="G3" s="11">
        <f t="shared" si="0"/>
        <v>7.0854299999999988</v>
      </c>
      <c r="H3" s="11">
        <f t="shared" ref="H3:H17" si="1">G3*1.15</f>
        <v>8.1482444999999988</v>
      </c>
    </row>
    <row r="4" spans="1:8" x14ac:dyDescent="0.25">
      <c r="A4" s="7"/>
      <c r="B4" s="9" t="s">
        <v>28</v>
      </c>
      <c r="C4" s="8" t="s">
        <v>26</v>
      </c>
      <c r="D4" s="8">
        <v>170</v>
      </c>
      <c r="E4" s="12">
        <v>2676.48</v>
      </c>
      <c r="F4" s="10"/>
      <c r="G4" s="11">
        <f t="shared" si="0"/>
        <v>8.029440000000001</v>
      </c>
      <c r="H4" s="11">
        <f t="shared" si="1"/>
        <v>9.2338560000000012</v>
      </c>
    </row>
    <row r="5" spans="1:8" x14ac:dyDescent="0.25">
      <c r="A5" s="7"/>
      <c r="B5" s="9" t="s">
        <v>28</v>
      </c>
      <c r="C5" s="8" t="s">
        <v>26</v>
      </c>
      <c r="D5" s="8">
        <v>200</v>
      </c>
      <c r="E5" s="12">
        <v>3149.25</v>
      </c>
      <c r="F5" s="10"/>
      <c r="G5" s="11">
        <f t="shared" si="0"/>
        <v>9.4477499999999992</v>
      </c>
      <c r="H5" s="11">
        <f t="shared" si="1"/>
        <v>10.864912499999999</v>
      </c>
    </row>
    <row r="6" spans="1:8" x14ac:dyDescent="0.25">
      <c r="A6" s="8"/>
      <c r="B6" s="9" t="s">
        <v>28</v>
      </c>
      <c r="C6" s="8" t="s">
        <v>26</v>
      </c>
      <c r="D6" s="8">
        <v>225</v>
      </c>
      <c r="E6" s="12">
        <v>3542.97</v>
      </c>
      <c r="F6" s="10"/>
      <c r="G6" s="11">
        <f t="shared" si="0"/>
        <v>10.628909999999999</v>
      </c>
      <c r="H6" s="11">
        <f t="shared" si="1"/>
        <v>12.223246499999998</v>
      </c>
    </row>
    <row r="7" spans="1:8" x14ac:dyDescent="0.25">
      <c r="A7" s="7"/>
      <c r="B7" s="9" t="s">
        <v>28</v>
      </c>
      <c r="C7" s="8" t="s">
        <v>26</v>
      </c>
      <c r="D7" s="8">
        <v>300</v>
      </c>
      <c r="E7" s="12">
        <v>5002.0199999999995</v>
      </c>
      <c r="F7" s="10"/>
      <c r="G7" s="11">
        <f t="shared" si="0"/>
        <v>15.00606</v>
      </c>
      <c r="H7" s="11">
        <f t="shared" si="1"/>
        <v>17.256968999999998</v>
      </c>
    </row>
    <row r="8" spans="1:8" x14ac:dyDescent="0.25">
      <c r="A8" s="8"/>
      <c r="B8" s="9"/>
      <c r="C8" s="8"/>
      <c r="D8" s="8"/>
      <c r="E8" s="12">
        <v>0</v>
      </c>
      <c r="F8" s="10"/>
      <c r="G8" s="11">
        <f t="shared" si="0"/>
        <v>0</v>
      </c>
      <c r="H8" s="11">
        <f t="shared" si="1"/>
        <v>0</v>
      </c>
    </row>
    <row r="9" spans="1:8" x14ac:dyDescent="0.25">
      <c r="A9" s="8"/>
      <c r="B9" s="9" t="s">
        <v>28</v>
      </c>
      <c r="C9" s="8" t="s">
        <v>25</v>
      </c>
      <c r="D9" s="8">
        <v>115</v>
      </c>
      <c r="E9" s="12">
        <v>2153.73</v>
      </c>
      <c r="F9" s="10"/>
      <c r="G9" s="11">
        <f t="shared" si="0"/>
        <v>6.4611900000000002</v>
      </c>
      <c r="H9" s="11">
        <f t="shared" si="1"/>
        <v>7.4303684999999993</v>
      </c>
    </row>
    <row r="10" spans="1:8" x14ac:dyDescent="0.25">
      <c r="A10" s="8"/>
      <c r="B10" s="9" t="s">
        <v>28</v>
      </c>
      <c r="C10" s="8" t="s">
        <v>25</v>
      </c>
      <c r="D10" s="8">
        <v>150</v>
      </c>
      <c r="E10" s="12">
        <v>2809.08</v>
      </c>
      <c r="F10" s="10"/>
      <c r="G10" s="11">
        <f t="shared" si="0"/>
        <v>8.4272399999999994</v>
      </c>
      <c r="H10" s="11">
        <f t="shared" si="1"/>
        <v>9.6913259999999983</v>
      </c>
    </row>
    <row r="11" spans="1:8" x14ac:dyDescent="0.25">
      <c r="A11" s="7"/>
      <c r="B11" s="9" t="s">
        <v>28</v>
      </c>
      <c r="C11" s="8" t="s">
        <v>25</v>
      </c>
      <c r="D11" s="8">
        <v>170</v>
      </c>
      <c r="E11" s="12">
        <v>3183.42</v>
      </c>
      <c r="F11" s="10"/>
      <c r="G11" s="11">
        <f t="shared" si="0"/>
        <v>9.5502599999999997</v>
      </c>
      <c r="H11" s="11">
        <f t="shared" si="1"/>
        <v>10.982798999999998</v>
      </c>
    </row>
    <row r="12" spans="1:8" x14ac:dyDescent="0.25">
      <c r="A12" s="8"/>
      <c r="B12" s="9" t="s">
        <v>28</v>
      </c>
      <c r="C12" s="8" t="s">
        <v>25</v>
      </c>
      <c r="D12" s="8">
        <v>225</v>
      </c>
      <c r="E12" s="12">
        <v>4213.62</v>
      </c>
      <c r="F12" s="10"/>
      <c r="G12" s="11">
        <f t="shared" si="0"/>
        <v>12.64086</v>
      </c>
      <c r="H12" s="11">
        <f t="shared" si="1"/>
        <v>14.536988999999998</v>
      </c>
    </row>
    <row r="13" spans="1:8" x14ac:dyDescent="0.25">
      <c r="A13" s="7"/>
      <c r="B13" s="9" t="s">
        <v>28</v>
      </c>
      <c r="C13" s="8" t="s">
        <v>25</v>
      </c>
      <c r="D13" s="8">
        <v>300</v>
      </c>
      <c r="E13" s="12">
        <v>5948.6399999999994</v>
      </c>
      <c r="F13" s="10"/>
      <c r="G13" s="11">
        <f t="shared" si="0"/>
        <v>17.84592</v>
      </c>
      <c r="H13" s="11">
        <f t="shared" si="1"/>
        <v>20.522807999999998</v>
      </c>
    </row>
    <row r="14" spans="1:8" x14ac:dyDescent="0.25">
      <c r="A14" s="7"/>
      <c r="B14" s="9"/>
      <c r="C14" s="8"/>
      <c r="D14" s="8"/>
      <c r="E14" s="12">
        <v>0</v>
      </c>
      <c r="F14" s="10"/>
      <c r="G14" s="11">
        <f t="shared" si="0"/>
        <v>0</v>
      </c>
      <c r="H14" s="11">
        <f t="shared" si="1"/>
        <v>0</v>
      </c>
    </row>
    <row r="15" spans="1:8" x14ac:dyDescent="0.25">
      <c r="A15" s="8"/>
      <c r="B15" s="9" t="s">
        <v>28</v>
      </c>
      <c r="C15" s="8" t="s">
        <v>27</v>
      </c>
      <c r="D15" s="8">
        <v>115</v>
      </c>
      <c r="E15" s="12">
        <v>1625.8799999999999</v>
      </c>
      <c r="F15" s="10"/>
      <c r="G15" s="11">
        <f t="shared" si="0"/>
        <v>4.8776399999999995</v>
      </c>
      <c r="H15" s="11">
        <f t="shared" si="1"/>
        <v>5.6092859999999991</v>
      </c>
    </row>
    <row r="16" spans="1:8" x14ac:dyDescent="0.25">
      <c r="A16" s="9"/>
      <c r="B16" s="9" t="s">
        <v>28</v>
      </c>
      <c r="C16" s="8" t="s">
        <v>27</v>
      </c>
      <c r="D16" s="8">
        <v>150</v>
      </c>
      <c r="E16" s="13">
        <v>2120.58</v>
      </c>
      <c r="F16" s="9"/>
      <c r="G16" s="11">
        <f t="shared" si="0"/>
        <v>6.3617399999999993</v>
      </c>
      <c r="H16" s="11">
        <f t="shared" si="1"/>
        <v>7.3160009999999982</v>
      </c>
    </row>
    <row r="17" spans="1:8" x14ac:dyDescent="0.25">
      <c r="A17" s="9"/>
      <c r="B17" s="9" t="s">
        <v>28</v>
      </c>
      <c r="C17" s="8" t="s">
        <v>27</v>
      </c>
      <c r="D17" s="8">
        <v>170</v>
      </c>
      <c r="E17" s="13">
        <v>2403.12</v>
      </c>
      <c r="F17" s="9"/>
      <c r="G17" s="11">
        <f t="shared" si="0"/>
        <v>7.2093600000000002</v>
      </c>
      <c r="H17" s="11">
        <f t="shared" si="1"/>
        <v>8.2907639999999994</v>
      </c>
    </row>
    <row r="19" spans="1:8" x14ac:dyDescent="0.25">
      <c r="A19" s="8"/>
      <c r="B19" s="9" t="s">
        <v>32</v>
      </c>
      <c r="C19" s="8" t="s">
        <v>37</v>
      </c>
      <c r="D19" s="8">
        <v>80</v>
      </c>
      <c r="E19" s="12">
        <v>4241.25</v>
      </c>
      <c r="F19" s="10"/>
      <c r="G19" s="11">
        <f>(E19/500)*1.5</f>
        <v>12.723749999999999</v>
      </c>
      <c r="H19" s="11">
        <f>G19*1.15</f>
        <v>14.632312499999998</v>
      </c>
    </row>
    <row r="20" spans="1:8" x14ac:dyDescent="0.25">
      <c r="A20" s="9"/>
      <c r="B20" s="9" t="s">
        <v>33</v>
      </c>
      <c r="C20" s="8" t="s">
        <v>37</v>
      </c>
      <c r="D20" s="8">
        <v>80</v>
      </c>
      <c r="E20" s="13">
        <v>4436.25</v>
      </c>
      <c r="F20" s="9"/>
      <c r="G20" s="11">
        <f>(E20/500)*1.5</f>
        <v>13.30875</v>
      </c>
      <c r="H20" s="11">
        <f>G20*1.15</f>
        <v>15.305062499999998</v>
      </c>
    </row>
    <row r="21" spans="1:8" x14ac:dyDescent="0.25">
      <c r="A21" s="9"/>
      <c r="B21" s="9" t="s">
        <v>34</v>
      </c>
      <c r="C21" s="8" t="s">
        <v>37</v>
      </c>
      <c r="D21" s="8">
        <v>80</v>
      </c>
      <c r="E21" s="13">
        <v>3900.0000000000005</v>
      </c>
      <c r="F21" s="9"/>
      <c r="G21" s="11">
        <f>(E21/500)*1.5</f>
        <v>11.700000000000001</v>
      </c>
      <c r="H21" s="11">
        <f>G21*1.15</f>
        <v>13.455</v>
      </c>
    </row>
    <row r="22" spans="1:8" x14ac:dyDescent="0.25">
      <c r="A22" s="9"/>
      <c r="B22" s="9" t="s">
        <v>35</v>
      </c>
      <c r="C22" s="8" t="s">
        <v>37</v>
      </c>
      <c r="D22" s="8">
        <v>80</v>
      </c>
      <c r="E22" s="13">
        <v>4046.2499999999995</v>
      </c>
      <c r="F22" s="9"/>
      <c r="G22" s="11">
        <f>(E22/500)*1.5</f>
        <v>12.138749999999998</v>
      </c>
      <c r="H22" s="11">
        <f>G22*1.15</f>
        <v>13.959562499999997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20" sqref="A20"/>
    </sheetView>
  </sheetViews>
  <sheetFormatPr baseColWidth="10" defaultRowHeight="15" x14ac:dyDescent="0.25"/>
  <cols>
    <col min="2" max="2" width="19.7109375" bestFit="1" customWidth="1"/>
    <col min="4" max="4" width="11.42578125" style="1"/>
  </cols>
  <sheetData>
    <row r="1" spans="1:9" x14ac:dyDescent="0.25">
      <c r="A1" s="4" t="s">
        <v>18</v>
      </c>
      <c r="B1" s="4" t="s">
        <v>19</v>
      </c>
      <c r="C1" s="4" t="s">
        <v>20</v>
      </c>
      <c r="D1" s="4" t="s">
        <v>21</v>
      </c>
      <c r="E1" s="5" t="s">
        <v>22</v>
      </c>
      <c r="F1" s="6" t="s">
        <v>23</v>
      </c>
      <c r="G1" s="6"/>
      <c r="H1" s="4" t="s">
        <v>24</v>
      </c>
      <c r="I1" s="6" t="s">
        <v>23</v>
      </c>
    </row>
    <row r="2" spans="1:9" x14ac:dyDescent="0.25">
      <c r="A2" s="7">
        <v>43265</v>
      </c>
      <c r="B2" s="9" t="s">
        <v>28</v>
      </c>
      <c r="C2" s="8" t="s">
        <v>26</v>
      </c>
      <c r="D2" s="8">
        <v>115</v>
      </c>
      <c r="E2" s="12">
        <v>60.35</v>
      </c>
      <c r="F2" s="10"/>
      <c r="G2" s="10"/>
      <c r="H2" s="11">
        <f t="shared" ref="H2:H17" si="0">(E2/500)*1.5</f>
        <v>0.18104999999999999</v>
      </c>
      <c r="I2" s="11">
        <f>H2*1.15</f>
        <v>0.20820749999999996</v>
      </c>
    </row>
    <row r="3" spans="1:9" x14ac:dyDescent="0.25">
      <c r="A3" s="8"/>
      <c r="B3" s="9" t="s">
        <v>28</v>
      </c>
      <c r="C3" s="8" t="s">
        <v>26</v>
      </c>
      <c r="D3" s="8">
        <v>150</v>
      </c>
      <c r="E3" s="12">
        <v>78.727000000000004</v>
      </c>
      <c r="F3" s="10"/>
      <c r="G3" s="10"/>
      <c r="H3" s="11">
        <f t="shared" si="0"/>
        <v>0.23618100000000003</v>
      </c>
      <c r="I3" s="11">
        <f t="shared" ref="I3:I17" si="1">H3*1.15</f>
        <v>0.27160814999999999</v>
      </c>
    </row>
    <row r="4" spans="1:9" x14ac:dyDescent="0.25">
      <c r="A4" s="7"/>
      <c r="B4" s="9" t="s">
        <v>28</v>
      </c>
      <c r="C4" s="8" t="s">
        <v>26</v>
      </c>
      <c r="D4" s="8">
        <v>170</v>
      </c>
      <c r="E4" s="12">
        <v>89.215999999999994</v>
      </c>
      <c r="F4" s="10"/>
      <c r="G4" s="10"/>
      <c r="H4" s="11">
        <f t="shared" si="0"/>
        <v>0.267648</v>
      </c>
      <c r="I4" s="11">
        <f t="shared" si="1"/>
        <v>0.30779519999999999</v>
      </c>
    </row>
    <row r="5" spans="1:9" x14ac:dyDescent="0.25">
      <c r="A5" s="7"/>
      <c r="B5" s="9" t="s">
        <v>28</v>
      </c>
      <c r="C5" s="8" t="s">
        <v>26</v>
      </c>
      <c r="D5" s="8">
        <v>200</v>
      </c>
      <c r="E5" s="12">
        <v>104.97499999999999</v>
      </c>
      <c r="F5" s="10"/>
      <c r="G5" s="10"/>
      <c r="H5" s="11">
        <f t="shared" si="0"/>
        <v>0.31492500000000001</v>
      </c>
      <c r="I5" s="11">
        <f t="shared" si="1"/>
        <v>0.36216375000000001</v>
      </c>
    </row>
    <row r="6" spans="1:9" x14ac:dyDescent="0.25">
      <c r="A6" s="8"/>
      <c r="B6" s="9" t="s">
        <v>28</v>
      </c>
      <c r="C6" s="8" t="s">
        <v>26</v>
      </c>
      <c r="D6" s="8">
        <v>225</v>
      </c>
      <c r="E6" s="12">
        <v>118.09899999999999</v>
      </c>
      <c r="F6" s="10"/>
      <c r="G6" s="10"/>
      <c r="H6" s="11">
        <f t="shared" si="0"/>
        <v>0.35429699999999997</v>
      </c>
      <c r="I6" s="11">
        <f t="shared" si="1"/>
        <v>0.40744154999999993</v>
      </c>
    </row>
    <row r="7" spans="1:9" x14ac:dyDescent="0.25">
      <c r="A7" s="7"/>
      <c r="B7" s="9" t="s">
        <v>28</v>
      </c>
      <c r="C7" s="8" t="s">
        <v>26</v>
      </c>
      <c r="D7" s="8">
        <v>300</v>
      </c>
      <c r="E7" s="12">
        <v>166.73400000000001</v>
      </c>
      <c r="F7" s="10"/>
      <c r="G7" s="10"/>
      <c r="H7" s="11">
        <f t="shared" si="0"/>
        <v>0.50020200000000004</v>
      </c>
      <c r="I7" s="11">
        <f t="shared" si="1"/>
        <v>0.57523230000000003</v>
      </c>
    </row>
    <row r="8" spans="1:9" x14ac:dyDescent="0.25">
      <c r="A8" s="8"/>
      <c r="B8" s="9"/>
      <c r="C8" s="8"/>
      <c r="D8" s="8"/>
      <c r="E8" s="12">
        <v>0</v>
      </c>
      <c r="F8" s="10"/>
      <c r="G8" s="10"/>
      <c r="H8" s="11">
        <f t="shared" si="0"/>
        <v>0</v>
      </c>
      <c r="I8" s="11">
        <f t="shared" si="1"/>
        <v>0</v>
      </c>
    </row>
    <row r="9" spans="1:9" x14ac:dyDescent="0.25">
      <c r="A9" s="8"/>
      <c r="B9" s="9" t="s">
        <v>28</v>
      </c>
      <c r="C9" s="8" t="s">
        <v>25</v>
      </c>
      <c r="D9" s="8">
        <v>115</v>
      </c>
      <c r="E9" s="12">
        <v>71.790999999999997</v>
      </c>
      <c r="F9" s="10"/>
      <c r="G9" s="10"/>
      <c r="H9" s="11">
        <f t="shared" si="0"/>
        <v>0.21537299999999998</v>
      </c>
      <c r="I9" s="11">
        <f t="shared" si="1"/>
        <v>0.24767894999999995</v>
      </c>
    </row>
    <row r="10" spans="1:9" x14ac:dyDescent="0.25">
      <c r="A10" s="8"/>
      <c r="B10" s="9" t="s">
        <v>28</v>
      </c>
      <c r="C10" s="8" t="s">
        <v>25</v>
      </c>
      <c r="D10" s="8">
        <v>150</v>
      </c>
      <c r="E10" s="12">
        <v>93.635999999999996</v>
      </c>
      <c r="F10" s="10"/>
      <c r="G10" s="10"/>
      <c r="H10" s="11">
        <f t="shared" si="0"/>
        <v>0.28090799999999999</v>
      </c>
      <c r="I10" s="11">
        <f t="shared" si="1"/>
        <v>0.32304419999999995</v>
      </c>
    </row>
    <row r="11" spans="1:9" x14ac:dyDescent="0.25">
      <c r="A11" s="7"/>
      <c r="B11" s="9" t="s">
        <v>28</v>
      </c>
      <c r="C11" s="8" t="s">
        <v>25</v>
      </c>
      <c r="D11" s="8">
        <v>170</v>
      </c>
      <c r="E11" s="12">
        <v>106.114</v>
      </c>
      <c r="F11" s="10"/>
      <c r="G11" s="10"/>
      <c r="H11" s="11">
        <f t="shared" si="0"/>
        <v>0.31834200000000001</v>
      </c>
      <c r="I11" s="11">
        <f t="shared" si="1"/>
        <v>0.36609330000000001</v>
      </c>
    </row>
    <row r="12" spans="1:9" x14ac:dyDescent="0.25">
      <c r="A12" s="8"/>
      <c r="B12" s="9" t="s">
        <v>28</v>
      </c>
      <c r="C12" s="8" t="s">
        <v>25</v>
      </c>
      <c r="D12" s="8">
        <v>225</v>
      </c>
      <c r="E12" s="12">
        <v>140.45400000000001</v>
      </c>
      <c r="F12" s="10"/>
      <c r="G12" s="10"/>
      <c r="H12" s="11">
        <f t="shared" si="0"/>
        <v>0.42136200000000001</v>
      </c>
      <c r="I12" s="11">
        <f t="shared" si="1"/>
        <v>0.48456630000000001</v>
      </c>
    </row>
    <row r="13" spans="1:9" x14ac:dyDescent="0.25">
      <c r="A13" s="7"/>
      <c r="B13" s="9" t="s">
        <v>28</v>
      </c>
      <c r="C13" s="8" t="s">
        <v>25</v>
      </c>
      <c r="D13" s="8">
        <v>300</v>
      </c>
      <c r="E13" s="12">
        <v>198.28800000000001</v>
      </c>
      <c r="F13" s="10"/>
      <c r="G13" s="10"/>
      <c r="H13" s="11">
        <f t="shared" si="0"/>
        <v>0.59486400000000006</v>
      </c>
      <c r="I13" s="11">
        <f t="shared" si="1"/>
        <v>0.68409359999999997</v>
      </c>
    </row>
    <row r="14" spans="1:9" x14ac:dyDescent="0.25">
      <c r="A14" s="7"/>
      <c r="B14" s="9"/>
      <c r="C14" s="8"/>
      <c r="D14" s="8"/>
      <c r="E14" s="12">
        <v>0</v>
      </c>
      <c r="F14" s="10"/>
      <c r="G14" s="10"/>
      <c r="H14" s="11">
        <f t="shared" si="0"/>
        <v>0</v>
      </c>
      <c r="I14" s="11">
        <f t="shared" si="1"/>
        <v>0</v>
      </c>
    </row>
    <row r="15" spans="1:9" x14ac:dyDescent="0.25">
      <c r="A15" s="8"/>
      <c r="B15" s="9" t="s">
        <v>28</v>
      </c>
      <c r="C15" s="8" t="s">
        <v>27</v>
      </c>
      <c r="D15" s="8">
        <v>115</v>
      </c>
      <c r="E15" s="12">
        <v>54.195999999999998</v>
      </c>
      <c r="F15" s="10"/>
      <c r="G15" s="10"/>
      <c r="H15" s="11">
        <f t="shared" si="0"/>
        <v>0.16258800000000001</v>
      </c>
      <c r="I15" s="11">
        <f t="shared" si="1"/>
        <v>0.18697620000000001</v>
      </c>
    </row>
    <row r="16" spans="1:9" x14ac:dyDescent="0.25">
      <c r="A16" s="9"/>
      <c r="B16" s="9" t="s">
        <v>28</v>
      </c>
      <c r="C16" s="8" t="s">
        <v>27</v>
      </c>
      <c r="D16" s="8">
        <v>150</v>
      </c>
      <c r="E16" s="13">
        <v>70.685999999999993</v>
      </c>
      <c r="F16" s="9"/>
      <c r="G16" s="9"/>
      <c r="H16" s="11">
        <f t="shared" si="0"/>
        <v>0.212058</v>
      </c>
      <c r="I16" s="11">
        <f t="shared" si="1"/>
        <v>0.24386669999999996</v>
      </c>
    </row>
    <row r="17" spans="1:9" x14ac:dyDescent="0.25">
      <c r="A17" s="9"/>
      <c r="B17" s="9" t="s">
        <v>28</v>
      </c>
      <c r="C17" s="8" t="s">
        <v>27</v>
      </c>
      <c r="D17" s="8">
        <v>170</v>
      </c>
      <c r="E17" s="13">
        <v>80.103999999999999</v>
      </c>
      <c r="F17" s="9"/>
      <c r="G17" s="9"/>
      <c r="H17" s="11">
        <f t="shared" si="0"/>
        <v>0.24031199999999997</v>
      </c>
      <c r="I17" s="11">
        <f t="shared" si="1"/>
        <v>0.27635879999999996</v>
      </c>
    </row>
    <row r="18" spans="1:9" x14ac:dyDescent="0.25">
      <c r="A18" s="9"/>
      <c r="B18" s="9"/>
      <c r="C18" s="8"/>
      <c r="D18" s="8"/>
      <c r="E18" s="9"/>
      <c r="F18" s="9"/>
      <c r="G18" s="9"/>
      <c r="H18" s="9"/>
      <c r="I18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Normal="100" workbookViewId="0">
      <selection activeCell="K11" sqref="K11"/>
    </sheetView>
  </sheetViews>
  <sheetFormatPr baseColWidth="10" defaultRowHeight="15" x14ac:dyDescent="0.25"/>
  <cols>
    <col min="1" max="1" width="16.85546875" bestFit="1" customWidth="1"/>
    <col min="3" max="5" width="11.42578125" style="1"/>
    <col min="7" max="7" width="12.28515625" bestFit="1" customWidth="1"/>
    <col min="8" max="8" width="14.5703125" style="3" bestFit="1" customWidth="1"/>
    <col min="13" max="13" width="15.7109375" bestFit="1" customWidth="1"/>
  </cols>
  <sheetData>
    <row r="1" spans="1:13" x14ac:dyDescent="0.25">
      <c r="A1" t="s">
        <v>40</v>
      </c>
      <c r="C1" s="1" t="s">
        <v>31</v>
      </c>
      <c r="D1" s="1" t="s">
        <v>36</v>
      </c>
      <c r="E1" s="1" t="s">
        <v>49</v>
      </c>
      <c r="F1" s="1" t="s">
        <v>13</v>
      </c>
      <c r="G1" t="s">
        <v>43</v>
      </c>
      <c r="H1" s="3" t="s">
        <v>38</v>
      </c>
      <c r="J1" s="17" t="s">
        <v>133</v>
      </c>
      <c r="K1" t="s">
        <v>80</v>
      </c>
      <c r="M1" s="17" t="s">
        <v>56</v>
      </c>
    </row>
    <row r="2" spans="1:13" x14ac:dyDescent="0.25">
      <c r="A2" t="s">
        <v>32</v>
      </c>
      <c r="B2" t="s">
        <v>30</v>
      </c>
      <c r="C2" s="1">
        <v>0.32500000000000001</v>
      </c>
      <c r="D2" s="2">
        <v>0.87</v>
      </c>
      <c r="E2" s="2">
        <f>C2*D2</f>
        <v>0.28275</v>
      </c>
      <c r="F2" s="3">
        <f>cambio</f>
        <v>66</v>
      </c>
      <c r="G2" s="3">
        <f>E2*F2</f>
        <v>18.6615</v>
      </c>
      <c r="H2" s="3">
        <f>G2*500</f>
        <v>9330.75</v>
      </c>
      <c r="I2" s="15"/>
      <c r="J2" s="15">
        <f>(H2/500)*1.5</f>
        <v>27.992249999999999</v>
      </c>
      <c r="K2" s="26">
        <f>J2*1.1</f>
        <v>30.791475000000002</v>
      </c>
      <c r="M2" s="3">
        <f>E2*1.2</f>
        <v>0.33929999999999999</v>
      </c>
    </row>
    <row r="3" spans="1:13" x14ac:dyDescent="0.25">
      <c r="A3" t="s">
        <v>33</v>
      </c>
      <c r="B3" t="s">
        <v>30</v>
      </c>
      <c r="C3" s="1">
        <v>0.32500000000000001</v>
      </c>
      <c r="D3" s="2">
        <v>0.91</v>
      </c>
      <c r="E3" s="2">
        <f>C3*D3</f>
        <v>0.29575000000000001</v>
      </c>
      <c r="F3" s="3">
        <f>cambio</f>
        <v>66</v>
      </c>
      <c r="G3" s="3">
        <f>E3*F3</f>
        <v>19.519500000000001</v>
      </c>
      <c r="H3" s="3">
        <f>G3*500</f>
        <v>9759.75</v>
      </c>
      <c r="I3" s="15"/>
      <c r="J3" s="15">
        <f t="shared" ref="J3:J6" si="0">(H3/500)*1.5</f>
        <v>29.279250000000001</v>
      </c>
      <c r="K3" s="26">
        <f t="shared" ref="K3:K13" si="1">J3*1.1</f>
        <v>32.207175000000007</v>
      </c>
      <c r="M3" s="3">
        <f t="shared" ref="M3:M12" si="2">E3*1.2</f>
        <v>0.35489999999999999</v>
      </c>
    </row>
    <row r="4" spans="1:13" x14ac:dyDescent="0.25">
      <c r="A4" t="s">
        <v>34</v>
      </c>
      <c r="B4" t="s">
        <v>30</v>
      </c>
      <c r="C4" s="1">
        <v>0.32500000000000001</v>
      </c>
      <c r="D4" s="2">
        <v>0.8</v>
      </c>
      <c r="E4" s="2">
        <f>C4*D4</f>
        <v>0.26</v>
      </c>
      <c r="F4" s="3">
        <f>cambio</f>
        <v>66</v>
      </c>
      <c r="G4" s="3">
        <f>E4*F4</f>
        <v>17.16</v>
      </c>
      <c r="H4" s="3">
        <f>G4*500</f>
        <v>8580</v>
      </c>
      <c r="I4" s="15"/>
      <c r="J4" s="15">
        <f t="shared" si="0"/>
        <v>25.740000000000002</v>
      </c>
      <c r="K4" s="26">
        <f t="shared" si="1"/>
        <v>28.314000000000004</v>
      </c>
      <c r="M4" s="3">
        <f t="shared" si="2"/>
        <v>0.312</v>
      </c>
    </row>
    <row r="5" spans="1:13" x14ac:dyDescent="0.25">
      <c r="A5" t="s">
        <v>35</v>
      </c>
      <c r="B5" t="s">
        <v>30</v>
      </c>
      <c r="C5" s="1">
        <v>0.32500000000000001</v>
      </c>
      <c r="D5" s="2">
        <v>0.83</v>
      </c>
      <c r="E5" s="2">
        <f>C5*D5</f>
        <v>0.26974999999999999</v>
      </c>
      <c r="F5" s="3">
        <f>cambio</f>
        <v>66</v>
      </c>
      <c r="G5" s="3">
        <f>E5*F5</f>
        <v>17.8035</v>
      </c>
      <c r="H5" s="3">
        <f>G5*500</f>
        <v>8901.75</v>
      </c>
      <c r="I5" s="15"/>
      <c r="J5" s="15">
        <f t="shared" si="0"/>
        <v>26.705249999999999</v>
      </c>
      <c r="K5" s="26">
        <f t="shared" si="1"/>
        <v>29.375775000000001</v>
      </c>
      <c r="M5" s="3">
        <f t="shared" si="2"/>
        <v>0.32369999999999999</v>
      </c>
    </row>
    <row r="6" spans="1:13" x14ac:dyDescent="0.25">
      <c r="A6" t="s">
        <v>35</v>
      </c>
      <c r="B6" t="s">
        <v>78</v>
      </c>
      <c r="C6" s="1">
        <v>0.35</v>
      </c>
      <c r="D6" s="2">
        <v>0.83</v>
      </c>
      <c r="E6" s="2">
        <f>C6*D6</f>
        <v>0.29049999999999998</v>
      </c>
      <c r="F6" s="3">
        <f>cambio</f>
        <v>66</v>
      </c>
      <c r="G6" s="3">
        <f>E6*F6</f>
        <v>19.172999999999998</v>
      </c>
      <c r="H6" s="3">
        <f>G6*500</f>
        <v>9586.5</v>
      </c>
      <c r="I6" s="15"/>
      <c r="J6" s="15">
        <f t="shared" si="0"/>
        <v>28.759499999999996</v>
      </c>
      <c r="K6" s="26">
        <f t="shared" ref="K6" si="3">J6*1.1</f>
        <v>31.635449999999999</v>
      </c>
      <c r="M6" s="3"/>
    </row>
    <row r="7" spans="1:13" x14ac:dyDescent="0.25">
      <c r="D7" s="2"/>
      <c r="E7" s="2"/>
      <c r="F7" s="3"/>
      <c r="G7" s="3"/>
      <c r="J7" s="15">
        <f>(H7/500)*1.5</f>
        <v>0</v>
      </c>
      <c r="K7" s="26">
        <f t="shared" si="1"/>
        <v>0</v>
      </c>
      <c r="M7" s="3"/>
    </row>
    <row r="8" spans="1:13" x14ac:dyDescent="0.25">
      <c r="A8" t="s">
        <v>41</v>
      </c>
      <c r="E8" s="1" t="s">
        <v>42</v>
      </c>
      <c r="F8" s="1" t="s">
        <v>13</v>
      </c>
      <c r="G8" t="s">
        <v>43</v>
      </c>
      <c r="H8" s="3" t="s">
        <v>38</v>
      </c>
      <c r="J8" s="15"/>
      <c r="K8" s="26">
        <f t="shared" si="1"/>
        <v>0</v>
      </c>
      <c r="M8" s="3"/>
    </row>
    <row r="9" spans="1:13" x14ac:dyDescent="0.25">
      <c r="A9" t="s">
        <v>32</v>
      </c>
      <c r="B9" t="s">
        <v>30</v>
      </c>
      <c r="D9" s="2"/>
      <c r="E9" s="2">
        <v>0.23</v>
      </c>
      <c r="F9" s="3">
        <f>cambio</f>
        <v>66</v>
      </c>
      <c r="G9" s="3">
        <f>E9*F9</f>
        <v>15.180000000000001</v>
      </c>
      <c r="H9" s="3">
        <f>G9*500</f>
        <v>7590.0000000000009</v>
      </c>
      <c r="J9" s="15">
        <f>(H9/500)*1.5</f>
        <v>22.770000000000003</v>
      </c>
      <c r="K9" s="26">
        <f t="shared" si="1"/>
        <v>25.047000000000004</v>
      </c>
      <c r="M9" s="3">
        <f t="shared" si="2"/>
        <v>0.27600000000000002</v>
      </c>
    </row>
    <row r="10" spans="1:13" x14ac:dyDescent="0.25">
      <c r="A10" t="s">
        <v>33</v>
      </c>
      <c r="B10" t="s">
        <v>30</v>
      </c>
      <c r="D10" s="2"/>
      <c r="E10" s="2">
        <v>0.23</v>
      </c>
      <c r="F10" s="3">
        <f>cambio</f>
        <v>66</v>
      </c>
      <c r="G10" s="3">
        <f t="shared" ref="G10:G20" si="4">E10*F10</f>
        <v>15.180000000000001</v>
      </c>
      <c r="H10" s="3">
        <f>G10*500</f>
        <v>7590.0000000000009</v>
      </c>
      <c r="J10" s="15">
        <f t="shared" ref="J10:J20" si="5">(H10/500)*1.5</f>
        <v>22.770000000000003</v>
      </c>
      <c r="K10" s="26">
        <f t="shared" si="1"/>
        <v>25.047000000000004</v>
      </c>
      <c r="M10" s="3"/>
    </row>
    <row r="11" spans="1:13" x14ac:dyDescent="0.25">
      <c r="A11" t="s">
        <v>34</v>
      </c>
      <c r="B11" t="s">
        <v>30</v>
      </c>
      <c r="D11" s="2"/>
      <c r="E11" s="2">
        <v>0.18</v>
      </c>
      <c r="F11" s="3">
        <f>cambio</f>
        <v>66</v>
      </c>
      <c r="G11" s="3">
        <f t="shared" si="4"/>
        <v>11.879999999999999</v>
      </c>
      <c r="H11" s="3">
        <f>G11*500</f>
        <v>5939.9999999999991</v>
      </c>
      <c r="J11" s="15">
        <f t="shared" si="5"/>
        <v>17.82</v>
      </c>
      <c r="K11" s="26">
        <f t="shared" si="1"/>
        <v>19.602</v>
      </c>
      <c r="M11" s="3">
        <f t="shared" si="2"/>
        <v>0.216</v>
      </c>
    </row>
    <row r="12" spans="1:13" x14ac:dyDescent="0.25">
      <c r="A12" t="s">
        <v>35</v>
      </c>
      <c r="B12" t="s">
        <v>30</v>
      </c>
      <c r="D12" s="2"/>
      <c r="E12" s="2">
        <v>0.18</v>
      </c>
      <c r="F12" s="3">
        <f>cambio</f>
        <v>66</v>
      </c>
      <c r="G12" s="3">
        <f t="shared" si="4"/>
        <v>11.879999999999999</v>
      </c>
      <c r="H12" s="3">
        <f>G12*500</f>
        <v>5939.9999999999991</v>
      </c>
      <c r="J12" s="15">
        <f t="shared" si="5"/>
        <v>17.82</v>
      </c>
      <c r="K12" s="26">
        <f t="shared" si="1"/>
        <v>19.602</v>
      </c>
      <c r="M12" s="3">
        <f t="shared" si="2"/>
        <v>0.216</v>
      </c>
    </row>
    <row r="13" spans="1:13" x14ac:dyDescent="0.25">
      <c r="A13" t="s">
        <v>34</v>
      </c>
      <c r="B13" t="s">
        <v>78</v>
      </c>
      <c r="D13" s="2"/>
      <c r="E13" s="2">
        <v>0.2</v>
      </c>
      <c r="F13" s="3">
        <f>cambio</f>
        <v>66</v>
      </c>
      <c r="G13" s="3">
        <f t="shared" si="4"/>
        <v>13.200000000000001</v>
      </c>
      <c r="H13" s="3">
        <f>G13*500</f>
        <v>6600.0000000000009</v>
      </c>
      <c r="J13" s="15">
        <f t="shared" si="5"/>
        <v>19.8</v>
      </c>
      <c r="K13" s="26">
        <f t="shared" si="1"/>
        <v>21.78</v>
      </c>
    </row>
    <row r="14" spans="1:13" x14ac:dyDescent="0.25">
      <c r="D14" s="2"/>
      <c r="E14" s="2"/>
      <c r="F14" s="3"/>
      <c r="G14" s="3"/>
      <c r="J14" s="15">
        <f t="shared" si="5"/>
        <v>0</v>
      </c>
      <c r="K14" s="26"/>
    </row>
    <row r="15" spans="1:13" x14ac:dyDescent="0.25">
      <c r="A15" t="s">
        <v>57</v>
      </c>
      <c r="E15" s="18">
        <v>0.95</v>
      </c>
      <c r="F15" s="3">
        <f>cambio</f>
        <v>66</v>
      </c>
      <c r="G15" s="3">
        <f t="shared" si="4"/>
        <v>62.699999999999996</v>
      </c>
      <c r="H15" s="3">
        <f>G15*500</f>
        <v>31349.999999999996</v>
      </c>
      <c r="J15" s="15">
        <f>(H15/500)*1.25</f>
        <v>78.375</v>
      </c>
      <c r="K15" s="26">
        <f>J15*1.1</f>
        <v>86.212500000000006</v>
      </c>
      <c r="L15" s="17">
        <v>0.25</v>
      </c>
    </row>
    <row r="16" spans="1:13" x14ac:dyDescent="0.25">
      <c r="D16" s="2"/>
      <c r="E16" s="2"/>
      <c r="F16" s="3"/>
      <c r="G16" s="3">
        <f t="shared" si="4"/>
        <v>0</v>
      </c>
      <c r="H16" s="3">
        <f>G16*500</f>
        <v>0</v>
      </c>
      <c r="J16" s="15">
        <f t="shared" si="5"/>
        <v>0</v>
      </c>
      <c r="K16" s="26">
        <f>J16*1.1</f>
        <v>0</v>
      </c>
    </row>
    <row r="17" spans="1:12" x14ac:dyDescent="0.25">
      <c r="A17" t="s">
        <v>82</v>
      </c>
      <c r="B17" t="s">
        <v>83</v>
      </c>
      <c r="D17" s="2"/>
      <c r="E17" s="2">
        <v>0.28999999999999998</v>
      </c>
      <c r="F17" s="3">
        <f>cambio</f>
        <v>66</v>
      </c>
      <c r="G17" s="3">
        <f t="shared" si="4"/>
        <v>19.139999999999997</v>
      </c>
      <c r="H17" s="3">
        <f>G17*500</f>
        <v>9569.9999999999982</v>
      </c>
      <c r="J17" s="15">
        <f t="shared" si="5"/>
        <v>28.709999999999994</v>
      </c>
      <c r="K17" s="26">
        <f>J17*1.1</f>
        <v>31.580999999999996</v>
      </c>
      <c r="L17" s="17">
        <v>0.35</v>
      </c>
    </row>
    <row r="18" spans="1:12" x14ac:dyDescent="0.25">
      <c r="A18" t="s">
        <v>140</v>
      </c>
      <c r="B18" t="s">
        <v>83</v>
      </c>
      <c r="D18" s="2"/>
      <c r="E18" s="2">
        <v>0.41</v>
      </c>
      <c r="F18" s="3">
        <f>cambio</f>
        <v>66</v>
      </c>
      <c r="G18" s="3">
        <f t="shared" ref="G18" si="6">E18*F18</f>
        <v>27.06</v>
      </c>
      <c r="H18" s="3">
        <f>G18*500</f>
        <v>13530</v>
      </c>
      <c r="J18" s="15">
        <f t="shared" ref="J18" si="7">(H18/500)*1.5</f>
        <v>40.589999999999996</v>
      </c>
      <c r="K18" s="26">
        <f>J18*1.1</f>
        <v>44.649000000000001</v>
      </c>
    </row>
    <row r="19" spans="1:12" x14ac:dyDescent="0.25">
      <c r="D19" s="2"/>
      <c r="E19" s="2"/>
      <c r="F19" s="3"/>
      <c r="G19" s="3"/>
      <c r="J19" s="15"/>
      <c r="K19" s="26"/>
    </row>
    <row r="20" spans="1:12" x14ac:dyDescent="0.25">
      <c r="A20" t="s">
        <v>86</v>
      </c>
      <c r="B20" t="s">
        <v>138</v>
      </c>
      <c r="D20" s="2"/>
      <c r="E20" s="2">
        <v>0.47</v>
      </c>
      <c r="F20" s="3">
        <f>cambio</f>
        <v>66</v>
      </c>
      <c r="G20" s="3">
        <f t="shared" si="4"/>
        <v>31.02</v>
      </c>
      <c r="H20" s="3">
        <f>G20*500</f>
        <v>15510</v>
      </c>
      <c r="J20" s="15">
        <f t="shared" si="5"/>
        <v>46.53</v>
      </c>
      <c r="K20" s="26">
        <f>J20*1.1</f>
        <v>51.183000000000007</v>
      </c>
    </row>
  </sheetData>
  <pageMargins left="0.7" right="0.7" top="0.75" bottom="0.75" header="0.3" footer="0.3"/>
  <pageSetup paperSize="9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A9" sqref="A9:XFD9"/>
    </sheetView>
  </sheetViews>
  <sheetFormatPr baseColWidth="10" defaultRowHeight="15" x14ac:dyDescent="0.25"/>
  <cols>
    <col min="1" max="1" width="19" style="27" bestFit="1" customWidth="1"/>
    <col min="2" max="3" width="11.42578125" style="28"/>
    <col min="4" max="5" width="11.42578125" style="27"/>
    <col min="6" max="6" width="12" style="27" bestFit="1" customWidth="1"/>
    <col min="7" max="7" width="14.5703125" style="27" bestFit="1" customWidth="1"/>
    <col min="8" max="8" width="11.42578125" style="28"/>
    <col min="9" max="16384" width="11.42578125" style="27"/>
  </cols>
  <sheetData>
    <row r="1" spans="1:11" x14ac:dyDescent="0.25">
      <c r="A1" s="40" t="s">
        <v>115</v>
      </c>
      <c r="B1" s="28" t="s">
        <v>6</v>
      </c>
      <c r="C1" s="28" t="s">
        <v>7</v>
      </c>
      <c r="D1" s="27" t="s">
        <v>13</v>
      </c>
      <c r="E1" s="27" t="s">
        <v>50</v>
      </c>
      <c r="F1" s="27" t="s">
        <v>14</v>
      </c>
      <c r="G1" s="27" t="s">
        <v>29</v>
      </c>
      <c r="H1" s="29"/>
      <c r="I1" s="30" t="s">
        <v>24</v>
      </c>
      <c r="J1" s="23" t="s">
        <v>23</v>
      </c>
      <c r="K1" s="32"/>
    </row>
    <row r="2" spans="1:11" x14ac:dyDescent="0.25">
      <c r="A2" s="27" t="s">
        <v>109</v>
      </c>
      <c r="B2" s="28">
        <v>84.15</v>
      </c>
      <c r="C2" s="18">
        <v>1.71</v>
      </c>
      <c r="D2" s="34">
        <f t="shared" ref="D2:D14" si="0">cambio</f>
        <v>66</v>
      </c>
      <c r="E2" s="34">
        <f>C2*D2</f>
        <v>112.86</v>
      </c>
      <c r="F2" s="34">
        <f>B2*E2</f>
        <v>9497.1689999999999</v>
      </c>
      <c r="G2" s="34">
        <f>B2*C2</f>
        <v>143.8965</v>
      </c>
      <c r="H2" s="29" t="s">
        <v>46</v>
      </c>
      <c r="I2" s="35">
        <f>(F2/500)*1.5</f>
        <v>28.491506999999999</v>
      </c>
      <c r="J2" s="24">
        <f>I2*1.12</f>
        <v>31.910487840000002</v>
      </c>
      <c r="K2" s="32"/>
    </row>
    <row r="3" spans="1:11" x14ac:dyDescent="0.25">
      <c r="A3" s="27" t="s">
        <v>75</v>
      </c>
      <c r="B3" s="28">
        <v>83.23</v>
      </c>
      <c r="C3" s="18">
        <v>1.71</v>
      </c>
      <c r="D3" s="34">
        <f t="shared" si="0"/>
        <v>66</v>
      </c>
      <c r="E3" s="34">
        <f t="shared" ref="E3:E23" si="1">C3*D3</f>
        <v>112.86</v>
      </c>
      <c r="F3" s="34">
        <f t="shared" ref="F3:F23" si="2">B3*E3</f>
        <v>9393.3378000000012</v>
      </c>
      <c r="G3" s="34">
        <f t="shared" ref="G3:G23" si="3">B3*C3</f>
        <v>142.32330000000002</v>
      </c>
      <c r="H3" s="29" t="s">
        <v>46</v>
      </c>
      <c r="I3" s="35">
        <f t="shared" ref="I3:I15" si="4">(F3/500)*1.5</f>
        <v>28.180013400000004</v>
      </c>
      <c r="J3" s="24">
        <f t="shared" ref="J3:J15" si="5">I3*1.12</f>
        <v>31.561615008000008</v>
      </c>
      <c r="K3" s="32"/>
    </row>
    <row r="4" spans="1:11" x14ac:dyDescent="0.25">
      <c r="A4" s="27" t="s">
        <v>89</v>
      </c>
      <c r="B4" s="28">
        <v>102.82</v>
      </c>
      <c r="C4" s="18">
        <v>1.71</v>
      </c>
      <c r="D4" s="34">
        <f t="shared" si="0"/>
        <v>66</v>
      </c>
      <c r="E4" s="34">
        <f t="shared" si="1"/>
        <v>112.86</v>
      </c>
      <c r="F4" s="34">
        <f t="shared" si="2"/>
        <v>11604.2652</v>
      </c>
      <c r="G4" s="34">
        <f t="shared" si="3"/>
        <v>175.82219999999998</v>
      </c>
      <c r="H4" s="29" t="s">
        <v>46</v>
      </c>
      <c r="I4" s="35">
        <f t="shared" si="4"/>
        <v>34.812795600000001</v>
      </c>
      <c r="J4" s="24">
        <f t="shared" si="5"/>
        <v>38.990331072000004</v>
      </c>
      <c r="K4" s="32"/>
    </row>
    <row r="5" spans="1:11" x14ac:dyDescent="0.25">
      <c r="A5" s="27" t="s">
        <v>110</v>
      </c>
      <c r="B5" s="28">
        <v>108.53</v>
      </c>
      <c r="C5" s="18">
        <v>1.71</v>
      </c>
      <c r="D5" s="34">
        <f t="shared" si="0"/>
        <v>66</v>
      </c>
      <c r="E5" s="34">
        <f t="shared" si="1"/>
        <v>112.86</v>
      </c>
      <c r="F5" s="34">
        <f t="shared" si="2"/>
        <v>12248.6958</v>
      </c>
      <c r="G5" s="34">
        <f t="shared" si="3"/>
        <v>185.58629999999999</v>
      </c>
      <c r="H5" s="29" t="s">
        <v>46</v>
      </c>
      <c r="I5" s="35">
        <f t="shared" si="4"/>
        <v>36.7460874</v>
      </c>
      <c r="J5" s="24">
        <f t="shared" si="5"/>
        <v>41.155617888000002</v>
      </c>
      <c r="K5" s="32"/>
    </row>
    <row r="6" spans="1:11" x14ac:dyDescent="0.25">
      <c r="A6" s="27" t="s">
        <v>111</v>
      </c>
      <c r="B6" s="28">
        <v>108.9</v>
      </c>
      <c r="C6" s="18">
        <v>1.67</v>
      </c>
      <c r="D6" s="34">
        <f t="shared" si="0"/>
        <v>66</v>
      </c>
      <c r="E6" s="34">
        <f t="shared" si="1"/>
        <v>110.22</v>
      </c>
      <c r="F6" s="34">
        <f t="shared" si="2"/>
        <v>12002.958000000001</v>
      </c>
      <c r="G6" s="34">
        <f t="shared" si="3"/>
        <v>181.863</v>
      </c>
      <c r="H6" s="29" t="s">
        <v>46</v>
      </c>
      <c r="I6" s="35">
        <f t="shared" si="4"/>
        <v>36.008874000000006</v>
      </c>
      <c r="J6" s="24">
        <f t="shared" si="5"/>
        <v>40.329938880000007</v>
      </c>
      <c r="K6" s="32"/>
    </row>
    <row r="7" spans="1:11" x14ac:dyDescent="0.25">
      <c r="A7" s="27" t="s">
        <v>112</v>
      </c>
      <c r="B7" s="28">
        <v>107.7</v>
      </c>
      <c r="C7" s="18">
        <v>1.67</v>
      </c>
      <c r="D7" s="34">
        <f t="shared" si="0"/>
        <v>66</v>
      </c>
      <c r="E7" s="34">
        <f t="shared" si="1"/>
        <v>110.22</v>
      </c>
      <c r="F7" s="34">
        <f t="shared" si="2"/>
        <v>11870.694</v>
      </c>
      <c r="G7" s="34">
        <f t="shared" si="3"/>
        <v>179.85900000000001</v>
      </c>
      <c r="H7" s="29" t="s">
        <v>46</v>
      </c>
      <c r="I7" s="35">
        <f t="shared" si="4"/>
        <v>35.612082000000001</v>
      </c>
      <c r="J7" s="24">
        <f t="shared" si="5"/>
        <v>39.885531840000006</v>
      </c>
      <c r="K7" s="32"/>
    </row>
    <row r="8" spans="1:11" x14ac:dyDescent="0.25">
      <c r="A8" s="27" t="s">
        <v>113</v>
      </c>
      <c r="B8" s="28">
        <v>121.18</v>
      </c>
      <c r="C8" s="18">
        <v>1.67</v>
      </c>
      <c r="D8" s="34">
        <f t="shared" si="0"/>
        <v>66</v>
      </c>
      <c r="E8" s="34">
        <f t="shared" si="1"/>
        <v>110.22</v>
      </c>
      <c r="F8" s="34">
        <f t="shared" si="2"/>
        <v>13356.4596</v>
      </c>
      <c r="G8" s="34">
        <f t="shared" si="3"/>
        <v>202.3706</v>
      </c>
      <c r="H8" s="29" t="s">
        <v>46</v>
      </c>
      <c r="I8" s="35">
        <f t="shared" si="4"/>
        <v>40.069378800000003</v>
      </c>
      <c r="J8" s="24">
        <f t="shared" si="5"/>
        <v>44.877704256000008</v>
      </c>
      <c r="K8" s="32"/>
    </row>
    <row r="9" spans="1:11" x14ac:dyDescent="0.25">
      <c r="A9" s="27" t="s">
        <v>114</v>
      </c>
      <c r="B9" s="28">
        <v>140.44999999999999</v>
      </c>
      <c r="C9" s="18">
        <v>1.67</v>
      </c>
      <c r="D9" s="34">
        <f t="shared" si="0"/>
        <v>66</v>
      </c>
      <c r="E9" s="34">
        <f t="shared" si="1"/>
        <v>110.22</v>
      </c>
      <c r="F9" s="34">
        <f>B9*E9</f>
        <v>15480.398999999999</v>
      </c>
      <c r="G9" s="34">
        <f>B9*C9</f>
        <v>234.55149999999998</v>
      </c>
      <c r="H9" s="29" t="s">
        <v>46</v>
      </c>
      <c r="I9" s="35">
        <f t="shared" si="4"/>
        <v>46.441197000000003</v>
      </c>
      <c r="J9" s="24">
        <f t="shared" si="5"/>
        <v>52.014140640000008</v>
      </c>
      <c r="K9" s="32"/>
    </row>
    <row r="10" spans="1:11" x14ac:dyDescent="0.25">
      <c r="C10" s="18"/>
      <c r="D10" s="34"/>
      <c r="E10" s="34"/>
      <c r="F10" s="34"/>
      <c r="G10" s="34"/>
      <c r="H10" s="29"/>
      <c r="I10" s="35"/>
      <c r="J10" s="24"/>
      <c r="K10" s="32"/>
    </row>
    <row r="11" spans="1:11" x14ac:dyDescent="0.25">
      <c r="A11" s="40" t="s">
        <v>120</v>
      </c>
      <c r="C11" s="18"/>
      <c r="D11" s="34"/>
      <c r="E11" s="34"/>
      <c r="F11" s="34"/>
      <c r="G11" s="34"/>
      <c r="H11" s="29"/>
      <c r="I11" s="35"/>
      <c r="J11" s="24"/>
      <c r="K11" s="32"/>
    </row>
    <row r="12" spans="1:11" x14ac:dyDescent="0.25">
      <c r="A12" s="27" t="s">
        <v>116</v>
      </c>
      <c r="B12" s="28">
        <v>80.849999999999994</v>
      </c>
      <c r="C12" s="18">
        <v>1.58</v>
      </c>
      <c r="D12" s="34">
        <f t="shared" si="0"/>
        <v>66</v>
      </c>
      <c r="E12" s="34">
        <f>C12*D12</f>
        <v>104.28</v>
      </c>
      <c r="F12" s="34">
        <f t="shared" si="2"/>
        <v>8431.0379999999986</v>
      </c>
      <c r="G12" s="34">
        <f t="shared" si="3"/>
        <v>127.74299999999999</v>
      </c>
      <c r="H12" s="29" t="s">
        <v>46</v>
      </c>
      <c r="I12" s="35">
        <f t="shared" si="4"/>
        <v>25.293113999999996</v>
      </c>
      <c r="J12" s="24">
        <f t="shared" si="5"/>
        <v>28.328287679999999</v>
      </c>
      <c r="K12" s="32"/>
    </row>
    <row r="13" spans="1:11" x14ac:dyDescent="0.25">
      <c r="A13" s="27" t="s">
        <v>117</v>
      </c>
      <c r="B13" s="28">
        <v>79.97</v>
      </c>
      <c r="C13" s="18">
        <v>1.58</v>
      </c>
      <c r="D13" s="34">
        <f t="shared" si="0"/>
        <v>66</v>
      </c>
      <c r="E13" s="34">
        <f>C13*D13</f>
        <v>104.28</v>
      </c>
      <c r="F13" s="34">
        <f t="shared" si="2"/>
        <v>8339.2716</v>
      </c>
      <c r="G13" s="34">
        <f t="shared" si="3"/>
        <v>126.35260000000001</v>
      </c>
      <c r="H13" s="29" t="s">
        <v>46</v>
      </c>
      <c r="I13" s="35">
        <f t="shared" si="4"/>
        <v>25.0178148</v>
      </c>
      <c r="J13" s="24">
        <f t="shared" si="5"/>
        <v>28.019952576000001</v>
      </c>
      <c r="K13" s="32"/>
    </row>
    <row r="14" spans="1:11" x14ac:dyDescent="0.25">
      <c r="A14" s="27" t="s">
        <v>118</v>
      </c>
      <c r="B14" s="28">
        <v>89.96</v>
      </c>
      <c r="C14" s="18">
        <v>1.58</v>
      </c>
      <c r="D14" s="34">
        <f t="shared" si="0"/>
        <v>66</v>
      </c>
      <c r="E14" s="34">
        <f>C14*D14</f>
        <v>104.28</v>
      </c>
      <c r="F14" s="34">
        <f t="shared" si="2"/>
        <v>9381.0288</v>
      </c>
      <c r="G14" s="34">
        <f t="shared" si="3"/>
        <v>142.13679999999999</v>
      </c>
      <c r="H14" s="29" t="s">
        <v>46</v>
      </c>
      <c r="I14" s="35">
        <f t="shared" si="4"/>
        <v>28.143086399999998</v>
      </c>
      <c r="J14" s="24">
        <f t="shared" si="5"/>
        <v>31.520256767999999</v>
      </c>
      <c r="K14" s="32"/>
    </row>
    <row r="15" spans="1:11" x14ac:dyDescent="0.25">
      <c r="A15" s="27" t="s">
        <v>119</v>
      </c>
      <c r="B15" s="28">
        <v>104.27</v>
      </c>
      <c r="C15" s="18">
        <v>1.58</v>
      </c>
      <c r="D15" s="34">
        <f t="shared" ref="D15:D23" si="6">cambio</f>
        <v>66</v>
      </c>
      <c r="E15" s="34">
        <f t="shared" si="1"/>
        <v>104.28</v>
      </c>
      <c r="F15" s="34">
        <f t="shared" si="2"/>
        <v>10873.275599999999</v>
      </c>
      <c r="G15" s="34">
        <f t="shared" si="3"/>
        <v>164.7466</v>
      </c>
      <c r="H15" s="29" t="s">
        <v>46</v>
      </c>
      <c r="I15" s="35">
        <f t="shared" si="4"/>
        <v>32.619826799999998</v>
      </c>
      <c r="J15" s="24">
        <f t="shared" si="5"/>
        <v>36.534206015999999</v>
      </c>
      <c r="K15" s="32"/>
    </row>
    <row r="16" spans="1:11" x14ac:dyDescent="0.25">
      <c r="A16" s="27" t="s">
        <v>121</v>
      </c>
      <c r="B16" s="28">
        <v>90.75</v>
      </c>
      <c r="C16" s="18">
        <v>1.58</v>
      </c>
      <c r="D16" s="34">
        <f t="shared" si="6"/>
        <v>66</v>
      </c>
      <c r="E16" s="34">
        <f t="shared" si="1"/>
        <v>104.28</v>
      </c>
      <c r="F16" s="34">
        <f t="shared" si="2"/>
        <v>9463.41</v>
      </c>
      <c r="G16" s="34">
        <f t="shared" si="3"/>
        <v>143.38500000000002</v>
      </c>
      <c r="H16" s="29" t="s">
        <v>46</v>
      </c>
      <c r="I16" s="35">
        <f t="shared" ref="I16:I23" si="7">(F16/500)*1.5</f>
        <v>28.390229999999999</v>
      </c>
      <c r="J16" s="24">
        <f t="shared" ref="J16:J23" si="8">I16*1.12</f>
        <v>31.797057600000002</v>
      </c>
      <c r="K16" s="32"/>
    </row>
    <row r="17" spans="1:11" x14ac:dyDescent="0.25">
      <c r="A17" s="27" t="s">
        <v>122</v>
      </c>
      <c r="B17" s="28">
        <v>89.76</v>
      </c>
      <c r="C17" s="18">
        <v>1.58</v>
      </c>
      <c r="D17" s="34">
        <f t="shared" si="6"/>
        <v>66</v>
      </c>
      <c r="E17" s="34">
        <f t="shared" si="1"/>
        <v>104.28</v>
      </c>
      <c r="F17" s="34">
        <f t="shared" si="2"/>
        <v>9360.1728000000003</v>
      </c>
      <c r="G17" s="34">
        <f t="shared" si="3"/>
        <v>141.82080000000002</v>
      </c>
      <c r="H17" s="29" t="s">
        <v>46</v>
      </c>
      <c r="I17" s="35">
        <f t="shared" si="7"/>
        <v>28.080518400000003</v>
      </c>
      <c r="J17" s="24">
        <f t="shared" si="8"/>
        <v>31.450180608000007</v>
      </c>
      <c r="K17" s="32"/>
    </row>
    <row r="18" spans="1:11" x14ac:dyDescent="0.25">
      <c r="A18" s="27" t="s">
        <v>123</v>
      </c>
      <c r="B18" s="28">
        <v>100.98</v>
      </c>
      <c r="C18" s="18">
        <v>1.58</v>
      </c>
      <c r="D18" s="34">
        <f t="shared" si="6"/>
        <v>66</v>
      </c>
      <c r="E18" s="34">
        <f t="shared" si="1"/>
        <v>104.28</v>
      </c>
      <c r="F18" s="34">
        <f t="shared" si="2"/>
        <v>10530.1944</v>
      </c>
      <c r="G18" s="34">
        <f t="shared" si="3"/>
        <v>159.54840000000002</v>
      </c>
      <c r="H18" s="29" t="s">
        <v>46</v>
      </c>
      <c r="I18" s="35">
        <f t="shared" si="7"/>
        <v>31.590583200000005</v>
      </c>
      <c r="J18" s="24">
        <f t="shared" si="8"/>
        <v>35.381453184000009</v>
      </c>
      <c r="K18" s="32"/>
    </row>
    <row r="19" spans="1:11" x14ac:dyDescent="0.25">
      <c r="A19" s="27" t="s">
        <v>124</v>
      </c>
      <c r="B19" s="28">
        <v>117.04</v>
      </c>
      <c r="C19" s="18">
        <v>1.58</v>
      </c>
      <c r="D19" s="34">
        <f t="shared" si="6"/>
        <v>66</v>
      </c>
      <c r="E19" s="34">
        <f t="shared" si="1"/>
        <v>104.28</v>
      </c>
      <c r="F19" s="34">
        <f t="shared" si="2"/>
        <v>12204.931200000001</v>
      </c>
      <c r="G19" s="34">
        <f t="shared" si="3"/>
        <v>184.92320000000001</v>
      </c>
      <c r="H19" s="29" t="s">
        <v>46</v>
      </c>
      <c r="I19" s="35">
        <f t="shared" si="7"/>
        <v>36.614793599999999</v>
      </c>
      <c r="J19" s="24">
        <f t="shared" si="8"/>
        <v>41.008568832000002</v>
      </c>
      <c r="K19" s="32"/>
    </row>
    <row r="20" spans="1:11" x14ac:dyDescent="0.25">
      <c r="A20" s="27" t="s">
        <v>125</v>
      </c>
      <c r="B20" s="28">
        <v>107.25</v>
      </c>
      <c r="C20" s="18">
        <v>1.56</v>
      </c>
      <c r="D20" s="34">
        <f t="shared" si="6"/>
        <v>66</v>
      </c>
      <c r="E20" s="34">
        <f t="shared" si="1"/>
        <v>102.96000000000001</v>
      </c>
      <c r="F20" s="34">
        <f t="shared" si="2"/>
        <v>11042.460000000001</v>
      </c>
      <c r="G20" s="34">
        <f t="shared" si="3"/>
        <v>167.31</v>
      </c>
      <c r="H20" s="29" t="s">
        <v>46</v>
      </c>
      <c r="I20" s="35">
        <f t="shared" si="7"/>
        <v>33.127380000000002</v>
      </c>
      <c r="J20" s="24">
        <f t="shared" si="8"/>
        <v>37.102665600000009</v>
      </c>
      <c r="K20" s="32"/>
    </row>
    <row r="21" spans="1:11" x14ac:dyDescent="0.25">
      <c r="A21" s="27" t="s">
        <v>90</v>
      </c>
      <c r="B21" s="28">
        <v>106.08</v>
      </c>
      <c r="C21" s="18">
        <v>1.56</v>
      </c>
      <c r="D21" s="34">
        <f t="shared" si="6"/>
        <v>66</v>
      </c>
      <c r="E21" s="34">
        <f t="shared" si="1"/>
        <v>102.96000000000001</v>
      </c>
      <c r="F21" s="34">
        <f t="shared" si="2"/>
        <v>10921.996800000001</v>
      </c>
      <c r="G21" s="34">
        <f t="shared" si="3"/>
        <v>165.48480000000001</v>
      </c>
      <c r="H21" s="29" t="s">
        <v>46</v>
      </c>
      <c r="I21" s="35">
        <f t="shared" si="7"/>
        <v>32.7659904</v>
      </c>
      <c r="J21" s="24">
        <f t="shared" si="8"/>
        <v>36.697909248000002</v>
      </c>
      <c r="K21" s="32"/>
    </row>
    <row r="22" spans="1:11" ht="15.75" customHeight="1" x14ac:dyDescent="0.25">
      <c r="A22" s="27" t="s">
        <v>126</v>
      </c>
      <c r="B22" s="28">
        <v>119.34</v>
      </c>
      <c r="C22" s="18">
        <v>1.56</v>
      </c>
      <c r="D22" s="34">
        <f t="shared" si="6"/>
        <v>66</v>
      </c>
      <c r="E22" s="34">
        <f t="shared" si="1"/>
        <v>102.96000000000001</v>
      </c>
      <c r="F22" s="34">
        <f t="shared" si="2"/>
        <v>12287.246400000002</v>
      </c>
      <c r="G22" s="34">
        <f t="shared" si="3"/>
        <v>186.1704</v>
      </c>
      <c r="H22" s="29" t="s">
        <v>46</v>
      </c>
      <c r="I22" s="35">
        <f t="shared" si="7"/>
        <v>36.861739200000009</v>
      </c>
      <c r="J22" s="24">
        <f t="shared" si="8"/>
        <v>41.285147904000013</v>
      </c>
      <c r="K22" s="32"/>
    </row>
    <row r="23" spans="1:11" x14ac:dyDescent="0.25">
      <c r="A23" s="27" t="s">
        <v>127</v>
      </c>
      <c r="B23" s="28">
        <v>138.32</v>
      </c>
      <c r="C23" s="18">
        <v>1.56</v>
      </c>
      <c r="D23" s="34">
        <f t="shared" si="6"/>
        <v>66</v>
      </c>
      <c r="E23" s="34">
        <f t="shared" si="1"/>
        <v>102.96000000000001</v>
      </c>
      <c r="F23" s="34">
        <f t="shared" si="2"/>
        <v>14241.4272</v>
      </c>
      <c r="G23" s="34">
        <f t="shared" si="3"/>
        <v>215.7792</v>
      </c>
      <c r="H23" s="29" t="s">
        <v>46</v>
      </c>
      <c r="I23" s="35">
        <f t="shared" si="7"/>
        <v>42.724281599999998</v>
      </c>
      <c r="J23" s="24">
        <f t="shared" si="8"/>
        <v>47.851195392000001</v>
      </c>
      <c r="K23" s="32"/>
    </row>
    <row r="24" spans="1:11" x14ac:dyDescent="0.25">
      <c r="J24" s="25"/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J16" sqref="J16"/>
    </sheetView>
  </sheetViews>
  <sheetFormatPr baseColWidth="10" defaultRowHeight="15" x14ac:dyDescent="0.25"/>
  <cols>
    <col min="1" max="1" width="14.28515625" bestFit="1" customWidth="1"/>
    <col min="2" max="3" width="11.42578125" style="1"/>
    <col min="6" max="6" width="12" bestFit="1" customWidth="1"/>
    <col min="7" max="7" width="11.42578125" style="1"/>
    <col min="9" max="9" width="13.5703125" bestFit="1" customWidth="1"/>
    <col min="10" max="10" width="16" bestFit="1" customWidth="1"/>
  </cols>
  <sheetData>
    <row r="1" spans="1:10" s="19" customFormat="1" x14ac:dyDescent="0.25">
      <c r="A1" s="19" t="s">
        <v>63</v>
      </c>
      <c r="B1" s="19" t="s">
        <v>70</v>
      </c>
      <c r="C1" s="19" t="s">
        <v>71</v>
      </c>
      <c r="D1" s="19" t="s">
        <v>73</v>
      </c>
      <c r="E1" s="19" t="s">
        <v>13</v>
      </c>
      <c r="F1" s="19" t="s">
        <v>72</v>
      </c>
      <c r="G1" s="20"/>
      <c r="H1" s="20"/>
      <c r="J1" s="21"/>
    </row>
    <row r="2" spans="1:10" x14ac:dyDescent="0.25">
      <c r="A2" t="s">
        <v>65</v>
      </c>
      <c r="B2" s="1">
        <v>0.1288</v>
      </c>
      <c r="C2" s="2">
        <v>10.75</v>
      </c>
      <c r="D2" s="3">
        <f t="shared" ref="D2:D7" si="0">B2*C2</f>
        <v>1.3846000000000001</v>
      </c>
      <c r="E2" s="3">
        <f t="shared" ref="E2:E7" si="1">pal</f>
        <v>66</v>
      </c>
      <c r="F2" s="3">
        <f t="shared" ref="F2:F7" si="2">D2*E2</f>
        <v>91.383600000000001</v>
      </c>
      <c r="G2" s="16"/>
      <c r="H2" s="14"/>
      <c r="I2" s="3"/>
      <c r="J2" s="3"/>
    </row>
    <row r="3" spans="1:10" x14ac:dyDescent="0.25">
      <c r="A3" t="s">
        <v>66</v>
      </c>
      <c r="B3" s="1">
        <v>0.1666</v>
      </c>
      <c r="C3" s="2">
        <v>10.75</v>
      </c>
      <c r="D3" s="3">
        <f t="shared" si="0"/>
        <v>1.79095</v>
      </c>
      <c r="E3" s="3">
        <f t="shared" si="1"/>
        <v>66</v>
      </c>
      <c r="F3" s="3">
        <f t="shared" si="2"/>
        <v>118.20270000000001</v>
      </c>
      <c r="G3" s="16"/>
      <c r="H3" s="14"/>
      <c r="I3" s="3"/>
      <c r="J3" s="3"/>
    </row>
    <row r="4" spans="1:10" x14ac:dyDescent="0.25">
      <c r="A4" t="s">
        <v>64</v>
      </c>
      <c r="B4" s="1">
        <v>0.16650000000000001</v>
      </c>
      <c r="C4" s="2">
        <v>10.75</v>
      </c>
      <c r="D4" s="3">
        <f t="shared" si="0"/>
        <v>1.7898750000000001</v>
      </c>
      <c r="E4" s="3">
        <f t="shared" si="1"/>
        <v>66</v>
      </c>
      <c r="F4" s="3">
        <f t="shared" si="2"/>
        <v>118.13175000000001</v>
      </c>
      <c r="G4" s="16"/>
      <c r="H4" s="14"/>
      <c r="I4" s="3"/>
      <c r="J4" s="3"/>
    </row>
    <row r="5" spans="1:10" x14ac:dyDescent="0.25">
      <c r="A5" t="s">
        <v>67</v>
      </c>
      <c r="B5" s="1">
        <v>0.20399999999999999</v>
      </c>
      <c r="C5" s="2">
        <v>10.75</v>
      </c>
      <c r="D5" s="3">
        <f t="shared" si="0"/>
        <v>2.1930000000000001</v>
      </c>
      <c r="E5" s="3">
        <f t="shared" si="1"/>
        <v>66</v>
      </c>
      <c r="F5" s="3">
        <f t="shared" si="2"/>
        <v>144.738</v>
      </c>
      <c r="G5" s="16"/>
      <c r="H5" s="14"/>
      <c r="I5" s="3"/>
      <c r="J5" s="3"/>
    </row>
    <row r="6" spans="1:10" x14ac:dyDescent="0.25">
      <c r="A6" t="s">
        <v>68</v>
      </c>
      <c r="B6" s="1">
        <v>0.34449999999999997</v>
      </c>
      <c r="C6" s="2">
        <v>10.75</v>
      </c>
      <c r="D6" s="3">
        <f t="shared" si="0"/>
        <v>3.7033749999999999</v>
      </c>
      <c r="E6" s="3">
        <f t="shared" si="1"/>
        <v>66</v>
      </c>
      <c r="F6" s="3">
        <f t="shared" si="2"/>
        <v>244.42274999999998</v>
      </c>
      <c r="G6" s="16"/>
      <c r="H6" s="14"/>
      <c r="I6" s="3"/>
      <c r="J6" s="3"/>
    </row>
    <row r="7" spans="1:10" x14ac:dyDescent="0.25">
      <c r="A7" t="s">
        <v>69</v>
      </c>
      <c r="B7" s="1">
        <v>0.35749999999999998</v>
      </c>
      <c r="C7" s="2">
        <v>10.75</v>
      </c>
      <c r="D7" s="3">
        <f t="shared" si="0"/>
        <v>3.8431249999999997</v>
      </c>
      <c r="E7" s="3">
        <f t="shared" si="1"/>
        <v>66</v>
      </c>
      <c r="F7" s="3">
        <f t="shared" si="2"/>
        <v>253.64624999999998</v>
      </c>
      <c r="G7" s="16"/>
      <c r="H7" s="14"/>
      <c r="I7" s="3"/>
      <c r="J7" s="3"/>
    </row>
    <row r="8" spans="1:10" x14ac:dyDescent="0.25">
      <c r="C8" s="2"/>
      <c r="D8" s="3"/>
      <c r="E8" s="3"/>
      <c r="F8" s="3"/>
      <c r="G8" s="16"/>
      <c r="H8" s="14"/>
      <c r="I8" s="3"/>
      <c r="J8" s="3"/>
    </row>
    <row r="9" spans="1:10" x14ac:dyDescent="0.25">
      <c r="A9" s="22" t="s">
        <v>74</v>
      </c>
      <c r="C9" s="2"/>
      <c r="D9" s="3"/>
      <c r="E9" s="3"/>
      <c r="F9" s="3"/>
      <c r="G9" s="16"/>
      <c r="H9" s="14"/>
      <c r="I9" s="3"/>
      <c r="J9" s="3"/>
    </row>
    <row r="10" spans="1:10" x14ac:dyDescent="0.25">
      <c r="A10" s="19" t="s">
        <v>63</v>
      </c>
      <c r="B10" s="19" t="s">
        <v>70</v>
      </c>
      <c r="C10" s="19" t="s">
        <v>71</v>
      </c>
      <c r="D10" s="19" t="s">
        <v>73</v>
      </c>
      <c r="E10" s="19" t="s">
        <v>13</v>
      </c>
      <c r="F10" s="19" t="s">
        <v>72</v>
      </c>
      <c r="G10" s="16"/>
      <c r="H10" s="14"/>
      <c r="I10" s="3"/>
      <c r="J10" s="3"/>
    </row>
    <row r="11" spans="1:10" x14ac:dyDescent="0.25">
      <c r="A11" t="s">
        <v>65</v>
      </c>
      <c r="B11" s="1">
        <v>0.1288</v>
      </c>
      <c r="C11" s="2">
        <v>21</v>
      </c>
      <c r="D11" s="3">
        <f t="shared" ref="D11:D16" si="3">B11*C11</f>
        <v>2.7048000000000001</v>
      </c>
      <c r="E11" s="3">
        <f t="shared" ref="E11:E16" si="4">pal</f>
        <v>66</v>
      </c>
      <c r="F11" s="3">
        <f t="shared" ref="F11:F16" si="5">D11*E11</f>
        <v>178.51680000000002</v>
      </c>
      <c r="G11" s="16"/>
      <c r="H11" s="14"/>
      <c r="I11" s="3"/>
      <c r="J11" s="3"/>
    </row>
    <row r="12" spans="1:10" x14ac:dyDescent="0.25">
      <c r="A12" t="s">
        <v>66</v>
      </c>
      <c r="B12" s="1">
        <v>0.1666</v>
      </c>
      <c r="C12" s="2">
        <v>21</v>
      </c>
      <c r="D12" s="3">
        <f t="shared" si="3"/>
        <v>3.4986000000000002</v>
      </c>
      <c r="E12" s="3">
        <f t="shared" si="4"/>
        <v>66</v>
      </c>
      <c r="F12" s="3">
        <f>D12*E12</f>
        <v>230.9076</v>
      </c>
      <c r="G12" s="16"/>
      <c r="H12" s="14"/>
      <c r="I12" s="3"/>
      <c r="J12" s="3"/>
    </row>
    <row r="13" spans="1:10" x14ac:dyDescent="0.25">
      <c r="A13" t="s">
        <v>64</v>
      </c>
      <c r="B13" s="1">
        <v>0.16650000000000001</v>
      </c>
      <c r="C13" s="2">
        <v>21</v>
      </c>
      <c r="D13" s="3">
        <f t="shared" si="3"/>
        <v>3.4965000000000002</v>
      </c>
      <c r="E13" s="3">
        <f t="shared" si="4"/>
        <v>66</v>
      </c>
      <c r="F13" s="3">
        <f t="shared" si="5"/>
        <v>230.76900000000001</v>
      </c>
      <c r="G13" s="16"/>
      <c r="H13" s="14"/>
      <c r="I13" s="3"/>
      <c r="J13" s="3"/>
    </row>
    <row r="14" spans="1:10" x14ac:dyDescent="0.25">
      <c r="A14" t="s">
        <v>67</v>
      </c>
      <c r="B14" s="1">
        <v>0.20399999999999999</v>
      </c>
      <c r="C14" s="2">
        <v>21</v>
      </c>
      <c r="D14" s="3">
        <f t="shared" si="3"/>
        <v>4.2839999999999998</v>
      </c>
      <c r="E14" s="3">
        <f t="shared" si="4"/>
        <v>66</v>
      </c>
      <c r="F14" s="3">
        <f t="shared" si="5"/>
        <v>282.74399999999997</v>
      </c>
      <c r="G14" s="16"/>
      <c r="H14" s="14"/>
      <c r="I14" s="3"/>
      <c r="J14" s="3"/>
    </row>
    <row r="15" spans="1:10" x14ac:dyDescent="0.25">
      <c r="A15" t="s">
        <v>68</v>
      </c>
      <c r="B15" s="1">
        <v>0.34449999999999997</v>
      </c>
      <c r="C15" s="2">
        <v>18</v>
      </c>
      <c r="D15" s="3">
        <f t="shared" si="3"/>
        <v>6.2009999999999996</v>
      </c>
      <c r="E15" s="3">
        <f t="shared" si="4"/>
        <v>66</v>
      </c>
      <c r="F15" s="3">
        <f t="shared" si="5"/>
        <v>409.26599999999996</v>
      </c>
      <c r="G15" s="16"/>
      <c r="H15" s="14"/>
      <c r="I15" s="3"/>
      <c r="J15" s="3"/>
    </row>
    <row r="16" spans="1:10" x14ac:dyDescent="0.25">
      <c r="A16" t="s">
        <v>69</v>
      </c>
      <c r="B16" s="1">
        <v>0.35749999999999998</v>
      </c>
      <c r="C16" s="2">
        <v>18</v>
      </c>
      <c r="D16" s="3">
        <f t="shared" si="3"/>
        <v>6.4349999999999996</v>
      </c>
      <c r="E16" s="3">
        <f t="shared" si="4"/>
        <v>66</v>
      </c>
      <c r="F16" s="3">
        <f t="shared" si="5"/>
        <v>424.71</v>
      </c>
      <c r="G16" s="16"/>
      <c r="H16" s="14"/>
      <c r="I16" s="3"/>
      <c r="J16" s="3"/>
    </row>
    <row r="17" spans="1:10" x14ac:dyDescent="0.25">
      <c r="C17" s="2"/>
      <c r="D17" s="3"/>
      <c r="E17" s="3"/>
      <c r="F17" s="3"/>
      <c r="G17" s="16"/>
      <c r="H17" s="14"/>
      <c r="I17" s="3"/>
      <c r="J17" s="3"/>
    </row>
    <row r="18" spans="1:10" x14ac:dyDescent="0.25">
      <c r="A18" s="22" t="s">
        <v>81</v>
      </c>
      <c r="C18" s="2"/>
      <c r="D18" s="3"/>
      <c r="E18" s="3"/>
      <c r="F18" s="3"/>
      <c r="G18" s="16"/>
      <c r="H18" s="14"/>
      <c r="I18" s="3"/>
      <c r="J18" s="3"/>
    </row>
    <row r="19" spans="1:10" x14ac:dyDescent="0.25">
      <c r="A19" s="19" t="s">
        <v>63</v>
      </c>
      <c r="B19" s="19" t="s">
        <v>70</v>
      </c>
      <c r="C19" s="19" t="s">
        <v>71</v>
      </c>
      <c r="D19" s="19" t="s">
        <v>73</v>
      </c>
      <c r="E19" s="19" t="s">
        <v>13</v>
      </c>
      <c r="F19" s="19" t="s">
        <v>72</v>
      </c>
      <c r="G19" s="16"/>
      <c r="H19" s="14"/>
      <c r="I19" s="3"/>
      <c r="J19" s="3"/>
    </row>
    <row r="20" spans="1:10" x14ac:dyDescent="0.25">
      <c r="A20" t="s">
        <v>65</v>
      </c>
      <c r="B20" s="1">
        <v>0.1288</v>
      </c>
      <c r="C20" s="2">
        <v>9</v>
      </c>
      <c r="D20" s="3">
        <f t="shared" ref="D20:D25" si="6">B20*C20</f>
        <v>1.1592</v>
      </c>
      <c r="E20" s="3">
        <f t="shared" ref="E20:E25" si="7">pal</f>
        <v>66</v>
      </c>
      <c r="F20" s="3">
        <f t="shared" ref="F20:F27" si="8">D20*E20</f>
        <v>76.507199999999997</v>
      </c>
      <c r="G20" s="16"/>
      <c r="H20" s="14"/>
      <c r="I20" s="3"/>
      <c r="J20" s="3"/>
    </row>
    <row r="21" spans="1:10" x14ac:dyDescent="0.25">
      <c r="A21" t="s">
        <v>66</v>
      </c>
      <c r="B21" s="1">
        <v>0.1666</v>
      </c>
      <c r="C21" s="2">
        <v>9</v>
      </c>
      <c r="D21" s="3">
        <f t="shared" si="6"/>
        <v>1.4994000000000001</v>
      </c>
      <c r="E21" s="3">
        <f t="shared" si="7"/>
        <v>66</v>
      </c>
      <c r="F21" s="3">
        <f t="shared" si="8"/>
        <v>98.960400000000007</v>
      </c>
      <c r="G21" s="16"/>
      <c r="H21" s="14"/>
    </row>
    <row r="22" spans="1:10" x14ac:dyDescent="0.25">
      <c r="A22" t="s">
        <v>64</v>
      </c>
      <c r="B22" s="1">
        <v>0.16650000000000001</v>
      </c>
      <c r="C22" s="2">
        <v>9</v>
      </c>
      <c r="D22" s="3">
        <f t="shared" si="6"/>
        <v>1.4985000000000002</v>
      </c>
      <c r="E22" s="3">
        <f t="shared" si="7"/>
        <v>66</v>
      </c>
      <c r="F22" s="3">
        <f t="shared" si="8"/>
        <v>98.90100000000001</v>
      </c>
      <c r="G22" s="16"/>
      <c r="H22" s="14"/>
    </row>
    <row r="23" spans="1:10" x14ac:dyDescent="0.25">
      <c r="A23" t="s">
        <v>67</v>
      </c>
      <c r="B23" s="1">
        <v>0.20399999999999999</v>
      </c>
      <c r="C23" s="2">
        <v>9</v>
      </c>
      <c r="D23" s="3">
        <f t="shared" si="6"/>
        <v>1.8359999999999999</v>
      </c>
      <c r="E23" s="3">
        <f t="shared" si="7"/>
        <v>66</v>
      </c>
      <c r="F23" s="3">
        <f t="shared" si="8"/>
        <v>121.17599999999999</v>
      </c>
      <c r="G23" s="16"/>
      <c r="H23" s="14"/>
    </row>
    <row r="24" spans="1:10" x14ac:dyDescent="0.25">
      <c r="A24" t="s">
        <v>68</v>
      </c>
      <c r="B24" s="1">
        <v>0.34449999999999997</v>
      </c>
      <c r="C24" s="2">
        <v>9</v>
      </c>
      <c r="D24" s="3">
        <f t="shared" si="6"/>
        <v>3.1004999999999998</v>
      </c>
      <c r="E24" s="3">
        <f t="shared" si="7"/>
        <v>66</v>
      </c>
      <c r="F24" s="3">
        <f t="shared" si="8"/>
        <v>204.63299999999998</v>
      </c>
      <c r="G24" s="16"/>
      <c r="H24" s="14"/>
    </row>
    <row r="25" spans="1:10" x14ac:dyDescent="0.25">
      <c r="A25" t="s">
        <v>69</v>
      </c>
      <c r="B25" s="1">
        <v>0.35749999999999998</v>
      </c>
      <c r="C25" s="2">
        <v>9</v>
      </c>
      <c r="D25" s="3">
        <f t="shared" si="6"/>
        <v>3.2174999999999998</v>
      </c>
      <c r="E25" s="3">
        <f t="shared" si="7"/>
        <v>66</v>
      </c>
      <c r="F25" s="3">
        <f t="shared" si="8"/>
        <v>212.35499999999999</v>
      </c>
      <c r="G25" s="16"/>
      <c r="H25" s="14"/>
    </row>
    <row r="26" spans="1:10" x14ac:dyDescent="0.25">
      <c r="C26" s="2"/>
      <c r="D26" s="3"/>
      <c r="E26" s="3"/>
      <c r="F26" s="3"/>
      <c r="G26" s="16"/>
      <c r="H26" s="14"/>
    </row>
    <row r="27" spans="1:10" x14ac:dyDescent="0.25">
      <c r="A27" s="22" t="s">
        <v>84</v>
      </c>
      <c r="B27" s="1" t="s">
        <v>85</v>
      </c>
      <c r="C27" s="2"/>
      <c r="D27" s="3">
        <v>8</v>
      </c>
      <c r="E27" s="3">
        <f>pal</f>
        <v>66</v>
      </c>
      <c r="F27" s="3">
        <f t="shared" si="8"/>
        <v>528</v>
      </c>
    </row>
    <row r="28" spans="1:10" x14ac:dyDescent="0.25">
      <c r="C28" s="2"/>
      <c r="D28" s="3"/>
      <c r="E28" s="3"/>
    </row>
    <row r="31" spans="1:10" x14ac:dyDescent="0.25">
      <c r="C31" s="2"/>
      <c r="D31" s="3"/>
      <c r="E31" s="3"/>
      <c r="F31" s="3"/>
      <c r="G31" s="16"/>
      <c r="H31" s="14"/>
      <c r="I31" s="3"/>
      <c r="J31" s="3"/>
    </row>
    <row r="32" spans="1:10" x14ac:dyDescent="0.25">
      <c r="C32" s="2"/>
      <c r="D32" s="3"/>
      <c r="E32" s="3"/>
      <c r="F32" s="3"/>
      <c r="G32" s="16"/>
      <c r="H32" s="14"/>
      <c r="I32" s="3"/>
      <c r="J32" s="3"/>
    </row>
    <row r="33" spans="3:10" x14ac:dyDescent="0.25">
      <c r="C33" s="2"/>
      <c r="D33" s="3"/>
      <c r="E33" s="3"/>
      <c r="F33" s="3"/>
      <c r="G33" s="16"/>
      <c r="H33" s="14"/>
      <c r="I33" s="3"/>
      <c r="J33" s="3"/>
    </row>
    <row r="34" spans="3:10" x14ac:dyDescent="0.25">
      <c r="C34" s="2"/>
      <c r="D34" s="3"/>
      <c r="E34" s="3"/>
      <c r="F34" s="3"/>
      <c r="G34" s="16"/>
      <c r="H34" s="14"/>
      <c r="I34" s="3"/>
      <c r="J34" s="3"/>
    </row>
    <row r="35" spans="3:10" x14ac:dyDescent="0.25">
      <c r="C35" s="2"/>
      <c r="D35" s="3"/>
      <c r="E35" s="3"/>
      <c r="F35" s="3"/>
      <c r="G35" s="16"/>
      <c r="H35" s="14"/>
      <c r="I35" s="3"/>
      <c r="J35" s="3"/>
    </row>
    <row r="36" spans="3:10" x14ac:dyDescent="0.25">
      <c r="C36" s="2"/>
      <c r="D36" s="3"/>
      <c r="E36" s="3"/>
      <c r="F36" s="3"/>
      <c r="G36" s="16"/>
      <c r="H36" s="14"/>
      <c r="I36" s="3"/>
      <c r="J36" s="3"/>
    </row>
    <row r="37" spans="3:10" x14ac:dyDescent="0.25">
      <c r="C37" s="2"/>
      <c r="D37" s="3"/>
      <c r="E37" s="3"/>
      <c r="F37" s="3"/>
      <c r="G37" s="16"/>
      <c r="H37" s="14"/>
      <c r="I37" s="3"/>
      <c r="J37" s="3"/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I2" sqref="I2"/>
    </sheetView>
  </sheetViews>
  <sheetFormatPr baseColWidth="10" defaultRowHeight="15" x14ac:dyDescent="0.25"/>
  <cols>
    <col min="1" max="1" width="15.85546875" style="27" bestFit="1" customWidth="1"/>
    <col min="2" max="3" width="11.42578125" style="28"/>
    <col min="4" max="5" width="11.42578125" style="27"/>
    <col min="6" max="6" width="12" style="27" bestFit="1" customWidth="1"/>
    <col min="7" max="7" width="14.5703125" style="27" bestFit="1" customWidth="1"/>
    <col min="8" max="8" width="11.42578125" style="28"/>
    <col min="9" max="11" width="11.42578125" style="27"/>
    <col min="12" max="12" width="13.5703125" style="27" bestFit="1" customWidth="1"/>
    <col min="13" max="13" width="16" style="27" bestFit="1" customWidth="1"/>
    <col min="14" max="16384" width="11.42578125" style="27"/>
  </cols>
  <sheetData>
    <row r="1" spans="1:13" x14ac:dyDescent="0.25">
      <c r="B1" s="28" t="s">
        <v>6</v>
      </c>
      <c r="C1" s="28" t="s">
        <v>7</v>
      </c>
      <c r="D1" s="27" t="s">
        <v>13</v>
      </c>
      <c r="E1" s="27" t="s">
        <v>50</v>
      </c>
      <c r="F1" s="27" t="s">
        <v>14</v>
      </c>
      <c r="G1" s="27" t="s">
        <v>29</v>
      </c>
      <c r="H1" s="29"/>
      <c r="I1" s="30" t="s">
        <v>24</v>
      </c>
      <c r="J1" s="31" t="s">
        <v>23</v>
      </c>
      <c r="K1" s="32"/>
      <c r="L1" s="27" t="s">
        <v>54</v>
      </c>
      <c r="M1" s="33" t="s">
        <v>55</v>
      </c>
    </row>
    <row r="2" spans="1:13" x14ac:dyDescent="0.25">
      <c r="A2" s="27" t="s">
        <v>0</v>
      </c>
      <c r="B2" s="28">
        <v>35.5</v>
      </c>
      <c r="C2" s="18">
        <v>1.37</v>
      </c>
      <c r="D2" s="34">
        <f t="shared" ref="D2:D10" si="0">cambio</f>
        <v>66</v>
      </c>
      <c r="E2" s="34">
        <f>C2*D2</f>
        <v>90.42</v>
      </c>
      <c r="F2" s="34">
        <f>B2*E2</f>
        <v>3209.91</v>
      </c>
      <c r="G2" s="34">
        <f>B2*C2</f>
        <v>48.635000000000005</v>
      </c>
      <c r="H2" s="29" t="s">
        <v>46</v>
      </c>
      <c r="I2" s="35">
        <f t="shared" ref="I2:I21" si="1">(F2/500)*1.5</f>
        <v>9.6297299999999986</v>
      </c>
      <c r="J2" s="24">
        <f>I2*1.12</f>
        <v>10.7852976</v>
      </c>
      <c r="K2" s="32"/>
      <c r="L2" s="34">
        <f>B2*C2/500</f>
        <v>9.7270000000000009E-2</v>
      </c>
      <c r="M2" s="34">
        <f>L2*1.25</f>
        <v>0.12158750000000002</v>
      </c>
    </row>
    <row r="3" spans="1:13" x14ac:dyDescent="0.25">
      <c r="A3" s="27" t="s">
        <v>1</v>
      </c>
      <c r="B3" s="28">
        <v>46.31</v>
      </c>
      <c r="C3" s="18">
        <v>1.37</v>
      </c>
      <c r="D3" s="34">
        <f t="shared" si="0"/>
        <v>66</v>
      </c>
      <c r="E3" s="34">
        <f t="shared" ref="E3:E21" si="2">C3*D3</f>
        <v>90.42</v>
      </c>
      <c r="F3" s="34">
        <f t="shared" ref="F3:F21" si="3">B3*E3</f>
        <v>4187.3501999999999</v>
      </c>
      <c r="G3" s="34">
        <f t="shared" ref="G3:G21" si="4">B3*C3</f>
        <v>63.444700000000005</v>
      </c>
      <c r="H3" s="29" t="s">
        <v>46</v>
      </c>
      <c r="I3" s="35">
        <f t="shared" si="1"/>
        <v>12.562050599999999</v>
      </c>
      <c r="J3" s="24">
        <f t="shared" ref="J3:J38" si="5">I3*1.12</f>
        <v>14.069496672</v>
      </c>
      <c r="K3" s="32"/>
      <c r="L3" s="34">
        <f t="shared" ref="L3:L21" si="6">B3*C3/500</f>
        <v>0.12688940000000001</v>
      </c>
      <c r="M3" s="34">
        <f t="shared" ref="M3:M21" si="7">L3*1.25</f>
        <v>0.15861175000000002</v>
      </c>
    </row>
    <row r="4" spans="1:13" x14ac:dyDescent="0.25">
      <c r="A4" s="27" t="s">
        <v>2</v>
      </c>
      <c r="B4" s="28">
        <v>52.48</v>
      </c>
      <c r="C4" s="18">
        <v>1.37</v>
      </c>
      <c r="D4" s="34">
        <f t="shared" si="0"/>
        <v>66</v>
      </c>
      <c r="E4" s="34">
        <f t="shared" si="2"/>
        <v>90.42</v>
      </c>
      <c r="F4" s="34">
        <f t="shared" si="3"/>
        <v>4745.2415999999994</v>
      </c>
      <c r="G4" s="34">
        <f t="shared" si="4"/>
        <v>71.897599999999997</v>
      </c>
      <c r="H4" s="29" t="s">
        <v>46</v>
      </c>
      <c r="I4" s="35">
        <f t="shared" si="1"/>
        <v>14.235724799999996</v>
      </c>
      <c r="J4" s="24">
        <f t="shared" si="5"/>
        <v>15.944011775999998</v>
      </c>
      <c r="K4" s="32"/>
      <c r="L4" s="34">
        <f t="shared" si="6"/>
        <v>0.14379519999999998</v>
      </c>
      <c r="M4" s="34">
        <f t="shared" si="7"/>
        <v>0.17974399999999999</v>
      </c>
    </row>
    <row r="5" spans="1:13" x14ac:dyDescent="0.25">
      <c r="A5" s="27" t="s">
        <v>3</v>
      </c>
      <c r="B5" s="28">
        <v>61.75</v>
      </c>
      <c r="C5" s="18">
        <v>1.39</v>
      </c>
      <c r="D5" s="34">
        <f t="shared" si="0"/>
        <v>66</v>
      </c>
      <c r="E5" s="34">
        <f t="shared" si="2"/>
        <v>91.74</v>
      </c>
      <c r="F5" s="34">
        <f t="shared" si="3"/>
        <v>5664.9449999999997</v>
      </c>
      <c r="G5" s="34">
        <f t="shared" si="4"/>
        <v>85.832499999999996</v>
      </c>
      <c r="H5" s="29" t="s">
        <v>46</v>
      </c>
      <c r="I5" s="35">
        <f t="shared" si="1"/>
        <v>16.994834999999998</v>
      </c>
      <c r="J5" s="24">
        <f t="shared" si="5"/>
        <v>19.034215199999998</v>
      </c>
      <c r="K5" s="32"/>
      <c r="L5" s="34">
        <f t="shared" si="6"/>
        <v>0.17166499999999998</v>
      </c>
      <c r="M5" s="34">
        <f t="shared" si="7"/>
        <v>0.21458124999999997</v>
      </c>
    </row>
    <row r="6" spans="1:13" x14ac:dyDescent="0.25">
      <c r="A6" s="27" t="s">
        <v>4</v>
      </c>
      <c r="B6" s="28">
        <v>69.47</v>
      </c>
      <c r="C6" s="18">
        <v>1.39</v>
      </c>
      <c r="D6" s="34">
        <f t="shared" si="0"/>
        <v>66</v>
      </c>
      <c r="E6" s="34">
        <f t="shared" si="2"/>
        <v>91.74</v>
      </c>
      <c r="F6" s="34">
        <f t="shared" si="3"/>
        <v>6373.1777999999995</v>
      </c>
      <c r="G6" s="34">
        <f t="shared" si="4"/>
        <v>96.563299999999998</v>
      </c>
      <c r="H6" s="29" t="s">
        <v>46</v>
      </c>
      <c r="I6" s="35">
        <f t="shared" si="1"/>
        <v>19.119533399999998</v>
      </c>
      <c r="J6" s="24">
        <f t="shared" si="5"/>
        <v>21.413877408000001</v>
      </c>
      <c r="K6" s="32"/>
      <c r="L6" s="34">
        <f t="shared" si="6"/>
        <v>0.19312660000000001</v>
      </c>
      <c r="M6" s="34">
        <f t="shared" si="7"/>
        <v>0.24140825000000002</v>
      </c>
    </row>
    <row r="7" spans="1:13" x14ac:dyDescent="0.25">
      <c r="A7" s="27" t="s">
        <v>5</v>
      </c>
      <c r="B7" s="28">
        <v>92.63</v>
      </c>
      <c r="C7" s="18">
        <v>1.39</v>
      </c>
      <c r="D7" s="34">
        <f t="shared" si="0"/>
        <v>66</v>
      </c>
      <c r="E7" s="34">
        <f t="shared" si="2"/>
        <v>91.74</v>
      </c>
      <c r="F7" s="34">
        <f t="shared" si="3"/>
        <v>8497.8761999999988</v>
      </c>
      <c r="G7" s="34">
        <f t="shared" si="4"/>
        <v>128.75569999999999</v>
      </c>
      <c r="H7" s="29" t="s">
        <v>46</v>
      </c>
      <c r="I7" s="35">
        <f t="shared" si="1"/>
        <v>25.493628599999994</v>
      </c>
      <c r="J7" s="24">
        <f t="shared" si="5"/>
        <v>28.552864031999995</v>
      </c>
      <c r="K7" s="32"/>
      <c r="L7" s="34">
        <f t="shared" si="6"/>
        <v>0.2575114</v>
      </c>
      <c r="M7" s="34">
        <f t="shared" si="7"/>
        <v>0.32188925000000002</v>
      </c>
    </row>
    <row r="8" spans="1:13" x14ac:dyDescent="0.25">
      <c r="A8" s="27" t="s">
        <v>44</v>
      </c>
      <c r="B8" s="28">
        <v>74.099999999999994</v>
      </c>
      <c r="C8" s="18">
        <v>1.67</v>
      </c>
      <c r="D8" s="34">
        <f t="shared" si="0"/>
        <v>66</v>
      </c>
      <c r="E8" s="34">
        <f t="shared" si="2"/>
        <v>110.22</v>
      </c>
      <c r="F8" s="34">
        <f t="shared" si="3"/>
        <v>8167.3019999999997</v>
      </c>
      <c r="G8" s="34">
        <f t="shared" si="4"/>
        <v>123.74699999999999</v>
      </c>
      <c r="H8" s="29" t="s">
        <v>46</v>
      </c>
      <c r="I8" s="35">
        <f t="shared" si="1"/>
        <v>24.501905999999998</v>
      </c>
      <c r="J8" s="24">
        <f t="shared" si="5"/>
        <v>27.442134720000002</v>
      </c>
      <c r="K8" s="32" t="s">
        <v>45</v>
      </c>
      <c r="L8" s="34">
        <f t="shared" si="6"/>
        <v>0.24749399999999996</v>
      </c>
      <c r="M8" s="34">
        <f t="shared" si="7"/>
        <v>0.30936749999999996</v>
      </c>
    </row>
    <row r="9" spans="1:13" x14ac:dyDescent="0.25">
      <c r="A9" s="27" t="s">
        <v>44</v>
      </c>
      <c r="B9" s="28">
        <v>74.099999999999994</v>
      </c>
      <c r="C9" s="18">
        <v>1.96</v>
      </c>
      <c r="D9" s="34">
        <f t="shared" si="0"/>
        <v>66</v>
      </c>
      <c r="E9" s="34">
        <f t="shared" si="2"/>
        <v>129.35999999999999</v>
      </c>
      <c r="F9" s="34">
        <f>B9*E9</f>
        <v>9585.5759999999973</v>
      </c>
      <c r="G9" s="34">
        <f>B9*C9</f>
        <v>145.23599999999999</v>
      </c>
      <c r="H9" s="29"/>
      <c r="I9" s="35">
        <f t="shared" si="1"/>
        <v>28.756727999999995</v>
      </c>
      <c r="J9" s="24">
        <f t="shared" si="5"/>
        <v>32.207535360000001</v>
      </c>
      <c r="K9" s="32"/>
      <c r="L9" s="34">
        <f t="shared" si="6"/>
        <v>0.29047199999999995</v>
      </c>
      <c r="M9" s="34">
        <f t="shared" si="7"/>
        <v>0.36308999999999991</v>
      </c>
    </row>
    <row r="10" spans="1:13" x14ac:dyDescent="0.25">
      <c r="A10" s="27" t="s">
        <v>75</v>
      </c>
      <c r="B10" s="28">
        <v>83.23</v>
      </c>
      <c r="C10" s="18">
        <v>1.65</v>
      </c>
      <c r="D10" s="34">
        <f t="shared" si="0"/>
        <v>66</v>
      </c>
      <c r="E10" s="34">
        <f>C10*D10</f>
        <v>108.89999999999999</v>
      </c>
      <c r="F10" s="34">
        <f t="shared" si="3"/>
        <v>9063.7469999999994</v>
      </c>
      <c r="G10" s="34">
        <f t="shared" si="4"/>
        <v>137.3295</v>
      </c>
      <c r="H10" s="29" t="s">
        <v>46</v>
      </c>
      <c r="I10" s="35">
        <f t="shared" si="1"/>
        <v>27.191240999999998</v>
      </c>
      <c r="J10" s="24">
        <f t="shared" si="5"/>
        <v>30.454189920000001</v>
      </c>
      <c r="K10" s="32" t="s">
        <v>76</v>
      </c>
      <c r="L10" s="34">
        <f t="shared" si="6"/>
        <v>0.27465899999999999</v>
      </c>
      <c r="M10" s="34">
        <f t="shared" si="7"/>
        <v>0.34332374999999998</v>
      </c>
    </row>
    <row r="11" spans="1:13" x14ac:dyDescent="0.25">
      <c r="C11" s="18"/>
      <c r="D11" s="34"/>
      <c r="E11" s="34"/>
      <c r="F11" s="34"/>
      <c r="G11" s="34"/>
      <c r="H11" s="29"/>
      <c r="I11" s="35"/>
      <c r="J11" s="24">
        <f t="shared" si="5"/>
        <v>0</v>
      </c>
      <c r="K11" s="32"/>
      <c r="L11" s="34"/>
      <c r="M11" s="34"/>
    </row>
    <row r="12" spans="1:13" x14ac:dyDescent="0.25">
      <c r="A12" s="27" t="s">
        <v>8</v>
      </c>
      <c r="B12" s="28">
        <v>42.23</v>
      </c>
      <c r="C12" s="18">
        <v>1.37</v>
      </c>
      <c r="D12" s="34">
        <f t="shared" ref="D12:D17" si="8">cambio</f>
        <v>66</v>
      </c>
      <c r="E12" s="34">
        <f t="shared" si="2"/>
        <v>90.42</v>
      </c>
      <c r="F12" s="34">
        <f t="shared" si="3"/>
        <v>3818.4366</v>
      </c>
      <c r="G12" s="34">
        <f t="shared" si="4"/>
        <v>57.8551</v>
      </c>
      <c r="H12" s="29" t="s">
        <v>46</v>
      </c>
      <c r="I12" s="35">
        <f t="shared" si="1"/>
        <v>11.4553098</v>
      </c>
      <c r="J12" s="24">
        <f t="shared" si="5"/>
        <v>12.829946976000002</v>
      </c>
      <c r="K12" s="32"/>
      <c r="L12" s="34">
        <f t="shared" si="6"/>
        <v>0.1157102</v>
      </c>
      <c r="M12" s="34">
        <f t="shared" si="7"/>
        <v>0.14463775000000001</v>
      </c>
    </row>
    <row r="13" spans="1:13" x14ac:dyDescent="0.25">
      <c r="A13" s="27" t="s">
        <v>9</v>
      </c>
      <c r="B13" s="28">
        <v>55.08</v>
      </c>
      <c r="C13" s="18">
        <v>1.37</v>
      </c>
      <c r="D13" s="34">
        <f t="shared" si="8"/>
        <v>66</v>
      </c>
      <c r="E13" s="34">
        <f t="shared" si="2"/>
        <v>90.42</v>
      </c>
      <c r="F13" s="34">
        <f t="shared" si="3"/>
        <v>4980.3335999999999</v>
      </c>
      <c r="G13" s="34">
        <f t="shared" si="4"/>
        <v>75.459600000000009</v>
      </c>
      <c r="H13" s="29" t="s">
        <v>46</v>
      </c>
      <c r="I13" s="35">
        <f t="shared" si="1"/>
        <v>14.941000799999999</v>
      </c>
      <c r="J13" s="24">
        <f t="shared" si="5"/>
        <v>16.733920896000001</v>
      </c>
      <c r="K13" s="32"/>
      <c r="L13" s="34">
        <f t="shared" si="6"/>
        <v>0.15091920000000003</v>
      </c>
      <c r="M13" s="34">
        <f t="shared" si="7"/>
        <v>0.18864900000000004</v>
      </c>
    </row>
    <row r="14" spans="1:13" x14ac:dyDescent="0.25">
      <c r="A14" s="27" t="s">
        <v>10</v>
      </c>
      <c r="B14" s="28">
        <v>62.42</v>
      </c>
      <c r="C14" s="18">
        <v>1.37</v>
      </c>
      <c r="D14" s="34">
        <f t="shared" si="8"/>
        <v>66</v>
      </c>
      <c r="E14" s="34">
        <f t="shared" si="2"/>
        <v>90.42</v>
      </c>
      <c r="F14" s="34">
        <f t="shared" si="3"/>
        <v>5644.0164000000004</v>
      </c>
      <c r="G14" s="34">
        <f t="shared" si="4"/>
        <v>85.515400000000014</v>
      </c>
      <c r="H14" s="29" t="s">
        <v>46</v>
      </c>
      <c r="I14" s="35">
        <f t="shared" si="1"/>
        <v>16.932049200000002</v>
      </c>
      <c r="J14" s="24">
        <f t="shared" si="5"/>
        <v>18.963895104000002</v>
      </c>
      <c r="K14" s="32"/>
      <c r="L14" s="34">
        <f t="shared" si="6"/>
        <v>0.17103080000000004</v>
      </c>
      <c r="M14" s="34">
        <f t="shared" si="7"/>
        <v>0.21378850000000005</v>
      </c>
    </row>
    <row r="15" spans="1:13" ht="15.75" customHeight="1" x14ac:dyDescent="0.25">
      <c r="A15" s="27" t="s">
        <v>11</v>
      </c>
      <c r="B15" s="28">
        <v>82.62</v>
      </c>
      <c r="C15" s="18">
        <v>1.39</v>
      </c>
      <c r="D15" s="34">
        <f t="shared" si="8"/>
        <v>66</v>
      </c>
      <c r="E15" s="34">
        <f t="shared" si="2"/>
        <v>91.74</v>
      </c>
      <c r="F15" s="34">
        <f t="shared" si="3"/>
        <v>7579.5587999999998</v>
      </c>
      <c r="G15" s="34">
        <f t="shared" si="4"/>
        <v>114.84179999999999</v>
      </c>
      <c r="H15" s="29" t="s">
        <v>46</v>
      </c>
      <c r="I15" s="35">
        <f t="shared" si="1"/>
        <v>22.738676399999999</v>
      </c>
      <c r="J15" s="24">
        <f t="shared" si="5"/>
        <v>25.467317568000002</v>
      </c>
      <c r="K15" s="32"/>
      <c r="L15" s="34">
        <f t="shared" si="6"/>
        <v>0.22968359999999999</v>
      </c>
      <c r="M15" s="34">
        <f t="shared" si="7"/>
        <v>0.28710449999999998</v>
      </c>
    </row>
    <row r="16" spans="1:13" x14ac:dyDescent="0.25">
      <c r="A16" s="27" t="s">
        <v>12</v>
      </c>
      <c r="B16" s="28">
        <v>110.16</v>
      </c>
      <c r="C16" s="18">
        <v>1.39</v>
      </c>
      <c r="D16" s="34">
        <f t="shared" si="8"/>
        <v>66</v>
      </c>
      <c r="E16" s="34">
        <f t="shared" si="2"/>
        <v>91.74</v>
      </c>
      <c r="F16" s="34">
        <f t="shared" si="3"/>
        <v>10106.078399999999</v>
      </c>
      <c r="G16" s="34">
        <f t="shared" si="4"/>
        <v>153.12239999999997</v>
      </c>
      <c r="H16" s="29" t="s">
        <v>46</v>
      </c>
      <c r="I16" s="35">
        <f t="shared" si="1"/>
        <v>30.318235199999993</v>
      </c>
      <c r="J16" s="24">
        <f t="shared" si="5"/>
        <v>33.956423423999993</v>
      </c>
      <c r="K16" s="32"/>
      <c r="L16" s="34">
        <f t="shared" si="6"/>
        <v>0.30624479999999993</v>
      </c>
      <c r="M16" s="34">
        <f t="shared" si="7"/>
        <v>0.38280599999999992</v>
      </c>
    </row>
    <row r="17" spans="1:13" x14ac:dyDescent="0.25">
      <c r="A17" s="27" t="s">
        <v>79</v>
      </c>
      <c r="B17" s="28">
        <v>91.57</v>
      </c>
      <c r="C17" s="18">
        <v>1.39</v>
      </c>
      <c r="D17" s="34">
        <f t="shared" si="8"/>
        <v>66</v>
      </c>
      <c r="E17" s="34">
        <f t="shared" si="2"/>
        <v>91.74</v>
      </c>
      <c r="F17" s="34">
        <f t="shared" si="3"/>
        <v>8400.6317999999992</v>
      </c>
      <c r="G17" s="34">
        <f t="shared" si="4"/>
        <v>127.28229999999998</v>
      </c>
      <c r="H17" s="29"/>
      <c r="I17" s="35">
        <f t="shared" si="1"/>
        <v>25.201895399999998</v>
      </c>
      <c r="J17" s="24">
        <f t="shared" si="5"/>
        <v>28.226122847999999</v>
      </c>
      <c r="K17" s="32"/>
      <c r="L17" s="34">
        <f t="shared" si="6"/>
        <v>0.25456459999999997</v>
      </c>
      <c r="M17" s="34">
        <f t="shared" si="7"/>
        <v>0.31820574999999995</v>
      </c>
    </row>
    <row r="18" spans="1:13" x14ac:dyDescent="0.25">
      <c r="D18" s="34"/>
      <c r="E18" s="34"/>
      <c r="F18" s="34"/>
      <c r="G18" s="34"/>
      <c r="H18" s="29"/>
      <c r="I18" s="35"/>
      <c r="J18" s="24">
        <f t="shared" si="5"/>
        <v>0</v>
      </c>
      <c r="K18" s="32"/>
      <c r="L18" s="34"/>
      <c r="M18" s="34"/>
    </row>
    <row r="19" spans="1:13" x14ac:dyDescent="0.25">
      <c r="A19" s="27" t="s">
        <v>15</v>
      </c>
      <c r="B19" s="28">
        <v>31.88</v>
      </c>
      <c r="C19" s="18">
        <v>1.37</v>
      </c>
      <c r="D19" s="34">
        <f>cambio</f>
        <v>66</v>
      </c>
      <c r="E19" s="34">
        <f t="shared" si="2"/>
        <v>90.42</v>
      </c>
      <c r="F19" s="34">
        <f t="shared" si="3"/>
        <v>2882.5895999999998</v>
      </c>
      <c r="G19" s="34">
        <f t="shared" si="4"/>
        <v>43.675600000000003</v>
      </c>
      <c r="H19" s="29" t="s">
        <v>46</v>
      </c>
      <c r="I19" s="35">
        <f t="shared" si="1"/>
        <v>8.6477687999999997</v>
      </c>
      <c r="J19" s="24">
        <f t="shared" si="5"/>
        <v>9.6855010560000014</v>
      </c>
      <c r="K19" s="32"/>
      <c r="L19" s="34">
        <f t="shared" si="6"/>
        <v>8.7351200000000004E-2</v>
      </c>
      <c r="M19" s="34">
        <f t="shared" si="7"/>
        <v>0.10918900000000001</v>
      </c>
    </row>
    <row r="20" spans="1:13" x14ac:dyDescent="0.25">
      <c r="A20" s="27" t="s">
        <v>16</v>
      </c>
      <c r="B20" s="28">
        <v>41.58</v>
      </c>
      <c r="C20" s="18">
        <v>1.37</v>
      </c>
      <c r="D20" s="34">
        <f>cambio</f>
        <v>66</v>
      </c>
      <c r="E20" s="34">
        <f t="shared" si="2"/>
        <v>90.42</v>
      </c>
      <c r="F20" s="34">
        <f t="shared" si="3"/>
        <v>3759.6635999999999</v>
      </c>
      <c r="G20" s="34">
        <f t="shared" si="4"/>
        <v>56.964600000000004</v>
      </c>
      <c r="H20" s="29" t="s">
        <v>46</v>
      </c>
      <c r="I20" s="35">
        <f t="shared" si="1"/>
        <v>11.278990799999999</v>
      </c>
      <c r="J20" s="24">
        <f t="shared" si="5"/>
        <v>12.632469695999999</v>
      </c>
      <c r="K20" s="32"/>
      <c r="L20" s="34">
        <f t="shared" si="6"/>
        <v>0.11392920000000001</v>
      </c>
      <c r="M20" s="34">
        <f t="shared" si="7"/>
        <v>0.14241150000000002</v>
      </c>
    </row>
    <row r="21" spans="1:13" x14ac:dyDescent="0.25">
      <c r="A21" s="27" t="s">
        <v>17</v>
      </c>
      <c r="B21" s="28">
        <v>47.12</v>
      </c>
      <c r="C21" s="18">
        <v>1.37</v>
      </c>
      <c r="D21" s="34">
        <f>cambio</f>
        <v>66</v>
      </c>
      <c r="E21" s="34">
        <f t="shared" si="2"/>
        <v>90.42</v>
      </c>
      <c r="F21" s="34">
        <f t="shared" si="3"/>
        <v>4260.5904</v>
      </c>
      <c r="G21" s="34">
        <f t="shared" si="4"/>
        <v>64.554400000000001</v>
      </c>
      <c r="H21" s="29" t="s">
        <v>46</v>
      </c>
      <c r="I21" s="35">
        <f t="shared" si="1"/>
        <v>12.7817712</v>
      </c>
      <c r="J21" s="24">
        <f t="shared" si="5"/>
        <v>14.315583744000001</v>
      </c>
      <c r="K21" s="32"/>
      <c r="L21" s="34">
        <f t="shared" si="6"/>
        <v>0.1291088</v>
      </c>
      <c r="M21" s="34">
        <f t="shared" si="7"/>
        <v>0.161386</v>
      </c>
    </row>
    <row r="22" spans="1:13" x14ac:dyDescent="0.25">
      <c r="A22" s="27" t="s">
        <v>103</v>
      </c>
      <c r="B22" s="28">
        <v>62.37</v>
      </c>
      <c r="C22" s="18">
        <v>1.37</v>
      </c>
      <c r="D22" s="34">
        <f>cambio</f>
        <v>66</v>
      </c>
      <c r="E22" s="34">
        <f>C22*D22</f>
        <v>90.42</v>
      </c>
      <c r="F22" s="34">
        <f>B22*E22</f>
        <v>5639.4953999999998</v>
      </c>
      <c r="G22" s="34">
        <f>B22*C22</f>
        <v>85.446899999999999</v>
      </c>
      <c r="H22" s="29" t="s">
        <v>46</v>
      </c>
      <c r="I22" s="35">
        <f>(F22/500)*1.5</f>
        <v>16.918486199999997</v>
      </c>
      <c r="J22" s="24">
        <f>I22*1.12</f>
        <v>18.948704543999998</v>
      </c>
      <c r="K22" s="32"/>
      <c r="L22" s="34"/>
      <c r="M22" s="34"/>
    </row>
    <row r="23" spans="1:13" x14ac:dyDescent="0.25">
      <c r="C23" s="18"/>
      <c r="H23" s="29"/>
      <c r="I23" s="32"/>
      <c r="J23" s="24">
        <f t="shared" si="5"/>
        <v>0</v>
      </c>
      <c r="K23" s="32"/>
    </row>
    <row r="24" spans="1:13" x14ac:dyDescent="0.25">
      <c r="A24" s="27" t="s">
        <v>47</v>
      </c>
      <c r="B24" s="28">
        <v>24.7</v>
      </c>
      <c r="C24" s="18">
        <v>73.56</v>
      </c>
      <c r="D24" s="34">
        <v>1</v>
      </c>
      <c r="E24" s="34">
        <f t="shared" ref="E24:E31" si="9">C24*D24</f>
        <v>73.56</v>
      </c>
      <c r="F24" s="34">
        <f t="shared" ref="F24:F29" si="10">B24*E24</f>
        <v>1816.932</v>
      </c>
      <c r="G24" s="34">
        <f>B24*C24</f>
        <v>1816.932</v>
      </c>
      <c r="H24" s="29"/>
      <c r="I24" s="35">
        <f>(F24/500)*1.5</f>
        <v>5.4507960000000004</v>
      </c>
      <c r="J24" s="24">
        <f t="shared" si="5"/>
        <v>6.1048915200000007</v>
      </c>
      <c r="K24" s="32" t="s">
        <v>48</v>
      </c>
    </row>
    <row r="25" spans="1:13" x14ac:dyDescent="0.25">
      <c r="A25" s="27" t="s">
        <v>77</v>
      </c>
      <c r="B25" s="28">
        <v>23.18</v>
      </c>
      <c r="C25" s="18">
        <v>78.19</v>
      </c>
      <c r="D25" s="34">
        <v>1</v>
      </c>
      <c r="E25" s="34">
        <f t="shared" si="9"/>
        <v>78.19</v>
      </c>
      <c r="F25" s="34">
        <f t="shared" si="10"/>
        <v>1812.4441999999999</v>
      </c>
      <c r="G25" s="34">
        <f>B25*C25</f>
        <v>1812.4441999999999</v>
      </c>
      <c r="H25" s="29"/>
      <c r="I25" s="35">
        <f>(F25/500)*1.5</f>
        <v>5.4373325999999995</v>
      </c>
      <c r="J25" s="24">
        <f t="shared" si="5"/>
        <v>6.089812512</v>
      </c>
      <c r="K25" s="32"/>
    </row>
    <row r="26" spans="1:13" x14ac:dyDescent="0.25">
      <c r="E26" s="34"/>
      <c r="F26" s="34"/>
      <c r="H26" s="29"/>
      <c r="I26" s="35"/>
      <c r="J26" s="24">
        <f t="shared" si="5"/>
        <v>0</v>
      </c>
      <c r="K26" s="32"/>
    </row>
    <row r="27" spans="1:13" x14ac:dyDescent="0.25">
      <c r="A27" s="27" t="s">
        <v>51</v>
      </c>
      <c r="C27" s="18">
        <v>57</v>
      </c>
      <c r="D27" s="34">
        <f>cambio</f>
        <v>66</v>
      </c>
      <c r="E27" s="34">
        <f t="shared" si="9"/>
        <v>3762</v>
      </c>
      <c r="F27" s="34">
        <f t="shared" si="10"/>
        <v>0</v>
      </c>
      <c r="H27" s="29"/>
      <c r="I27" s="35">
        <f>(E27/500)*1.5</f>
        <v>11.286</v>
      </c>
      <c r="J27" s="24">
        <f t="shared" si="5"/>
        <v>12.640320000000001</v>
      </c>
      <c r="K27" s="32"/>
    </row>
    <row r="28" spans="1:13" x14ac:dyDescent="0.25">
      <c r="A28" s="27" t="s">
        <v>52</v>
      </c>
      <c r="C28" s="18">
        <v>58</v>
      </c>
      <c r="D28" s="34">
        <f>cambio</f>
        <v>66</v>
      </c>
      <c r="E28" s="34">
        <f t="shared" si="9"/>
        <v>3828</v>
      </c>
      <c r="F28" s="34">
        <f t="shared" si="10"/>
        <v>0</v>
      </c>
      <c r="H28" s="29"/>
      <c r="I28" s="35">
        <f>(E28/500)*1.5</f>
        <v>11.484</v>
      </c>
      <c r="J28" s="24">
        <f t="shared" si="5"/>
        <v>12.862080000000001</v>
      </c>
      <c r="K28" s="32"/>
    </row>
    <row r="29" spans="1:13" x14ac:dyDescent="0.25">
      <c r="A29" s="27" t="s">
        <v>53</v>
      </c>
      <c r="C29" s="18">
        <v>55</v>
      </c>
      <c r="D29" s="34">
        <f>cambio</f>
        <v>66</v>
      </c>
      <c r="E29" s="34">
        <f t="shared" si="9"/>
        <v>3630</v>
      </c>
      <c r="F29" s="34">
        <f t="shared" si="10"/>
        <v>0</v>
      </c>
      <c r="H29" s="29"/>
      <c r="I29" s="35">
        <f>(E29/500)*1.5</f>
        <v>10.89</v>
      </c>
      <c r="J29" s="24">
        <f t="shared" si="5"/>
        <v>12.196800000000001</v>
      </c>
      <c r="K29" s="32"/>
    </row>
    <row r="30" spans="1:13" x14ac:dyDescent="0.25">
      <c r="C30" s="18"/>
      <c r="D30" s="34"/>
      <c r="E30" s="34"/>
      <c r="I30" s="35"/>
      <c r="J30" s="24">
        <f t="shared" si="5"/>
        <v>0</v>
      </c>
    </row>
    <row r="31" spans="1:13" x14ac:dyDescent="0.25">
      <c r="A31" s="27" t="s">
        <v>58</v>
      </c>
      <c r="C31" s="18">
        <v>129</v>
      </c>
      <c r="D31" s="34">
        <f>cambio</f>
        <v>66</v>
      </c>
      <c r="E31" s="34">
        <f t="shared" si="9"/>
        <v>8514</v>
      </c>
      <c r="I31" s="35">
        <f>(E31/500)*1.5</f>
        <v>25.541999999999998</v>
      </c>
      <c r="J31" s="24">
        <f t="shared" si="5"/>
        <v>28.607040000000001</v>
      </c>
    </row>
    <row r="32" spans="1:13" x14ac:dyDescent="0.25">
      <c r="D32" s="34"/>
      <c r="J32" s="24">
        <f t="shared" si="5"/>
        <v>0</v>
      </c>
    </row>
    <row r="33" spans="1:13" x14ac:dyDescent="0.25">
      <c r="A33" s="27" t="s">
        <v>59</v>
      </c>
      <c r="D33" s="34"/>
      <c r="J33" s="24">
        <f t="shared" si="5"/>
        <v>0</v>
      </c>
    </row>
    <row r="34" spans="1:13" x14ac:dyDescent="0.25">
      <c r="A34" s="27" t="s">
        <v>60</v>
      </c>
      <c r="B34" s="28">
        <v>27.8</v>
      </c>
      <c r="C34" s="18">
        <v>1.8</v>
      </c>
      <c r="D34" s="34">
        <f>cambio</f>
        <v>66</v>
      </c>
      <c r="E34" s="34">
        <f>C34*D34</f>
        <v>118.8</v>
      </c>
      <c r="F34" s="34">
        <f>B34*E34</f>
        <v>3302.64</v>
      </c>
      <c r="G34" s="34">
        <f>B34*C34</f>
        <v>50.04</v>
      </c>
      <c r="H34" s="29"/>
      <c r="I34" s="35">
        <f>(F34/500)*1.5</f>
        <v>9.907919999999999</v>
      </c>
      <c r="J34" s="24">
        <f t="shared" si="5"/>
        <v>11.0968704</v>
      </c>
      <c r="K34" s="32"/>
      <c r="L34" s="34">
        <f>B34*C34/500</f>
        <v>0.10008</v>
      </c>
      <c r="M34" s="34">
        <f>L34*1.25</f>
        <v>0.12509999999999999</v>
      </c>
    </row>
    <row r="35" spans="1:13" x14ac:dyDescent="0.25">
      <c r="A35" s="27" t="s">
        <v>61</v>
      </c>
      <c r="B35" s="28">
        <v>37.049999999999997</v>
      </c>
      <c r="C35" s="18">
        <v>1.8</v>
      </c>
      <c r="D35" s="34">
        <f>cambio</f>
        <v>66</v>
      </c>
      <c r="E35" s="34">
        <f>C35*D35</f>
        <v>118.8</v>
      </c>
      <c r="F35" s="34">
        <f>B35*E35</f>
        <v>4401.54</v>
      </c>
      <c r="G35" s="34">
        <f>B35*C35</f>
        <v>66.69</v>
      </c>
      <c r="H35" s="29"/>
      <c r="I35" s="35">
        <f>(F35/500)*1.5</f>
        <v>13.204619999999998</v>
      </c>
      <c r="J35" s="24">
        <f t="shared" si="5"/>
        <v>14.7891744</v>
      </c>
      <c r="K35" s="32"/>
      <c r="L35" s="34">
        <f>B35*C35/500</f>
        <v>0.13338</v>
      </c>
      <c r="M35" s="34">
        <f>L35*1.25</f>
        <v>0.16672500000000001</v>
      </c>
    </row>
    <row r="36" spans="1:13" x14ac:dyDescent="0.25">
      <c r="A36" s="27" t="s">
        <v>1</v>
      </c>
      <c r="B36" s="28">
        <v>46.31</v>
      </c>
      <c r="C36" s="18">
        <v>1.8</v>
      </c>
      <c r="D36" s="34">
        <f>cambio</f>
        <v>66</v>
      </c>
      <c r="E36" s="34">
        <f>C36*D36</f>
        <v>118.8</v>
      </c>
      <c r="F36" s="34">
        <f>B36*E36</f>
        <v>5501.6279999999997</v>
      </c>
      <c r="G36" s="34">
        <f>B36*C36</f>
        <v>83.358000000000004</v>
      </c>
      <c r="H36" s="29"/>
      <c r="I36" s="35">
        <f>(F36/500)*1.5</f>
        <v>16.504883999999997</v>
      </c>
      <c r="J36" s="24">
        <f t="shared" si="5"/>
        <v>18.485470079999999</v>
      </c>
      <c r="K36" s="32"/>
      <c r="L36" s="34">
        <f>B36*C36/500</f>
        <v>0.166716</v>
      </c>
      <c r="M36" s="34">
        <f>L36*1.25</f>
        <v>0.208395</v>
      </c>
    </row>
    <row r="37" spans="1:13" x14ac:dyDescent="0.25">
      <c r="A37" s="27" t="s">
        <v>62</v>
      </c>
      <c r="B37" s="28">
        <v>55.57</v>
      </c>
      <c r="C37" s="18">
        <v>1.8</v>
      </c>
      <c r="D37" s="34">
        <f>cambio</f>
        <v>66</v>
      </c>
      <c r="E37" s="34">
        <f>C37*D37</f>
        <v>118.8</v>
      </c>
      <c r="F37" s="34">
        <f>B37*E37</f>
        <v>6601.7159999999994</v>
      </c>
      <c r="G37" s="34">
        <f>B37*C37</f>
        <v>100.026</v>
      </c>
      <c r="H37" s="29"/>
      <c r="I37" s="35">
        <f>(F37/500)*1.5</f>
        <v>19.805147999999999</v>
      </c>
      <c r="J37" s="24">
        <f t="shared" si="5"/>
        <v>22.181765760000001</v>
      </c>
      <c r="K37" s="32"/>
      <c r="L37" s="34">
        <f>B37*C37/500</f>
        <v>0.20005199999999998</v>
      </c>
      <c r="M37" s="34">
        <f>L37*1.25</f>
        <v>0.25006499999999998</v>
      </c>
    </row>
    <row r="38" spans="1:13" x14ac:dyDescent="0.25">
      <c r="A38" s="27" t="s">
        <v>44</v>
      </c>
      <c r="B38" s="28">
        <v>74.099999999999994</v>
      </c>
      <c r="C38" s="18">
        <v>1.8</v>
      </c>
      <c r="D38" s="34">
        <f>cambio</f>
        <v>66</v>
      </c>
      <c r="E38" s="34">
        <f>C38*D38</f>
        <v>118.8</v>
      </c>
      <c r="F38" s="34">
        <f>B38*E38</f>
        <v>8803.08</v>
      </c>
      <c r="G38" s="34">
        <f>B38*C38</f>
        <v>133.38</v>
      </c>
      <c r="H38" s="29"/>
      <c r="I38" s="35">
        <f>(F38/500)*1.5</f>
        <v>26.409239999999997</v>
      </c>
      <c r="J38" s="24">
        <f t="shared" si="5"/>
        <v>29.578348800000001</v>
      </c>
      <c r="K38" s="32"/>
      <c r="L38" s="34">
        <f>B38*C38/500</f>
        <v>0.26676</v>
      </c>
      <c r="M38" s="34">
        <f>L38*1.25</f>
        <v>0.33345000000000002</v>
      </c>
    </row>
    <row r="39" spans="1:13" x14ac:dyDescent="0.25">
      <c r="C39" s="18"/>
      <c r="D39" s="34"/>
      <c r="E39" s="34"/>
      <c r="F39" s="34"/>
      <c r="G39" s="34"/>
      <c r="H39" s="29"/>
      <c r="I39" s="35"/>
      <c r="J39" s="24"/>
      <c r="K39" s="32"/>
      <c r="L39" s="34"/>
      <c r="M39" s="34"/>
    </row>
    <row r="40" spans="1:13" x14ac:dyDescent="0.25">
      <c r="A40" s="27" t="s">
        <v>87</v>
      </c>
      <c r="C40" s="18"/>
      <c r="D40" s="34"/>
      <c r="E40" s="34"/>
      <c r="F40" s="34"/>
      <c r="G40" s="34"/>
      <c r="H40" s="29"/>
      <c r="I40" s="35"/>
      <c r="J40" s="35"/>
      <c r="K40" s="32"/>
      <c r="L40" s="34"/>
      <c r="M40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3" sqref="B3"/>
    </sheetView>
  </sheetViews>
  <sheetFormatPr baseColWidth="10" defaultRowHeight="15" x14ac:dyDescent="0.25"/>
  <sheetData>
    <row r="1" spans="1:2" x14ac:dyDescent="0.25">
      <c r="A1" s="3">
        <v>66</v>
      </c>
      <c r="B1" s="3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</vt:i4>
      </vt:variant>
    </vt:vector>
  </HeadingPairs>
  <TitlesOfParts>
    <vt:vector size="11" baseType="lpstr">
      <vt:lpstr>Hoja1</vt:lpstr>
      <vt:lpstr>obra</vt:lpstr>
      <vt:lpstr>final en $</vt:lpstr>
      <vt:lpstr>final en US</vt:lpstr>
      <vt:lpstr>Adhesivo y corolla</vt:lpstr>
      <vt:lpstr>encapada Maule</vt:lpstr>
      <vt:lpstr>planchas</vt:lpstr>
      <vt:lpstr>Hutton</vt:lpstr>
      <vt:lpstr>CAMBIO US</vt:lpstr>
      <vt:lpstr>cambio</vt:lpstr>
      <vt:lpstr>pal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2019-02-19T14:43:30Z</cp:lastPrinted>
  <dcterms:created xsi:type="dcterms:W3CDTF">2018-06-13T12:53:20Z</dcterms:created>
  <dcterms:modified xsi:type="dcterms:W3CDTF">2020-03-30T23:53:11Z</dcterms:modified>
</cp:coreProperties>
</file>