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muna\Downloads\Тест\"/>
    </mc:Choice>
  </mc:AlternateContent>
  <xr:revisionPtr revIDLastSave="0" documentId="13_ncr:1_{783705B5-C8BE-4A47-A65E-B41407C8988C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Лист1" sheetId="1" r:id="rId1"/>
    <sheet name="Лист2" sheetId="2" r:id="rId2"/>
    <sheet name="Объединенный" sheetId="5" r:id="rId3"/>
    <sheet name="Сводная таблица" sheetId="8" r:id="rId4"/>
    <sheet name="Топ-3 по доле в общем товароб" sheetId="9" r:id="rId5"/>
    <sheet name="Топ-3 территорий за посл.неделю" sheetId="16" r:id="rId6"/>
    <sheet name="4. График" sheetId="20" r:id="rId7"/>
  </sheets>
  <definedNames>
    <definedName name="_xlcn.WorksheetConnection_ТестированиеАналитик.xlsxОбъединенный" hidden="1">Объединенный[]</definedName>
    <definedName name="ExternalData_1" localSheetId="2" hidden="1">Объединенный!$A$1:$J$1009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Объединенный" name="Объединенный" connection="WorksheetConnection_Тестирование Аналитик.xlsx!Объединенный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XrA7s7JUPI1ei4XynRp6rHpA19TIlGoJVFHZMuMG148="/>
    </ext>
  </extLst>
</workbook>
</file>

<file path=xl/calcChain.xml><?xml version="1.0" encoding="utf-8"?>
<calcChain xmlns="http://schemas.openxmlformats.org/spreadsheetml/2006/main">
  <c r="H136" i="8" l="1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5" i="8"/>
  <c r="G6" i="8"/>
  <c r="G7" i="8"/>
  <c r="G4" i="8"/>
  <c r="G6" i="16"/>
  <c r="G5" i="16"/>
  <c r="G4" i="16"/>
  <c r="E3" i="9"/>
  <c r="L100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4" i="5"/>
  <c r="L1005" i="5"/>
  <c r="L1006" i="5"/>
  <c r="L1007" i="5"/>
  <c r="L1008" i="5"/>
  <c r="L1009" i="5"/>
  <c r="O1" i="5"/>
  <c r="K46" i="5" s="1"/>
  <c r="E5" i="9"/>
  <c r="E4" i="9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22" i="16" l="1"/>
  <c r="K918" i="5"/>
  <c r="K790" i="5"/>
  <c r="K551" i="5"/>
  <c r="K902" i="5"/>
  <c r="K774" i="5"/>
  <c r="K489" i="5"/>
  <c r="K758" i="5"/>
  <c r="K998" i="5"/>
  <c r="K870" i="5"/>
  <c r="K737" i="5"/>
  <c r="K382" i="5"/>
  <c r="K886" i="5"/>
  <c r="K430" i="5"/>
  <c r="K982" i="5"/>
  <c r="K854" i="5"/>
  <c r="K714" i="5"/>
  <c r="K319" i="5"/>
  <c r="K966" i="5"/>
  <c r="K838" i="5"/>
  <c r="K696" i="5"/>
  <c r="K257" i="5"/>
  <c r="K950" i="5"/>
  <c r="K822" i="5"/>
  <c r="K662" i="5"/>
  <c r="K174" i="5"/>
  <c r="K934" i="5"/>
  <c r="K806" i="5"/>
  <c r="K599" i="5"/>
  <c r="K87" i="5"/>
  <c r="K962" i="5"/>
  <c r="K898" i="5"/>
  <c r="K834" i="5"/>
  <c r="K770" i="5"/>
  <c r="K690" i="5"/>
  <c r="K487" i="5"/>
  <c r="K425" i="5"/>
  <c r="K366" i="5"/>
  <c r="K86" i="5"/>
  <c r="K993" i="5"/>
  <c r="K945" i="5"/>
  <c r="K897" i="5"/>
  <c r="K849" i="5"/>
  <c r="K785" i="5"/>
  <c r="K730" i="5"/>
  <c r="K641" i="5"/>
  <c r="K471" i="5"/>
  <c r="K302" i="5"/>
  <c r="K65" i="5"/>
  <c r="K978" i="5"/>
  <c r="K930" i="5"/>
  <c r="K866" i="5"/>
  <c r="K802" i="5"/>
  <c r="K736" i="5"/>
  <c r="K598" i="5"/>
  <c r="K318" i="5"/>
  <c r="K1009" i="5"/>
  <c r="K977" i="5"/>
  <c r="K929" i="5"/>
  <c r="K881" i="5"/>
  <c r="K817" i="5"/>
  <c r="K769" i="5"/>
  <c r="K712" i="5"/>
  <c r="K593" i="5"/>
  <c r="K423" i="5"/>
  <c r="K238" i="5"/>
  <c r="K1008" i="5"/>
  <c r="K992" i="5"/>
  <c r="K976" i="5"/>
  <c r="K960" i="5"/>
  <c r="K944" i="5"/>
  <c r="K928" i="5"/>
  <c r="K912" i="5"/>
  <c r="K896" i="5"/>
  <c r="K880" i="5"/>
  <c r="K864" i="5"/>
  <c r="K848" i="5"/>
  <c r="K832" i="5"/>
  <c r="K816" i="5"/>
  <c r="K800" i="5"/>
  <c r="K784" i="5"/>
  <c r="K768" i="5"/>
  <c r="K752" i="5"/>
  <c r="K729" i="5"/>
  <c r="K706" i="5"/>
  <c r="K688" i="5"/>
  <c r="K639" i="5"/>
  <c r="K577" i="5"/>
  <c r="K529" i="5"/>
  <c r="K470" i="5"/>
  <c r="K407" i="5"/>
  <c r="K359" i="5"/>
  <c r="K297" i="5"/>
  <c r="K233" i="5"/>
  <c r="K150" i="5"/>
  <c r="K63" i="5"/>
  <c r="K1006" i="5"/>
  <c r="K990" i="5"/>
  <c r="K974" i="5"/>
  <c r="K958" i="5"/>
  <c r="K942" i="5"/>
  <c r="K926" i="5"/>
  <c r="K910" i="5"/>
  <c r="K894" i="5"/>
  <c r="K878" i="5"/>
  <c r="K862" i="5"/>
  <c r="K846" i="5"/>
  <c r="K830" i="5"/>
  <c r="K814" i="5"/>
  <c r="K798" i="5"/>
  <c r="K782" i="5"/>
  <c r="K766" i="5"/>
  <c r="K746" i="5"/>
  <c r="K728" i="5"/>
  <c r="K705" i="5"/>
  <c r="K682" i="5"/>
  <c r="K638" i="5"/>
  <c r="K575" i="5"/>
  <c r="K513" i="5"/>
  <c r="K465" i="5"/>
  <c r="K406" i="5"/>
  <c r="K343" i="5"/>
  <c r="K295" i="5"/>
  <c r="K215" i="5"/>
  <c r="K129" i="5"/>
  <c r="K2" i="5"/>
  <c r="K10" i="5"/>
  <c r="K18" i="5"/>
  <c r="K26" i="5"/>
  <c r="K34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42" i="5"/>
  <c r="K250" i="5"/>
  <c r="K258" i="5"/>
  <c r="K266" i="5"/>
  <c r="K274" i="5"/>
  <c r="K282" i="5"/>
  <c r="K290" i="5"/>
  <c r="K298" i="5"/>
  <c r="K306" i="5"/>
  <c r="K314" i="5"/>
  <c r="K322" i="5"/>
  <c r="K330" i="5"/>
  <c r="K338" i="5"/>
  <c r="K346" i="5"/>
  <c r="K354" i="5"/>
  <c r="K362" i="5"/>
  <c r="K370" i="5"/>
  <c r="K378" i="5"/>
  <c r="K386" i="5"/>
  <c r="K394" i="5"/>
  <c r="K402" i="5"/>
  <c r="K410" i="5"/>
  <c r="K418" i="5"/>
  <c r="K426" i="5"/>
  <c r="K434" i="5"/>
  <c r="K442" i="5"/>
  <c r="K450" i="5"/>
  <c r="K458" i="5"/>
  <c r="K466" i="5"/>
  <c r="K474" i="5"/>
  <c r="K482" i="5"/>
  <c r="K490" i="5"/>
  <c r="K498" i="5"/>
  <c r="K506" i="5"/>
  <c r="K514" i="5"/>
  <c r="K522" i="5"/>
  <c r="K530" i="5"/>
  <c r="K538" i="5"/>
  <c r="K546" i="5"/>
  <c r="K554" i="5"/>
  <c r="K562" i="5"/>
  <c r="K570" i="5"/>
  <c r="K578" i="5"/>
  <c r="K586" i="5"/>
  <c r="K594" i="5"/>
  <c r="K602" i="5"/>
  <c r="K610" i="5"/>
  <c r="K618" i="5"/>
  <c r="K626" i="5"/>
  <c r="K634" i="5"/>
  <c r="K642" i="5"/>
  <c r="K650" i="5"/>
  <c r="K658" i="5"/>
  <c r="K666" i="5"/>
  <c r="K674" i="5"/>
  <c r="K3" i="5"/>
  <c r="K11" i="5"/>
  <c r="K19" i="5"/>
  <c r="K27" i="5"/>
  <c r="K35" i="5"/>
  <c r="K43" i="5"/>
  <c r="K51" i="5"/>
  <c r="K59" i="5"/>
  <c r="K67" i="5"/>
  <c r="K75" i="5"/>
  <c r="K83" i="5"/>
  <c r="K91" i="5"/>
  <c r="K99" i="5"/>
  <c r="K107" i="5"/>
  <c r="K115" i="5"/>
  <c r="K123" i="5"/>
  <c r="K131" i="5"/>
  <c r="K139" i="5"/>
  <c r="K147" i="5"/>
  <c r="K155" i="5"/>
  <c r="K163" i="5"/>
  <c r="K171" i="5"/>
  <c r="K179" i="5"/>
  <c r="K187" i="5"/>
  <c r="K195" i="5"/>
  <c r="K203" i="5"/>
  <c r="K211" i="5"/>
  <c r="K219" i="5"/>
  <c r="K227" i="5"/>
  <c r="K235" i="5"/>
  <c r="K243" i="5"/>
  <c r="K251" i="5"/>
  <c r="K259" i="5"/>
  <c r="K267" i="5"/>
  <c r="K275" i="5"/>
  <c r="K283" i="5"/>
  <c r="K291" i="5"/>
  <c r="K299" i="5"/>
  <c r="K307" i="5"/>
  <c r="K315" i="5"/>
  <c r="K323" i="5"/>
  <c r="K331" i="5"/>
  <c r="K339" i="5"/>
  <c r="K347" i="5"/>
  <c r="K355" i="5"/>
  <c r="K363" i="5"/>
  <c r="K371" i="5"/>
  <c r="K379" i="5"/>
  <c r="K387" i="5"/>
  <c r="K395" i="5"/>
  <c r="K403" i="5"/>
  <c r="K411" i="5"/>
  <c r="K419" i="5"/>
  <c r="K427" i="5"/>
  <c r="K435" i="5"/>
  <c r="K443" i="5"/>
  <c r="K451" i="5"/>
  <c r="K459" i="5"/>
  <c r="K467" i="5"/>
  <c r="K475" i="5"/>
  <c r="K483" i="5"/>
  <c r="K491" i="5"/>
  <c r="K499" i="5"/>
  <c r="K507" i="5"/>
  <c r="K515" i="5"/>
  <c r="K523" i="5"/>
  <c r="K531" i="5"/>
  <c r="K539" i="5"/>
  <c r="K547" i="5"/>
  <c r="K555" i="5"/>
  <c r="K563" i="5"/>
  <c r="K571" i="5"/>
  <c r="K579" i="5"/>
  <c r="K587" i="5"/>
  <c r="K595" i="5"/>
  <c r="K603" i="5"/>
  <c r="K611" i="5"/>
  <c r="K619" i="5"/>
  <c r="K627" i="5"/>
  <c r="K635" i="5"/>
  <c r="K643" i="5"/>
  <c r="K651" i="5"/>
  <c r="K659" i="5"/>
  <c r="K667" i="5"/>
  <c r="K675" i="5"/>
  <c r="K4" i="5"/>
  <c r="K12" i="5"/>
  <c r="K20" i="5"/>
  <c r="K28" i="5"/>
  <c r="K36" i="5"/>
  <c r="K44" i="5"/>
  <c r="K52" i="5"/>
  <c r="K60" i="5"/>
  <c r="K68" i="5"/>
  <c r="K76" i="5"/>
  <c r="K84" i="5"/>
  <c r="K92" i="5"/>
  <c r="K100" i="5"/>
  <c r="K108" i="5"/>
  <c r="K116" i="5"/>
  <c r="K124" i="5"/>
  <c r="K132" i="5"/>
  <c r="K140" i="5"/>
  <c r="K148" i="5"/>
  <c r="K156" i="5"/>
  <c r="K164" i="5"/>
  <c r="K172" i="5"/>
  <c r="K180" i="5"/>
  <c r="K188" i="5"/>
  <c r="K196" i="5"/>
  <c r="K204" i="5"/>
  <c r="K212" i="5"/>
  <c r="K220" i="5"/>
  <c r="K228" i="5"/>
  <c r="K236" i="5"/>
  <c r="K244" i="5"/>
  <c r="K252" i="5"/>
  <c r="K260" i="5"/>
  <c r="K268" i="5"/>
  <c r="K276" i="5"/>
  <c r="K284" i="5"/>
  <c r="K292" i="5"/>
  <c r="K300" i="5"/>
  <c r="K308" i="5"/>
  <c r="K316" i="5"/>
  <c r="K324" i="5"/>
  <c r="K332" i="5"/>
  <c r="K340" i="5"/>
  <c r="K348" i="5"/>
  <c r="K356" i="5"/>
  <c r="K364" i="5"/>
  <c r="K372" i="5"/>
  <c r="K380" i="5"/>
  <c r="K388" i="5"/>
  <c r="K396" i="5"/>
  <c r="K404" i="5"/>
  <c r="K412" i="5"/>
  <c r="K420" i="5"/>
  <c r="K428" i="5"/>
  <c r="K436" i="5"/>
  <c r="K444" i="5"/>
  <c r="K452" i="5"/>
  <c r="K460" i="5"/>
  <c r="K468" i="5"/>
  <c r="K476" i="5"/>
  <c r="K484" i="5"/>
  <c r="K492" i="5"/>
  <c r="K500" i="5"/>
  <c r="K508" i="5"/>
  <c r="K516" i="5"/>
  <c r="K524" i="5"/>
  <c r="K532" i="5"/>
  <c r="K540" i="5"/>
  <c r="K548" i="5"/>
  <c r="K556" i="5"/>
  <c r="K564" i="5"/>
  <c r="K572" i="5"/>
  <c r="K580" i="5"/>
  <c r="K588" i="5"/>
  <c r="K596" i="5"/>
  <c r="K604" i="5"/>
  <c r="K612" i="5"/>
  <c r="K620" i="5"/>
  <c r="K628" i="5"/>
  <c r="K636" i="5"/>
  <c r="K644" i="5"/>
  <c r="K652" i="5"/>
  <c r="K660" i="5"/>
  <c r="K668" i="5"/>
  <c r="K676" i="5"/>
  <c r="K5" i="5"/>
  <c r="K13" i="5"/>
  <c r="K21" i="5"/>
  <c r="K29" i="5"/>
  <c r="K37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293" i="5"/>
  <c r="K301" i="5"/>
  <c r="K309" i="5"/>
  <c r="K317" i="5"/>
  <c r="K325" i="5"/>
  <c r="K333" i="5"/>
  <c r="K341" i="5"/>
  <c r="K349" i="5"/>
  <c r="K357" i="5"/>
  <c r="K365" i="5"/>
  <c r="K373" i="5"/>
  <c r="K381" i="5"/>
  <c r="K389" i="5"/>
  <c r="K397" i="5"/>
  <c r="K405" i="5"/>
  <c r="K413" i="5"/>
  <c r="K421" i="5"/>
  <c r="K429" i="5"/>
  <c r="K437" i="5"/>
  <c r="K445" i="5"/>
  <c r="K453" i="5"/>
  <c r="K461" i="5"/>
  <c r="K469" i="5"/>
  <c r="K477" i="5"/>
  <c r="K485" i="5"/>
  <c r="K493" i="5"/>
  <c r="K501" i="5"/>
  <c r="K509" i="5"/>
  <c r="K517" i="5"/>
  <c r="K525" i="5"/>
  <c r="K533" i="5"/>
  <c r="K541" i="5"/>
  <c r="K549" i="5"/>
  <c r="K557" i="5"/>
  <c r="K565" i="5"/>
  <c r="K573" i="5"/>
  <c r="K581" i="5"/>
  <c r="K589" i="5"/>
  <c r="K597" i="5"/>
  <c r="K605" i="5"/>
  <c r="K613" i="5"/>
  <c r="K621" i="5"/>
  <c r="K629" i="5"/>
  <c r="K637" i="5"/>
  <c r="K645" i="5"/>
  <c r="K653" i="5"/>
  <c r="K661" i="5"/>
  <c r="K669" i="5"/>
  <c r="K677" i="5"/>
  <c r="K8" i="5"/>
  <c r="K16" i="5"/>
  <c r="K24" i="5"/>
  <c r="K32" i="5"/>
  <c r="K40" i="5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288" i="5"/>
  <c r="K296" i="5"/>
  <c r="K304" i="5"/>
  <c r="K312" i="5"/>
  <c r="K320" i="5"/>
  <c r="K328" i="5"/>
  <c r="K336" i="5"/>
  <c r="K344" i="5"/>
  <c r="K352" i="5"/>
  <c r="K360" i="5"/>
  <c r="K368" i="5"/>
  <c r="K376" i="5"/>
  <c r="K384" i="5"/>
  <c r="K392" i="5"/>
  <c r="K400" i="5"/>
  <c r="K408" i="5"/>
  <c r="K416" i="5"/>
  <c r="K424" i="5"/>
  <c r="K432" i="5"/>
  <c r="K440" i="5"/>
  <c r="K448" i="5"/>
  <c r="K456" i="5"/>
  <c r="K464" i="5"/>
  <c r="K472" i="5"/>
  <c r="K480" i="5"/>
  <c r="K488" i="5"/>
  <c r="K496" i="5"/>
  <c r="K504" i="5"/>
  <c r="K512" i="5"/>
  <c r="K520" i="5"/>
  <c r="K528" i="5"/>
  <c r="K536" i="5"/>
  <c r="K544" i="5"/>
  <c r="K552" i="5"/>
  <c r="K560" i="5"/>
  <c r="K568" i="5"/>
  <c r="K576" i="5"/>
  <c r="K584" i="5"/>
  <c r="K592" i="5"/>
  <c r="K600" i="5"/>
  <c r="K608" i="5"/>
  <c r="K616" i="5"/>
  <c r="K624" i="5"/>
  <c r="K632" i="5"/>
  <c r="K640" i="5"/>
  <c r="K648" i="5"/>
  <c r="K656" i="5"/>
  <c r="K664" i="5"/>
  <c r="K672" i="5"/>
  <c r="K680" i="5"/>
  <c r="K6" i="5"/>
  <c r="K25" i="5"/>
  <c r="K47" i="5"/>
  <c r="K70" i="5"/>
  <c r="K89" i="5"/>
  <c r="K111" i="5"/>
  <c r="K134" i="5"/>
  <c r="K153" i="5"/>
  <c r="K175" i="5"/>
  <c r="K198" i="5"/>
  <c r="K217" i="5"/>
  <c r="K239" i="5"/>
  <c r="K262" i="5"/>
  <c r="K281" i="5"/>
  <c r="K303" i="5"/>
  <c r="K326" i="5"/>
  <c r="K345" i="5"/>
  <c r="K367" i="5"/>
  <c r="K390" i="5"/>
  <c r="K409" i="5"/>
  <c r="K431" i="5"/>
  <c r="K454" i="5"/>
  <c r="K473" i="5"/>
  <c r="K495" i="5"/>
  <c r="K518" i="5"/>
  <c r="K537" i="5"/>
  <c r="K559" i="5"/>
  <c r="K582" i="5"/>
  <c r="K601" i="5"/>
  <c r="K623" i="5"/>
  <c r="K646" i="5"/>
  <c r="K665" i="5"/>
  <c r="K683" i="5"/>
  <c r="K691" i="5"/>
  <c r="K699" i="5"/>
  <c r="K707" i="5"/>
  <c r="K715" i="5"/>
  <c r="K723" i="5"/>
  <c r="K731" i="5"/>
  <c r="K739" i="5"/>
  <c r="K747" i="5"/>
  <c r="K755" i="5"/>
  <c r="K763" i="5"/>
  <c r="K771" i="5"/>
  <c r="K779" i="5"/>
  <c r="K787" i="5"/>
  <c r="K795" i="5"/>
  <c r="K803" i="5"/>
  <c r="K811" i="5"/>
  <c r="K819" i="5"/>
  <c r="K827" i="5"/>
  <c r="K835" i="5"/>
  <c r="K843" i="5"/>
  <c r="K851" i="5"/>
  <c r="K859" i="5"/>
  <c r="K867" i="5"/>
  <c r="K875" i="5"/>
  <c r="K883" i="5"/>
  <c r="K891" i="5"/>
  <c r="K899" i="5"/>
  <c r="K907" i="5"/>
  <c r="K915" i="5"/>
  <c r="K923" i="5"/>
  <c r="K931" i="5"/>
  <c r="K939" i="5"/>
  <c r="K947" i="5"/>
  <c r="K955" i="5"/>
  <c r="K963" i="5"/>
  <c r="K971" i="5"/>
  <c r="K979" i="5"/>
  <c r="K987" i="5"/>
  <c r="K995" i="5"/>
  <c r="K1003" i="5"/>
  <c r="K55" i="5"/>
  <c r="K97" i="5"/>
  <c r="K142" i="5"/>
  <c r="K206" i="5"/>
  <c r="K270" i="5"/>
  <c r="K398" i="5"/>
  <c r="K503" i="5"/>
  <c r="K526" i="5"/>
  <c r="K609" i="5"/>
  <c r="K654" i="5"/>
  <c r="K694" i="5"/>
  <c r="K702" i="5"/>
  <c r="K718" i="5"/>
  <c r="K742" i="5"/>
  <c r="K7" i="5"/>
  <c r="K30" i="5"/>
  <c r="K49" i="5"/>
  <c r="K71" i="5"/>
  <c r="K94" i="5"/>
  <c r="K113" i="5"/>
  <c r="K135" i="5"/>
  <c r="K158" i="5"/>
  <c r="K177" i="5"/>
  <c r="K199" i="5"/>
  <c r="K222" i="5"/>
  <c r="K241" i="5"/>
  <c r="K263" i="5"/>
  <c r="K286" i="5"/>
  <c r="K305" i="5"/>
  <c r="K327" i="5"/>
  <c r="K350" i="5"/>
  <c r="K369" i="5"/>
  <c r="K391" i="5"/>
  <c r="K414" i="5"/>
  <c r="K433" i="5"/>
  <c r="K455" i="5"/>
  <c r="K478" i="5"/>
  <c r="K497" i="5"/>
  <c r="K519" i="5"/>
  <c r="K542" i="5"/>
  <c r="K561" i="5"/>
  <c r="K583" i="5"/>
  <c r="K606" i="5"/>
  <c r="K625" i="5"/>
  <c r="K647" i="5"/>
  <c r="K670" i="5"/>
  <c r="K684" i="5"/>
  <c r="K692" i="5"/>
  <c r="K700" i="5"/>
  <c r="K708" i="5"/>
  <c r="K716" i="5"/>
  <c r="K724" i="5"/>
  <c r="K732" i="5"/>
  <c r="K740" i="5"/>
  <c r="K748" i="5"/>
  <c r="K756" i="5"/>
  <c r="K764" i="5"/>
  <c r="K772" i="5"/>
  <c r="K780" i="5"/>
  <c r="K788" i="5"/>
  <c r="K796" i="5"/>
  <c r="K804" i="5"/>
  <c r="K812" i="5"/>
  <c r="K820" i="5"/>
  <c r="K828" i="5"/>
  <c r="K836" i="5"/>
  <c r="K844" i="5"/>
  <c r="K852" i="5"/>
  <c r="K860" i="5"/>
  <c r="K868" i="5"/>
  <c r="K876" i="5"/>
  <c r="K884" i="5"/>
  <c r="K892" i="5"/>
  <c r="K900" i="5"/>
  <c r="K908" i="5"/>
  <c r="K916" i="5"/>
  <c r="K924" i="5"/>
  <c r="K932" i="5"/>
  <c r="K940" i="5"/>
  <c r="K948" i="5"/>
  <c r="K956" i="5"/>
  <c r="K964" i="5"/>
  <c r="K972" i="5"/>
  <c r="K980" i="5"/>
  <c r="K988" i="5"/>
  <c r="K996" i="5"/>
  <c r="K1004" i="5"/>
  <c r="K33" i="5"/>
  <c r="K78" i="5"/>
  <c r="K161" i="5"/>
  <c r="K183" i="5"/>
  <c r="K225" i="5"/>
  <c r="K289" i="5"/>
  <c r="K334" i="5"/>
  <c r="K353" i="5"/>
  <c r="K417" i="5"/>
  <c r="K481" i="5"/>
  <c r="K567" i="5"/>
  <c r="K631" i="5"/>
  <c r="K673" i="5"/>
  <c r="K710" i="5"/>
  <c r="K734" i="5"/>
  <c r="K9" i="5"/>
  <c r="K31" i="5"/>
  <c r="K54" i="5"/>
  <c r="K73" i="5"/>
  <c r="K95" i="5"/>
  <c r="K118" i="5"/>
  <c r="K137" i="5"/>
  <c r="K159" i="5"/>
  <c r="K182" i="5"/>
  <c r="K201" i="5"/>
  <c r="K223" i="5"/>
  <c r="K246" i="5"/>
  <c r="K265" i="5"/>
  <c r="K287" i="5"/>
  <c r="K310" i="5"/>
  <c r="K329" i="5"/>
  <c r="K351" i="5"/>
  <c r="K374" i="5"/>
  <c r="K393" i="5"/>
  <c r="K415" i="5"/>
  <c r="K438" i="5"/>
  <c r="K457" i="5"/>
  <c r="K479" i="5"/>
  <c r="K502" i="5"/>
  <c r="K521" i="5"/>
  <c r="K543" i="5"/>
  <c r="K566" i="5"/>
  <c r="K585" i="5"/>
  <c r="K607" i="5"/>
  <c r="K630" i="5"/>
  <c r="K649" i="5"/>
  <c r="K671" i="5"/>
  <c r="K685" i="5"/>
  <c r="K693" i="5"/>
  <c r="K701" i="5"/>
  <c r="K709" i="5"/>
  <c r="K717" i="5"/>
  <c r="K725" i="5"/>
  <c r="K733" i="5"/>
  <c r="K741" i="5"/>
  <c r="K749" i="5"/>
  <c r="K757" i="5"/>
  <c r="K765" i="5"/>
  <c r="K773" i="5"/>
  <c r="K781" i="5"/>
  <c r="K789" i="5"/>
  <c r="K797" i="5"/>
  <c r="K805" i="5"/>
  <c r="K813" i="5"/>
  <c r="K821" i="5"/>
  <c r="K829" i="5"/>
  <c r="K837" i="5"/>
  <c r="K845" i="5"/>
  <c r="K853" i="5"/>
  <c r="K861" i="5"/>
  <c r="K869" i="5"/>
  <c r="K877" i="5"/>
  <c r="K885" i="5"/>
  <c r="K893" i="5"/>
  <c r="K901" i="5"/>
  <c r="K909" i="5"/>
  <c r="K917" i="5"/>
  <c r="K925" i="5"/>
  <c r="K933" i="5"/>
  <c r="K941" i="5"/>
  <c r="K949" i="5"/>
  <c r="K957" i="5"/>
  <c r="K965" i="5"/>
  <c r="K973" i="5"/>
  <c r="K981" i="5"/>
  <c r="K989" i="5"/>
  <c r="K997" i="5"/>
  <c r="K1005" i="5"/>
  <c r="K14" i="5"/>
  <c r="K119" i="5"/>
  <c r="K247" i="5"/>
  <c r="K311" i="5"/>
  <c r="K375" i="5"/>
  <c r="K439" i="5"/>
  <c r="K462" i="5"/>
  <c r="K545" i="5"/>
  <c r="K590" i="5"/>
  <c r="K686" i="5"/>
  <c r="K726" i="5"/>
  <c r="K750" i="5"/>
  <c r="K15" i="5"/>
  <c r="K38" i="5"/>
  <c r="K57" i="5"/>
  <c r="K79" i="5"/>
  <c r="K102" i="5"/>
  <c r="K121" i="5"/>
  <c r="K143" i="5"/>
  <c r="K166" i="5"/>
  <c r="K185" i="5"/>
  <c r="K207" i="5"/>
  <c r="K230" i="5"/>
  <c r="K249" i="5"/>
  <c r="K271" i="5"/>
  <c r="K294" i="5"/>
  <c r="K313" i="5"/>
  <c r="K335" i="5"/>
  <c r="K358" i="5"/>
  <c r="K377" i="5"/>
  <c r="K399" i="5"/>
  <c r="K422" i="5"/>
  <c r="K441" i="5"/>
  <c r="K463" i="5"/>
  <c r="K486" i="5"/>
  <c r="K505" i="5"/>
  <c r="K527" i="5"/>
  <c r="K550" i="5"/>
  <c r="K569" i="5"/>
  <c r="K591" i="5"/>
  <c r="K614" i="5"/>
  <c r="K633" i="5"/>
  <c r="K655" i="5"/>
  <c r="K678" i="5"/>
  <c r="K687" i="5"/>
  <c r="K695" i="5"/>
  <c r="K703" i="5"/>
  <c r="K711" i="5"/>
  <c r="K719" i="5"/>
  <c r="K727" i="5"/>
  <c r="K735" i="5"/>
  <c r="K743" i="5"/>
  <c r="K751" i="5"/>
  <c r="K759" i="5"/>
  <c r="K767" i="5"/>
  <c r="K775" i="5"/>
  <c r="K783" i="5"/>
  <c r="K791" i="5"/>
  <c r="K799" i="5"/>
  <c r="K807" i="5"/>
  <c r="K815" i="5"/>
  <c r="K823" i="5"/>
  <c r="K831" i="5"/>
  <c r="K839" i="5"/>
  <c r="K847" i="5"/>
  <c r="K855" i="5"/>
  <c r="K863" i="5"/>
  <c r="K871" i="5"/>
  <c r="K879" i="5"/>
  <c r="K887" i="5"/>
  <c r="K895" i="5"/>
  <c r="K903" i="5"/>
  <c r="K911" i="5"/>
  <c r="K919" i="5"/>
  <c r="K927" i="5"/>
  <c r="K935" i="5"/>
  <c r="K943" i="5"/>
  <c r="K951" i="5"/>
  <c r="K959" i="5"/>
  <c r="K967" i="5"/>
  <c r="K975" i="5"/>
  <c r="K983" i="5"/>
  <c r="K991" i="5"/>
  <c r="K999" i="5"/>
  <c r="K1007" i="5"/>
  <c r="K17" i="5"/>
  <c r="K39" i="5"/>
  <c r="K62" i="5"/>
  <c r="K81" i="5"/>
  <c r="K103" i="5"/>
  <c r="K126" i="5"/>
  <c r="K145" i="5"/>
  <c r="K167" i="5"/>
  <c r="K190" i="5"/>
  <c r="K209" i="5"/>
  <c r="K231" i="5"/>
  <c r="K254" i="5"/>
  <c r="K946" i="5"/>
  <c r="K882" i="5"/>
  <c r="K818" i="5"/>
  <c r="K754" i="5"/>
  <c r="K657" i="5"/>
  <c r="K169" i="5"/>
  <c r="K1002" i="5"/>
  <c r="K986" i="5"/>
  <c r="K970" i="5"/>
  <c r="K954" i="5"/>
  <c r="K938" i="5"/>
  <c r="K922" i="5"/>
  <c r="K906" i="5"/>
  <c r="K890" i="5"/>
  <c r="K874" i="5"/>
  <c r="K858" i="5"/>
  <c r="K842" i="5"/>
  <c r="K826" i="5"/>
  <c r="K810" i="5"/>
  <c r="K794" i="5"/>
  <c r="K778" i="5"/>
  <c r="K762" i="5"/>
  <c r="K745" i="5"/>
  <c r="K722" i="5"/>
  <c r="K704" i="5"/>
  <c r="K681" i="5"/>
  <c r="K622" i="5"/>
  <c r="K574" i="5"/>
  <c r="K511" i="5"/>
  <c r="K449" i="5"/>
  <c r="K401" i="5"/>
  <c r="K342" i="5"/>
  <c r="K279" i="5"/>
  <c r="K214" i="5"/>
  <c r="K127" i="5"/>
  <c r="K41" i="5"/>
  <c r="K1001" i="5"/>
  <c r="K985" i="5"/>
  <c r="K969" i="5"/>
  <c r="K953" i="5"/>
  <c r="K937" i="5"/>
  <c r="K921" i="5"/>
  <c r="K905" i="5"/>
  <c r="K889" i="5"/>
  <c r="K873" i="5"/>
  <c r="K857" i="5"/>
  <c r="K841" i="5"/>
  <c r="K825" i="5"/>
  <c r="K809" i="5"/>
  <c r="K793" i="5"/>
  <c r="K777" i="5"/>
  <c r="K761" i="5"/>
  <c r="K744" i="5"/>
  <c r="K721" i="5"/>
  <c r="K698" i="5"/>
  <c r="K679" i="5"/>
  <c r="K617" i="5"/>
  <c r="K558" i="5"/>
  <c r="K510" i="5"/>
  <c r="K447" i="5"/>
  <c r="K385" i="5"/>
  <c r="K337" i="5"/>
  <c r="K278" i="5"/>
  <c r="K193" i="5"/>
  <c r="K110" i="5"/>
  <c r="K23" i="5"/>
  <c r="K994" i="5"/>
  <c r="K914" i="5"/>
  <c r="K850" i="5"/>
  <c r="K786" i="5"/>
  <c r="K713" i="5"/>
  <c r="K535" i="5"/>
  <c r="K255" i="5"/>
  <c r="K961" i="5"/>
  <c r="K913" i="5"/>
  <c r="K865" i="5"/>
  <c r="K833" i="5"/>
  <c r="K801" i="5"/>
  <c r="K753" i="5"/>
  <c r="K689" i="5"/>
  <c r="K534" i="5"/>
  <c r="K361" i="5"/>
  <c r="K151" i="5"/>
  <c r="K1000" i="5"/>
  <c r="K984" i="5"/>
  <c r="K968" i="5"/>
  <c r="K952" i="5"/>
  <c r="K936" i="5"/>
  <c r="K920" i="5"/>
  <c r="K904" i="5"/>
  <c r="K888" i="5"/>
  <c r="K872" i="5"/>
  <c r="K856" i="5"/>
  <c r="K840" i="5"/>
  <c r="K824" i="5"/>
  <c r="K808" i="5"/>
  <c r="K792" i="5"/>
  <c r="K776" i="5"/>
  <c r="K760" i="5"/>
  <c r="K738" i="5"/>
  <c r="K720" i="5"/>
  <c r="K697" i="5"/>
  <c r="K663" i="5"/>
  <c r="K615" i="5"/>
  <c r="K553" i="5"/>
  <c r="K494" i="5"/>
  <c r="K446" i="5"/>
  <c r="K383" i="5"/>
  <c r="K321" i="5"/>
  <c r="K273" i="5"/>
  <c r="K191" i="5"/>
  <c r="K105" i="5"/>
  <c r="K2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5ABB5C-7D9B-4D00-A637-075EA620C8E1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55FAFE-4CA4-4EC7-90D1-29433046FE2E}" name="WorksheetConnection_Тестирование Аналитик.xlsx!Объединенный" type="102" refreshedVersion="8" minRefreshableVersion="5">
    <extLst>
      <ext xmlns:x15="http://schemas.microsoft.com/office/spreadsheetml/2010/11/main" uri="{DE250136-89BD-433C-8126-D09CA5730AF9}">
        <x15:connection id="Объединенный" autoDelete="1">
          <x15:rangePr sourceName="_xlcn.WorksheetConnection_ТестированиеАналитик.xlsxОбъединенный"/>
        </x15:connection>
      </ext>
    </extLst>
  </connection>
  <connection id="3" xr16:uid="{50F1D16A-98D4-4803-BF8D-A42355E985CD}" keepAlive="1" name="Запрос — Лист1" description="Соединение с запросом &quot;Лист1&quot; в книге." type="5" refreshedVersion="0" background="1">
    <dbPr connection="Provider=Microsoft.Mashup.OleDb.1;Data Source=$Workbook$;Location=Лист1;Extended Properties=&quot;&quot;" command="SELECT * FROM [Лист1]"/>
  </connection>
  <connection id="4" xr16:uid="{D0A8233B-9913-4CA4-9084-E80753C85E99}" keepAlive="1" name="Запрос — Лист2" description="Соединение с запросом &quot;Лист2&quot; в книге." type="5" refreshedVersion="0" background="1">
    <dbPr connection="Provider=Microsoft.Mashup.OleDb.1;Data Source=$Workbook$;Location=Лист2;Extended Properties=&quot;&quot;" command="SELECT * FROM [Лист2]"/>
  </connection>
  <connection id="5" xr16:uid="{B58DB3C1-5D4D-4025-8576-6C891FA9474B}" keepAlive="1" name="Запрос — Объединенный" description="Соединение с запросом &quot;Объединенный&quot; в книге." type="5" refreshedVersion="8" background="1" saveData="1">
    <dbPr connection="Provider=Microsoft.Mashup.OleDb.1;Data Source=$Workbook$;Location=Объединенный;Extended Properties=&quot;&quot;" command="SELECT * FROM [Объединенный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Объединенный].[Последняя неделя?].&amp;[Последняя неделя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<sst xmlns="http://schemas.openxmlformats.org/spreadsheetml/2006/main" count="2245" uniqueCount="56">
  <si>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</si>
  <si>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</si>
  <si>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</si>
  <si>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</si>
  <si>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</si>
  <si>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</si>
  <si>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</si>
  <si>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</si>
  <si>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</si>
  <si>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</si>
  <si>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</si>
  <si>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</si>
  <si>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</si>
  <si>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</si>
  <si>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</si>
  <si>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</si>
  <si>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</si>
  <si>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</si>
  <si>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</si>
  <si>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</si>
  <si>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</si>
  <si>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</si>
  <si>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</si>
  <si>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</si>
  <si>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</si>
  <si>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</si>
  <si>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</si>
  <si>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День недели</t>
  </si>
  <si>
    <t>Названия строк</t>
  </si>
  <si>
    <t>Общий итог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</si>
  <si>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</si>
  <si>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</si>
  <si>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</si>
  <si>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</si>
  <si>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</si>
  <si>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</si>
  <si>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</si>
  <si>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Сумма по полю Товарооборот, руб</t>
  </si>
  <si>
    <t>Сумма по полю Количество заказов</t>
  </si>
  <si>
    <t>Сумма по полю Товарооборот в себестоимости</t>
  </si>
  <si>
    <t>Сумма по полю Потери, руб</t>
  </si>
  <si>
    <t>% от общей суммы</t>
  </si>
  <si>
    <t>% от общей доли</t>
  </si>
  <si>
    <t>Топ-3 территорий по доле в общем товарообороте</t>
  </si>
  <si>
    <t>Максимальная дата</t>
  </si>
  <si>
    <t>Последняя неделя</t>
  </si>
  <si>
    <t>Последняя неделя?</t>
  </si>
  <si>
    <t>Сумма по столбцу Товарооборот, руб</t>
  </si>
  <si>
    <t>Сумма по столбцу Количество складов</t>
  </si>
  <si>
    <t>Оборот на склад</t>
  </si>
  <si>
    <t>Топ-3 территорий по товарообороту за последнюю неделю</t>
  </si>
  <si>
    <t>Наценка, %</t>
  </si>
  <si>
    <t>Доходность, %</t>
  </si>
  <si>
    <t xml:space="preserve"> Товарооборот в себестоимости</t>
  </si>
  <si>
    <t xml:space="preserve"> Товарооборот, руб</t>
  </si>
  <si>
    <t xml:space="preserve"> Потери,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</si>
</sst>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/>
      <bottom/>
      <diagonal/>
    </border>
    <border>
      <left/>
      <right/>
      <top/>
      <bottom style="thin">
        <color rgb="FF8EAAD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vertical="center" wrapText="1"/>
    </xf>
    <xf numFmtId="0" fontId="3" fillId="3" borderId="1" xfId="0" applyFont="1" applyFill="1" applyBorder="1"/>
    <xf numFmtId="0" fontId="3" fillId="3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64" fontId="3" fillId="0" borderId="0" xfId="0" applyNumberFormat="1" applyFont="1"/>
    <xf numFmtId="0" fontId="4" fillId="0" borderId="0" xfId="0" applyFont="1"/>
    <xf numFmtId="164" fontId="3" fillId="3" borderId="3" xfId="0" applyNumberFormat="1" applyFont="1" applyFill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0" fontId="2" fillId="2" borderId="0" xfId="0" applyFont="1" applyFill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4" borderId="9" xfId="0" applyFont="1" applyFill="1" applyBorder="1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4" fontId="5" fillId="0" borderId="9" xfId="0" applyNumberFormat="1" applyFont="1" applyBorder="1"/>
    <xf numFmtId="4" fontId="5" fillId="4" borderId="10" xfId="0" applyNumberFormat="1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/>
    </xf>
    <xf numFmtId="14" fontId="5" fillId="0" borderId="0" xfId="0" applyNumberFormat="1" applyFont="1"/>
    <xf numFmtId="4" fontId="7" fillId="4" borderId="10" xfId="0" applyNumberFormat="1" applyFont="1" applyFill="1" applyBorder="1"/>
    <xf numFmtId="0" fontId="0" fillId="0" borderId="0" xfId="0" pivotButton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6" fillId="0" borderId="0" xfId="0" applyFont="1" applyAlignment="1">
      <alignment vertical="top"/>
    </xf>
    <xf numFmtId="2" fontId="0" fillId="0" borderId="0" xfId="0" applyNumberFormat="1"/>
    <xf numFmtId="0" fontId="5" fillId="0" borderId="11" xfId="0" applyFont="1" applyBorder="1"/>
    <xf numFmtId="4" fontId="5" fillId="0" borderId="11" xfId="0" applyNumberFormat="1" applyFont="1" applyBorder="1"/>
    <xf numFmtId="0" fontId="5" fillId="5" borderId="0" xfId="0" applyFont="1" applyFill="1"/>
    <xf numFmtId="4" fontId="5" fillId="5" borderId="0" xfId="0" applyNumberFormat="1" applyFont="1" applyFill="1"/>
  </cellXfs>
  <cellStyles count="1">
    <cellStyle name="Обычный" xfId="0" builtinId="0"/>
  </cellStyles>
  <dxfs count="29">
    <dxf>
      <alignment wrapText="1"/>
    </dxf>
    <dxf>
      <alignment wrapText="1"/>
    </dxf>
    <dxf>
      <alignment horizontal="left"/>
    </dxf>
    <dxf>
      <alignment horizontal="left"/>
    </dxf>
    <dxf>
      <alignment vertical="top"/>
    </dxf>
    <dxf>
      <alignment vertical="top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8EAADB"/>
        </right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Понедельная динамика товарооборота и доходности в % по всем территориям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График'!$B$1</c:f>
              <c:strCache>
                <c:ptCount val="1"/>
                <c:pt idx="0">
                  <c:v>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График'!$A$2:$A$9</c:f>
              <c:strCache>
                <c:ptCount val="8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  <c:pt idx="7">
                  <c:v>Общий итог</c:v>
                </c:pt>
              </c:strCache>
            </c:strRef>
          </c:cat>
          <c:val>
            <c:numRef>
              <c:f>'4. График'!$B$2:$B$9</c:f>
              <c:numCache>
                <c:formatCode>#,##0.00</c:formatCode>
                <c:ptCount val="8"/>
                <c:pt idx="0">
                  <c:v>663249669.55290008</c:v>
                </c:pt>
                <c:pt idx="1">
                  <c:v>683039461.04384995</c:v>
                </c:pt>
                <c:pt idx="2">
                  <c:v>694804011.22305</c:v>
                </c:pt>
                <c:pt idx="3">
                  <c:v>683370061.31999993</c:v>
                </c:pt>
                <c:pt idx="4">
                  <c:v>785856495.10500002</c:v>
                </c:pt>
                <c:pt idx="5">
                  <c:v>749075483.71155</c:v>
                </c:pt>
                <c:pt idx="6">
                  <c:v>702964035.10605001</c:v>
                </c:pt>
                <c:pt idx="7">
                  <c:v>4962359217.0624008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C-4799-BE1C-FA4C3B1BF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5918336"/>
        <c:axId val="1959231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'4. График'!$C$1</c15:sqref>
                        </c15:formulaRef>
                      </c:ext>
                    </c:extLst>
                    <c:strCache>
                      <c:ptCount val="1"/>
                      <c:pt idx="0">
                        <c:v> Товарооборот в себестоимости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'4. График'!$A$2:$A$9</c15:sqref>
                        </c15:formulaRef>
                      </c:ext>
                    </c:extLst>
                    <c:strCache>
                      <c:ptCount val="8"/>
                      <c:pt idx="0">
                        <c:v>понедельник</c:v>
                      </c:pt>
                      <c:pt idx="1">
                        <c:v>вторник</c:v>
                      </c:pt>
                      <c:pt idx="2">
                        <c:v>среда</c:v>
                      </c:pt>
                      <c:pt idx="3">
                        <c:v>четверг</c:v>
                      </c:pt>
                      <c:pt idx="4">
                        <c:v>пятница</c:v>
                      </c:pt>
                      <c:pt idx="5">
                        <c:v>суббота</c:v>
                      </c:pt>
                      <c:pt idx="6">
                        <c:v>воскресенье</c:v>
                      </c:pt>
                      <c:pt idx="7">
                        <c:v>Общий итог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'4. График'!$C$2:$C$9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487942074.57500017</c:v>
                      </c:pt>
                      <c:pt idx="1">
                        <c:v>503830866.22599995</c:v>
                      </c:pt>
                      <c:pt idx="2">
                        <c:v>514512318.51699996</c:v>
                      </c:pt>
                      <c:pt idx="3">
                        <c:v>509726284.71699983</c:v>
                      </c:pt>
                      <c:pt idx="4">
                        <c:v>594973859.76299977</c:v>
                      </c:pt>
                      <c:pt idx="5">
                        <c:v>566001844.80500007</c:v>
                      </c:pt>
                      <c:pt idx="6">
                        <c:v>527692126.09999996</c:v>
                      </c:pt>
                      <c:pt idx="7">
                        <c:v>3704679374.7029996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2C-4799-BE1C-FA4C3B1BF03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918336"/>
        <c:axId val="195923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'4. График'!$D$1</c15:sqref>
                        </c15:formulaRef>
                      </c:ext>
                    </c:extLst>
                    <c:strCache>
                      <c:ptCount val="1"/>
                      <c:pt idx="0">
                        <c:v> Потери, руб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'4. График'!$A$2:$A$9</c15:sqref>
                        </c15:formulaRef>
                      </c:ext>
                    </c:extLst>
                    <c:strCache>
                      <c:ptCount val="8"/>
                      <c:pt idx="0">
                        <c:v>понедельник</c:v>
                      </c:pt>
                      <c:pt idx="1">
                        <c:v>вторник</c:v>
                      </c:pt>
                      <c:pt idx="2">
                        <c:v>среда</c:v>
                      </c:pt>
                      <c:pt idx="3">
                        <c:v>четверг</c:v>
                      </c:pt>
                      <c:pt idx="4">
                        <c:v>пятница</c:v>
                      </c:pt>
                      <c:pt idx="5">
                        <c:v>суббота</c:v>
                      </c:pt>
                      <c:pt idx="6">
                        <c:v>воскресенье</c:v>
                      </c:pt>
                      <c:pt idx="7">
                        <c:v>Общий итог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'4. График'!$D$2:$D$9</c15:sqref>
                        </c15:formulaRef>
                      </c:ext>
                    </c:extLst>
                    <c:numCache>
                      <c:formatCode>#,##0.00</c:formatCode>
                      <c:ptCount val="8"/>
                      <c:pt idx="0">
                        <c:v>22113233.842169233</c:v>
                      </c:pt>
                      <c:pt idx="1">
                        <c:v>19216580.260753855</c:v>
                      </c:pt>
                      <c:pt idx="2">
                        <c:v>20991349.344069231</c:v>
                      </c:pt>
                      <c:pt idx="3">
                        <c:v>17443565.910346147</c:v>
                      </c:pt>
                      <c:pt idx="4">
                        <c:v>19092142.906976923</c:v>
                      </c:pt>
                      <c:pt idx="5">
                        <c:v>17502958.323976923</c:v>
                      </c:pt>
                      <c:pt idx="6">
                        <c:v>15614325.378899997</c:v>
                      </c:pt>
                      <c:pt idx="7">
                        <c:v>131974155.96719231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2C-4799-BE1C-FA4C3B1BF03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'4. График'!$E$1</c:f>
              <c:strCache>
                <c:ptCount val="1"/>
                <c:pt idx="0">
                  <c:v>Доходность,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График'!$A$2:$A$9</c:f>
              <c:strCache>
                <c:ptCount val="8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  <c:pt idx="7">
                  <c:v>Общий итог</c:v>
                </c:pt>
              </c:strCache>
            </c:strRef>
          </c:cat>
          <c:val>
            <c:numRef>
              <c:f>'4. График'!$E$2:$E$9</c:f>
              <c:numCache>
                <c:formatCode>#,##0.00</c:formatCode>
                <c:ptCount val="8"/>
                <c:pt idx="0">
                  <c:v>23.097540514268143</c:v>
                </c:pt>
                <c:pt idx="1">
                  <c:v>23.42353900206432</c:v>
                </c:pt>
                <c:pt idx="2">
                  <c:v>22.927378194257614</c:v>
                </c:pt>
                <c:pt idx="3">
                  <c:v>22.857338875943306</c:v>
                </c:pt>
                <c:pt idx="4">
                  <c:v>21.860287915807071</c:v>
                </c:pt>
                <c:pt idx="5">
                  <c:v>22.103337271458489</c:v>
                </c:pt>
                <c:pt idx="6">
                  <c:v>22.712055760159043</c:v>
                </c:pt>
                <c:pt idx="7">
                  <c:v>22.684889125350338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C-4799-BE1C-FA4C3B1BF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921696"/>
        <c:axId val="195934176"/>
      </c:lineChart>
      <c:catAx>
        <c:axId val="1959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3136"/>
        <c:crosses val="autoZero"/>
        <c:auto val="1"/>
        <c:lblAlgn val="ctr"/>
        <c:lblOffset val="100"/>
        <c:noMultiLvlLbl val="0"/>
      </c:catAx>
      <c:valAx>
        <c:axId val="19592313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8336"/>
        <c:crosses val="autoZero"/>
        <c:crossBetween val="between"/>
      </c:valAx>
      <c:valAx>
        <c:axId val="195934176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1696"/>
        <c:crosses val="max"/>
        <c:crossBetween val="between"/>
      </c:valAx>
      <c:catAx>
        <c:axId val="1959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3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71717</xdr:colOff>
      <xdr:row>9</xdr:row>
      <xdr:rowOff>125505</xdr:rowOff>
    </xdr:from>
    <xdr:to>
      <xdr:col>11</xdr:col>
      <xdr:colOff>385480</xdr:colOff>
      <xdr:row>30</xdr:row>
      <xdr:rowOff>134469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EA41D7D-75DB-193B-AA87-933F46ED7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har Munaitbas (KZ)" refreshedDate="45747.406317592591" createdVersion="8" refreshedVersion="8" minRefreshableVersion="3" recordCount="1008" xr:uid="{43A58FEA-A07C-4D13-A9DD-26DCE333A8AE}">
  <cacheSource type="worksheet">
    <worksheetSource name="Объединенный"/>
  </cacheSource>
  <cacheFields count="12">
    <cacheField name="Дата" numFmtId="1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1"/>
    </cacheField>
    <cacheField name="День недели" numFmtId="1">
      <sharedItems count="7">
        <s v="воскресенье"/>
        <s v="суббота"/>
        <s v="четверг"/>
        <s v="вторник"/>
        <s v="понедельник"/>
        <s v="среда"/>
        <s v="пятница"/>
      </sharedItems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 count="505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  <m/>
      </sharedItems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Дни (Дата)" numFmtId="0" databaseField="0">
      <fieldGroup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Месяцы (Дата)" numFmtId="0" databaseField="0">
      <fieldGroup base="0">
        <rangePr groupBy="months" startDate="2020-04-28T00:00:00" endDate="2020-06-02T00:00:00"/>
        <groupItems count="14">
          <s v="&lt;28.04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 pivotCacheId="5600428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uhar Munaitbas (KZ)" refreshedDate="45750.339389004628" backgroundQuery="1" createdVersion="8" refreshedVersion="8" minRefreshableVersion="3" recordCount="0" supportSubquery="1" supportAdvancedDrill="1" xr:uid="{BC1E383E-51BE-44D9-A3DE-C07CB5759036}">
  <cacheSource type="external" connectionId="1"/>
  <cacheFields count="4">
    <cacheField name="[Measures].[Сумма по столбцу Товарооборот, руб]" caption="Сумма по столбцу Товарооборот, руб" numFmtId="0" hierarchy="13" level="32767"/>
    <cacheField name="[Объединенный].[Территория].[Территория]" caption="Территория" numFmtId="0" hierarchy="2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[Объединенный].[Последняя неделя?].[Последняя неделя?]" caption="Последняя неделя?" numFmtId="0" hierarchy="10" level="1">
      <sharedItems containsSemiMixedTypes="0" containsNonDate="0" containsString="0"/>
    </cacheField>
    <cacheField name="[Measures].[Сумма по столбцу Количество складов]" caption="Сумма по столбцу Количество складов" numFmtId="0" hierarchy="14" level="32767"/>
  </cacheFields>
  <cacheHierarchies count="15">
    <cacheHierarchy uniqueName="[Объединенный].[Дата]" caption="Дата" attribute="1" time="1" defaultMemberUniqueName="[Объединенный].[Дата].[All]" allUniqueName="[Объединенный].[Дата].[All]" dimensionUniqueName="[Объединенный]" displayFolder="" count="0" memberValueDatatype="7" unbalanced="0"/>
    <cacheHierarchy uniqueName="[Объединенный].[День недели]" caption="День недели" attribute="1" defaultMemberUniqueName="[Объединенный].[День недели].[All]" allUniqueName="[Объединенный].[День недели].[All]" dimensionUniqueName="[Объединенный]" displayFolder="" count="0" memberValueDatatype="130" unbalanced="0"/>
    <cacheHierarchy uniqueName="[Объединенный].[Территория]" caption="Территория" attribute="1" defaultMemberUniqueName="[Объединенный].[Территория].[All]" allUniqueName="[Объединенный].[Территория].[All]" dimensionUniqueName="[Объединенный]" displayFolder="" count="2" memberValueDatatype="130" unbalanced="0">
      <fieldsUsage count="2">
        <fieldUsage x="-1"/>
        <fieldUsage x="1"/>
      </fieldsUsage>
    </cacheHierarchy>
    <cacheHierarchy uniqueName="[Объединенный].[Товарооборот, шт]" caption="Товарооборот, шт" attribute="1" defaultMemberUniqueName="[Объединенный].[Товарооборот, шт].[All]" allUniqueName="[Объединенный].[Товарооборот, шт].[All]" dimensionUniqueName="[Объединенный]" displayFolder="" count="0" memberValueDatatype="5" unbalanced="0"/>
    <cacheHierarchy uniqueName="[Объединенный].[Товарооборот, руб]" caption="Товарооборот, руб" attribute="1" defaultMemberUniqueName="[Объединенный].[Товарооборот, руб].[All]" allUniqueName="[Объединенный].[Товарооборот, руб].[All]" dimensionUniqueName="[Объединенный]" displayFolder="" count="0" memberValueDatatype="5" unbalanced="0"/>
    <cacheHierarchy uniqueName="[Объединенный].[Товарооборот в себестоимости]" caption="Товарооборот в себестоимости" attribute="1" defaultMemberUniqueName="[Объединенный].[Товарооборот в себестоимости].[All]" allUniqueName="[Объединенный].[Товарооборот в себестоимости].[All]" dimensionUniqueName="[Объединенный]" displayFolder="" count="0" memberValueDatatype="5" unbalanced="0"/>
    <cacheHierarchy uniqueName="[Объединенный].[Потери, руб]" caption="Потери, руб" attribute="1" defaultMemberUniqueName="[Объединенный].[Потери, руб].[All]" allUniqueName="[Объединенный].[Потери, руб].[All]" dimensionUniqueName="[Объединенный]" displayFolder="" count="0" memberValueDatatype="5" unbalanced="0"/>
    <cacheHierarchy uniqueName="[Объединенный].[Количество складов]" caption="Количество складов" attribute="1" defaultMemberUniqueName="[Объединенный].[Количество складов].[All]" allUniqueName="[Объединенный].[Количество складов].[All]" dimensionUniqueName="[Объединенный]" displayFolder="" count="0" memberValueDatatype="20" unbalanced="0"/>
    <cacheHierarchy uniqueName="[Объединенный].[Количество заказов]" caption="Количество заказов" attribute="1" defaultMemberUniqueName="[Объединенный].[Количество заказов].[All]" allUniqueName="[Объединенный].[Количество заказов].[All]" dimensionUniqueName="[Объединенный]" displayFolder="" count="0" memberValueDatatype="20" unbalanced="0"/>
    <cacheHierarchy uniqueName="[Объединенный].[Количество клиентов]" caption="Количество клиентов" attribute="1" defaultMemberUniqueName="[Объединенный].[Количество клиентов].[All]" allUniqueName="[Объединенный].[Количество клиентов].[All]" dimensionUniqueName="[Объединенный]" displayFolder="" count="0" memberValueDatatype="20" unbalanced="0"/>
    <cacheHierarchy uniqueName="[Объединенный].[Последняя неделя?]" caption="Последняя неделя?" attribute="1" defaultMemberUniqueName="[Объединенный].[Последняя неделя?].[All]" allUniqueName="[Объединенный].[Последняя неделя?].[All]" dimensionUniqueName="[Объединенный]" displayFolder="" count="2" memberValueDatatype="130" unbalanced="0">
      <fieldsUsage count="2">
        <fieldUsage x="-1"/>
        <fieldUsage x="2"/>
      </fieldsUsage>
    </cacheHierarchy>
    <cacheHierarchy uniqueName="[Measures].[__XL_Count Объединенный]" caption="__XL_Count Объединенный" measure="1" displayFolder="" measureGroup="Объединенный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Объединенный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Количество складов]" caption="Сумма по столбцу Количество складов" measure="1" displayFolder="" measureGroup="Объединенный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Объединенный" uniqueName="[Объединенный]" caption="Объединенный"/>
  </dimensions>
  <measureGroups count="1">
    <measureGroup name="Объединенный" caption="Объединенный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x v="0"/>
    <x v="0"/>
    <x v="0"/>
    <n v="7944"/>
    <x v="0"/>
    <n v="565363.01599999995"/>
    <n v="64235.456923076919"/>
    <m/>
    <m/>
    <m/>
  </r>
  <r>
    <x v="1"/>
    <x v="1"/>
    <x v="0"/>
    <n v="10029"/>
    <x v="1"/>
    <n v="707654.63099999994"/>
    <n v="112379.26539999999"/>
    <m/>
    <m/>
    <m/>
  </r>
  <r>
    <x v="2"/>
    <x v="2"/>
    <x v="0"/>
    <n v="8536.5"/>
    <x v="2"/>
    <n v="640961.69299999997"/>
    <n v="61475.592307692306"/>
    <m/>
    <m/>
    <m/>
  </r>
  <r>
    <x v="3"/>
    <x v="1"/>
    <x v="1"/>
    <n v="38947.5"/>
    <x v="3"/>
    <n v="2740255.2110000001"/>
    <n v="294361.0811230769"/>
    <m/>
    <m/>
    <m/>
  </r>
  <r>
    <x v="4"/>
    <x v="3"/>
    <x v="1"/>
    <n v="31842"/>
    <x v="4"/>
    <n v="2269371.4459999995"/>
    <n v="328803.84615384613"/>
    <m/>
    <m/>
    <m/>
  </r>
  <r>
    <x v="5"/>
    <x v="0"/>
    <x v="1"/>
    <n v="32023.5"/>
    <x v="5"/>
    <n v="2290967.0389999999"/>
    <n v="246817.75113846152"/>
    <m/>
    <m/>
    <m/>
  </r>
  <r>
    <x v="6"/>
    <x v="1"/>
    <x v="1"/>
    <n v="31147.5"/>
    <x v="6"/>
    <n v="2261296.2760000001"/>
    <n v="225845"/>
    <m/>
    <m/>
    <m/>
  </r>
  <r>
    <x v="7"/>
    <x v="4"/>
    <x v="1"/>
    <n v="25566"/>
    <x v="7"/>
    <n v="1875929.923"/>
    <n v="280340.16570000001"/>
    <m/>
    <m/>
    <m/>
  </r>
  <r>
    <x v="8"/>
    <x v="5"/>
    <x v="1"/>
    <n v="29319"/>
    <x v="8"/>
    <n v="2115481.9889999996"/>
    <n v="139204.6"/>
    <m/>
    <m/>
    <m/>
  </r>
  <r>
    <x v="9"/>
    <x v="1"/>
    <x v="1"/>
    <n v="29031"/>
    <x v="9"/>
    <n v="2165434.9249999998"/>
    <n v="185484.16923076924"/>
    <m/>
    <m/>
    <m/>
  </r>
  <r>
    <x v="10"/>
    <x v="3"/>
    <x v="1"/>
    <n v="33423"/>
    <x v="10"/>
    <n v="2395998.3769999999"/>
    <n v="259067.63954615386"/>
    <m/>
    <m/>
    <m/>
  </r>
  <r>
    <x v="11"/>
    <x v="6"/>
    <x v="1"/>
    <n v="32487"/>
    <x v="11"/>
    <n v="2397503.37"/>
    <n v="232079.84750769229"/>
    <m/>
    <m/>
    <m/>
  </r>
  <r>
    <x v="12"/>
    <x v="3"/>
    <x v="1"/>
    <n v="28219.5"/>
    <x v="12"/>
    <n v="2050101.9780000001"/>
    <n v="309760.33573076921"/>
    <m/>
    <m/>
    <m/>
  </r>
  <r>
    <x v="13"/>
    <x v="2"/>
    <x v="1"/>
    <n v="31272"/>
    <x v="13"/>
    <n v="2257728.2139999997"/>
    <n v="301623.79230769229"/>
    <m/>
    <m/>
    <m/>
  </r>
  <r>
    <x v="14"/>
    <x v="5"/>
    <x v="1"/>
    <n v="34077"/>
    <x v="14"/>
    <n v="2389543.5279999999"/>
    <n v="459604.90796153841"/>
    <m/>
    <m/>
    <m/>
  </r>
  <r>
    <x v="15"/>
    <x v="3"/>
    <x v="1"/>
    <n v="31566"/>
    <x v="15"/>
    <n v="2323003.267"/>
    <n v="287619.52953846153"/>
    <m/>
    <m/>
    <m/>
  </r>
  <r>
    <x v="16"/>
    <x v="3"/>
    <x v="1"/>
    <n v="26940"/>
    <x v="16"/>
    <n v="1931011.4870000002"/>
    <n v="149032.79178461537"/>
    <m/>
    <m/>
    <m/>
  </r>
  <r>
    <x v="17"/>
    <x v="5"/>
    <x v="1"/>
    <n v="29241"/>
    <x v="17"/>
    <n v="2071714.7239999999"/>
    <n v="361201.8010384615"/>
    <m/>
    <m/>
    <m/>
  </r>
  <r>
    <x v="18"/>
    <x v="0"/>
    <x v="1"/>
    <n v="26082"/>
    <x v="18"/>
    <n v="1925475.1139999998"/>
    <n v="247646.60936153846"/>
    <m/>
    <m/>
    <m/>
  </r>
  <r>
    <x v="19"/>
    <x v="5"/>
    <x v="1"/>
    <n v="32511"/>
    <x v="19"/>
    <n v="2406562.0579999997"/>
    <n v="306098.4769230769"/>
    <m/>
    <m/>
    <m/>
  </r>
  <r>
    <x v="20"/>
    <x v="1"/>
    <x v="1"/>
    <n v="42703.5"/>
    <x v="20"/>
    <n v="3056063.7349999999"/>
    <n v="223670.01693846151"/>
    <m/>
    <m/>
    <m/>
  </r>
  <r>
    <x v="21"/>
    <x v="4"/>
    <x v="1"/>
    <n v="35592"/>
    <x v="21"/>
    <n v="2540760.0409999997"/>
    <n v="351098.05384615384"/>
    <m/>
    <m/>
    <m/>
  </r>
  <r>
    <x v="22"/>
    <x v="2"/>
    <x v="1"/>
    <n v="30445.5"/>
    <x v="22"/>
    <n v="2244503.1999999997"/>
    <n v="203231.46096923074"/>
    <m/>
    <m/>
    <m/>
  </r>
  <r>
    <x v="23"/>
    <x v="0"/>
    <x v="1"/>
    <n v="36619.5"/>
    <x v="23"/>
    <n v="2647972.3429999999"/>
    <n v="371661.65384615387"/>
    <m/>
    <m/>
    <m/>
  </r>
  <r>
    <x v="24"/>
    <x v="6"/>
    <x v="1"/>
    <n v="29409"/>
    <x v="24"/>
    <n v="2133443.3049999997"/>
    <n v="355537.44449230767"/>
    <m/>
    <m/>
    <m/>
  </r>
  <r>
    <x v="25"/>
    <x v="2"/>
    <x v="1"/>
    <n v="27018"/>
    <x v="25"/>
    <n v="2000889.9870000002"/>
    <n v="283287.86923076923"/>
    <m/>
    <m/>
    <m/>
  </r>
  <r>
    <x v="26"/>
    <x v="0"/>
    <x v="1"/>
    <n v="34303.5"/>
    <x v="26"/>
    <n v="2399312.9350000001"/>
    <n v="282325.24615384615"/>
    <m/>
    <m/>
    <m/>
  </r>
  <r>
    <x v="0"/>
    <x v="0"/>
    <x v="1"/>
    <n v="36999"/>
    <x v="27"/>
    <n v="2757933.63"/>
    <n v="112971.77692307692"/>
    <m/>
    <m/>
    <m/>
  </r>
  <r>
    <x v="1"/>
    <x v="1"/>
    <x v="1"/>
    <n v="44001"/>
    <x v="28"/>
    <n v="3132604.841"/>
    <n v="242715.26253846151"/>
    <m/>
    <m/>
    <m/>
  </r>
  <r>
    <x v="2"/>
    <x v="2"/>
    <x v="1"/>
    <n v="30982.5"/>
    <x v="29"/>
    <n v="2232253.034"/>
    <n v="343211.54262307688"/>
    <m/>
    <m/>
    <m/>
  </r>
  <r>
    <x v="3"/>
    <x v="1"/>
    <x v="2"/>
    <n v="88063.5"/>
    <x v="30"/>
    <n v="5779076.7979999995"/>
    <n v="152384.93586153846"/>
    <m/>
    <m/>
    <m/>
  </r>
  <r>
    <x v="4"/>
    <x v="3"/>
    <x v="2"/>
    <n v="84024"/>
    <x v="31"/>
    <n v="5426339.5819999995"/>
    <n v="195070.25003076921"/>
    <m/>
    <m/>
    <m/>
  </r>
  <r>
    <x v="5"/>
    <x v="0"/>
    <x v="2"/>
    <n v="78057"/>
    <x v="32"/>
    <n v="5115462.4009999996"/>
    <n v="61149.515384615377"/>
    <m/>
    <m/>
    <m/>
  </r>
  <r>
    <x v="6"/>
    <x v="1"/>
    <x v="2"/>
    <n v="69720"/>
    <x v="33"/>
    <n v="4726931.9569999995"/>
    <n v="294634.35530769231"/>
    <m/>
    <m/>
    <m/>
  </r>
  <r>
    <x v="7"/>
    <x v="4"/>
    <x v="2"/>
    <n v="72928.5"/>
    <x v="34"/>
    <n v="4993791.9560000002"/>
    <n v="215294.37692307692"/>
    <m/>
    <m/>
    <m/>
  </r>
  <r>
    <x v="8"/>
    <x v="5"/>
    <x v="2"/>
    <n v="79527"/>
    <x v="35"/>
    <n v="5432087.9790000003"/>
    <n v="172769.19230769231"/>
    <m/>
    <m/>
    <m/>
  </r>
  <r>
    <x v="9"/>
    <x v="1"/>
    <x v="2"/>
    <n v="60463.5"/>
    <x v="36"/>
    <n v="4218316.0290000001"/>
    <n v="244262.12107692307"/>
    <m/>
    <m/>
    <m/>
  </r>
  <r>
    <x v="10"/>
    <x v="3"/>
    <x v="2"/>
    <n v="79975.5"/>
    <x v="37"/>
    <n v="5083946.1689999998"/>
    <n v="141931.13193076922"/>
    <m/>
    <m/>
    <m/>
  </r>
  <r>
    <x v="11"/>
    <x v="6"/>
    <x v="2"/>
    <n v="97534.5"/>
    <x v="38"/>
    <n v="6855177.2400000002"/>
    <n v="185180.38007692309"/>
    <m/>
    <m/>
    <m/>
  </r>
  <r>
    <x v="12"/>
    <x v="3"/>
    <x v="2"/>
    <n v="71520"/>
    <x v="39"/>
    <n v="4793096.1439999994"/>
    <n v="181432.06769230767"/>
    <m/>
    <m/>
    <m/>
  </r>
  <r>
    <x v="13"/>
    <x v="2"/>
    <x v="2"/>
    <n v="79485"/>
    <x v="40"/>
    <n v="5212858.58"/>
    <n v="120955.33846153846"/>
    <m/>
    <m/>
    <m/>
  </r>
  <r>
    <x v="14"/>
    <x v="5"/>
    <x v="2"/>
    <n v="93313.5"/>
    <x v="41"/>
    <n v="5922822.6779999994"/>
    <n v="714758.2"/>
    <m/>
    <m/>
    <m/>
  </r>
  <r>
    <x v="15"/>
    <x v="3"/>
    <x v="2"/>
    <n v="76585.5"/>
    <x v="42"/>
    <n v="5290094.2719999999"/>
    <n v="386033.17544615385"/>
    <m/>
    <m/>
    <m/>
  </r>
  <r>
    <x v="16"/>
    <x v="3"/>
    <x v="2"/>
    <n v="81826.5"/>
    <x v="43"/>
    <n v="5366333.7130000005"/>
    <n v="145122.77781538462"/>
    <m/>
    <m/>
    <m/>
  </r>
  <r>
    <x v="17"/>
    <x v="5"/>
    <x v="2"/>
    <n v="78846"/>
    <x v="44"/>
    <n v="5288518.7799999993"/>
    <n v="227969.01538461537"/>
    <m/>
    <m/>
    <m/>
  </r>
  <r>
    <x v="18"/>
    <x v="0"/>
    <x v="2"/>
    <n v="77263.5"/>
    <x v="45"/>
    <n v="5282661.8549999995"/>
    <n v="161473.07692307691"/>
    <m/>
    <m/>
    <m/>
  </r>
  <r>
    <x v="19"/>
    <x v="5"/>
    <x v="2"/>
    <n v="68994"/>
    <x v="46"/>
    <n v="4695811.3490000004"/>
    <n v="157384.1788307692"/>
    <m/>
    <m/>
    <m/>
  </r>
  <r>
    <x v="20"/>
    <x v="1"/>
    <x v="2"/>
    <n v="102889.5"/>
    <x v="47"/>
    <n v="6673236.3720000004"/>
    <n v="127223.84583076923"/>
    <m/>
    <m/>
    <m/>
  </r>
  <r>
    <x v="21"/>
    <x v="4"/>
    <x v="2"/>
    <n v="76999.5"/>
    <x v="48"/>
    <n v="5032216.1889999993"/>
    <n v="100883.95384615385"/>
    <m/>
    <m/>
    <m/>
  </r>
  <r>
    <x v="22"/>
    <x v="2"/>
    <x v="2"/>
    <n v="77565"/>
    <x v="49"/>
    <n v="5349682.4849999994"/>
    <n v="31578.207692307689"/>
    <m/>
    <m/>
    <m/>
  </r>
  <r>
    <x v="23"/>
    <x v="0"/>
    <x v="2"/>
    <n v="84132"/>
    <x v="50"/>
    <n v="5637882.125"/>
    <n v="126673.26923076922"/>
    <m/>
    <m/>
    <m/>
  </r>
  <r>
    <x v="24"/>
    <x v="6"/>
    <x v="2"/>
    <n v="69544.5"/>
    <x v="51"/>
    <n v="4773839.9380000001"/>
    <n v="201777.4038153846"/>
    <m/>
    <m/>
    <m/>
  </r>
  <r>
    <x v="25"/>
    <x v="2"/>
    <x v="2"/>
    <n v="73204.5"/>
    <x v="52"/>
    <n v="5001227.6710000001"/>
    <n v="184167.76355384616"/>
    <m/>
    <m/>
    <m/>
  </r>
  <r>
    <x v="26"/>
    <x v="0"/>
    <x v="2"/>
    <n v="76663.5"/>
    <x v="53"/>
    <n v="5048965.7960000001"/>
    <n v="94608.146153846144"/>
    <m/>
    <m/>
    <m/>
  </r>
  <r>
    <x v="3"/>
    <x v="1"/>
    <x v="3"/>
    <n v="14265"/>
    <x v="54"/>
    <n v="1024403.9859999999"/>
    <n v="72626.813907692311"/>
    <m/>
    <m/>
    <m/>
  </r>
  <r>
    <x v="4"/>
    <x v="3"/>
    <x v="3"/>
    <n v="11526"/>
    <x v="55"/>
    <n v="820018.375"/>
    <n v="77816.215384615381"/>
    <m/>
    <m/>
    <m/>
  </r>
  <r>
    <x v="5"/>
    <x v="0"/>
    <x v="3"/>
    <n v="10402.5"/>
    <x v="56"/>
    <n v="729677.51899999997"/>
    <n v="140731.96461538461"/>
    <m/>
    <m/>
    <m/>
  </r>
  <r>
    <x v="6"/>
    <x v="1"/>
    <x v="3"/>
    <n v="13216.5"/>
    <x v="57"/>
    <n v="937716.15799999994"/>
    <n v="61387.776923076919"/>
    <m/>
    <m/>
    <m/>
  </r>
  <r>
    <x v="7"/>
    <x v="4"/>
    <x v="3"/>
    <n v="9130.5"/>
    <x v="58"/>
    <n v="644150.51899999997"/>
    <n v="98026.490369230756"/>
    <m/>
    <m/>
    <m/>
  </r>
  <r>
    <x v="8"/>
    <x v="5"/>
    <x v="3"/>
    <n v="10840.5"/>
    <x v="59"/>
    <n v="783753.29499999993"/>
    <n v="58214.93076923077"/>
    <m/>
    <m/>
    <m/>
  </r>
  <r>
    <x v="9"/>
    <x v="1"/>
    <x v="3"/>
    <n v="7866"/>
    <x v="60"/>
    <n v="575518.06799999997"/>
    <n v="119723.42363076922"/>
    <m/>
    <m/>
    <m/>
  </r>
  <r>
    <x v="10"/>
    <x v="3"/>
    <x v="3"/>
    <n v="11835"/>
    <x v="61"/>
    <n v="825345.05300000007"/>
    <n v="109486.33076923077"/>
    <m/>
    <m/>
    <m/>
  </r>
  <r>
    <x v="11"/>
    <x v="6"/>
    <x v="3"/>
    <n v="11619"/>
    <x v="62"/>
    <n v="829782.37600000005"/>
    <n v="121759.66210769229"/>
    <m/>
    <m/>
    <m/>
  </r>
  <r>
    <x v="12"/>
    <x v="3"/>
    <x v="3"/>
    <n v="9328.5"/>
    <x v="63"/>
    <n v="634517.67299999995"/>
    <n v="136157.98361538461"/>
    <m/>
    <m/>
    <m/>
  </r>
  <r>
    <x v="13"/>
    <x v="2"/>
    <x v="3"/>
    <n v="11250"/>
    <x v="64"/>
    <n v="808524.505"/>
    <n v="94344.953846153847"/>
    <m/>
    <m/>
    <m/>
  </r>
  <r>
    <x v="14"/>
    <x v="5"/>
    <x v="3"/>
    <n v="13063.5"/>
    <x v="65"/>
    <n v="910480.6449999999"/>
    <n v="64430.964123076919"/>
    <m/>
    <m/>
    <m/>
  </r>
  <r>
    <x v="15"/>
    <x v="3"/>
    <x v="3"/>
    <n v="10147.5"/>
    <x v="66"/>
    <n v="718019.27600000007"/>
    <n v="92027.36809230769"/>
    <m/>
    <m/>
    <m/>
  </r>
  <r>
    <x v="16"/>
    <x v="3"/>
    <x v="3"/>
    <n v="12331.5"/>
    <x v="67"/>
    <n v="896773.32399999991"/>
    <n v="51681.038461538461"/>
    <m/>
    <m/>
    <m/>
  </r>
  <r>
    <x v="17"/>
    <x v="5"/>
    <x v="3"/>
    <n v="11202"/>
    <x v="68"/>
    <n v="799644.75899999996"/>
    <n v="111860.49372307691"/>
    <m/>
    <m/>
    <m/>
  </r>
  <r>
    <x v="0"/>
    <x v="0"/>
    <x v="2"/>
    <n v="89149.5"/>
    <x v="69"/>
    <n v="5979210.0970000001"/>
    <n v="47580.146153846152"/>
    <m/>
    <m/>
    <m/>
  </r>
  <r>
    <x v="18"/>
    <x v="0"/>
    <x v="3"/>
    <n v="8185.5"/>
    <x v="70"/>
    <n v="575840.67700000003"/>
    <n v="73920.584615384607"/>
    <m/>
    <m/>
    <m/>
  </r>
  <r>
    <x v="1"/>
    <x v="1"/>
    <x v="2"/>
    <n v="108123"/>
    <x v="71"/>
    <n v="7329868.665"/>
    <n v="137418.15930769229"/>
    <m/>
    <m/>
    <m/>
  </r>
  <r>
    <x v="19"/>
    <x v="5"/>
    <x v="3"/>
    <n v="9210"/>
    <x v="72"/>
    <n v="616683.38099999994"/>
    <n v="99623.130769230775"/>
    <m/>
    <m/>
    <m/>
  </r>
  <r>
    <x v="20"/>
    <x v="1"/>
    <x v="3"/>
    <n v="14773.5"/>
    <x v="73"/>
    <n v="1069622.507"/>
    <n v="74049.523076923084"/>
    <m/>
    <m/>
    <m/>
  </r>
  <r>
    <x v="2"/>
    <x v="2"/>
    <x v="2"/>
    <n v="78141"/>
    <x v="74"/>
    <n v="5084073.5159999998"/>
    <n v="142499.01538461537"/>
    <m/>
    <m/>
    <m/>
  </r>
  <r>
    <x v="21"/>
    <x v="4"/>
    <x v="3"/>
    <n v="12280.5"/>
    <x v="75"/>
    <n v="871047.598"/>
    <n v="85172.084615384621"/>
    <m/>
    <m/>
    <m/>
  </r>
  <r>
    <x v="22"/>
    <x v="2"/>
    <x v="3"/>
    <n v="8934"/>
    <x v="76"/>
    <n v="663415.49699999997"/>
    <n v="24274.438461538462"/>
    <m/>
    <m/>
    <m/>
  </r>
  <r>
    <x v="23"/>
    <x v="0"/>
    <x v="3"/>
    <n v="12918"/>
    <x v="77"/>
    <n v="896111.80299999996"/>
    <n v="99729.923076923063"/>
    <m/>
    <m/>
    <m/>
  </r>
  <r>
    <x v="24"/>
    <x v="6"/>
    <x v="3"/>
    <n v="12528"/>
    <x v="78"/>
    <n v="861486.47499999998"/>
    <n v="87212.130769230775"/>
    <m/>
    <m/>
    <m/>
  </r>
  <r>
    <x v="25"/>
    <x v="2"/>
    <x v="3"/>
    <n v="11029.5"/>
    <x v="79"/>
    <n v="758428.73499999999"/>
    <n v="86710.804507692301"/>
    <m/>
    <m/>
    <m/>
  </r>
  <r>
    <x v="26"/>
    <x v="0"/>
    <x v="3"/>
    <n v="9994.5"/>
    <x v="80"/>
    <n v="702631.81099999999"/>
    <n v="82264.567169230766"/>
    <m/>
    <m/>
    <m/>
  </r>
  <r>
    <x v="0"/>
    <x v="0"/>
    <x v="3"/>
    <n v="12724.5"/>
    <x v="81"/>
    <n v="896490.07"/>
    <n v="49463.982984615388"/>
    <m/>
    <m/>
    <m/>
  </r>
  <r>
    <x v="1"/>
    <x v="1"/>
    <x v="3"/>
    <n v="14728.5"/>
    <x v="82"/>
    <n v="1048221.1390000001"/>
    <n v="86278.176699999996"/>
    <m/>
    <m/>
    <m/>
  </r>
  <r>
    <x v="2"/>
    <x v="2"/>
    <x v="3"/>
    <n v="13038"/>
    <x v="83"/>
    <n v="939269.56700000004"/>
    <n v="74269.06047692307"/>
    <m/>
    <m/>
    <m/>
  </r>
  <r>
    <x v="3"/>
    <x v="1"/>
    <x v="4"/>
    <n v="35482.5"/>
    <x v="84"/>
    <n v="2633868.1740000001"/>
    <n v="150484.18215384614"/>
    <m/>
    <m/>
    <m/>
  </r>
  <r>
    <x v="4"/>
    <x v="3"/>
    <x v="4"/>
    <n v="32434.5"/>
    <x v="85"/>
    <n v="2368028.6850000001"/>
    <n v="225452.89078461539"/>
    <m/>
    <m/>
    <m/>
  </r>
  <r>
    <x v="5"/>
    <x v="0"/>
    <x v="4"/>
    <n v="30486"/>
    <x v="86"/>
    <n v="2183502.7290000003"/>
    <n v="153558.02257692307"/>
    <m/>
    <m/>
    <m/>
  </r>
  <r>
    <x v="6"/>
    <x v="1"/>
    <x v="4"/>
    <n v="32079"/>
    <x v="87"/>
    <n v="2319890.3459999999"/>
    <n v="194963.39216923076"/>
    <m/>
    <m/>
    <m/>
  </r>
  <r>
    <x v="7"/>
    <x v="4"/>
    <x v="4"/>
    <n v="27072"/>
    <x v="88"/>
    <n v="1980824.9889999998"/>
    <n v="188174.3243923077"/>
    <m/>
    <m/>
    <m/>
  </r>
  <r>
    <x v="8"/>
    <x v="5"/>
    <x v="4"/>
    <n v="25917"/>
    <x v="89"/>
    <n v="1937222.0459999999"/>
    <n v="159472.57584615384"/>
    <m/>
    <m/>
    <m/>
  </r>
  <r>
    <x v="9"/>
    <x v="1"/>
    <x v="4"/>
    <n v="19461"/>
    <x v="90"/>
    <n v="1457108.1479999998"/>
    <n v="183829.81409230767"/>
    <m/>
    <m/>
    <m/>
  </r>
  <r>
    <x v="10"/>
    <x v="3"/>
    <x v="4"/>
    <n v="31407"/>
    <x v="91"/>
    <n v="2288433.4950000001"/>
    <n v="193538.8704076923"/>
    <m/>
    <m/>
    <m/>
  </r>
  <r>
    <x v="11"/>
    <x v="6"/>
    <x v="4"/>
    <n v="25792.5"/>
    <x v="92"/>
    <n v="1915101.034"/>
    <n v="277477.31932307692"/>
    <m/>
    <m/>
    <m/>
  </r>
  <r>
    <x v="12"/>
    <x v="3"/>
    <x v="4"/>
    <n v="26032.5"/>
    <x v="93"/>
    <n v="1847737.8370000001"/>
    <n v="141864.00329999998"/>
    <m/>
    <m/>
    <m/>
  </r>
  <r>
    <x v="13"/>
    <x v="2"/>
    <x v="4"/>
    <n v="31707"/>
    <x v="94"/>
    <n v="2349459.5"/>
    <n v="187617.05315384615"/>
    <m/>
    <m/>
    <m/>
  </r>
  <r>
    <x v="14"/>
    <x v="5"/>
    <x v="4"/>
    <n v="29955"/>
    <x v="95"/>
    <n v="2195766.1209999998"/>
    <n v="202002.14775384613"/>
    <m/>
    <m/>
    <m/>
  </r>
  <r>
    <x v="15"/>
    <x v="3"/>
    <x v="4"/>
    <n v="22848"/>
    <x v="96"/>
    <n v="1657688.8529999999"/>
    <n v="178454.88537692308"/>
    <m/>
    <m/>
    <m/>
  </r>
  <r>
    <x v="16"/>
    <x v="3"/>
    <x v="4"/>
    <n v="23314.5"/>
    <x v="97"/>
    <n v="1701780.4779999999"/>
    <n v="141999.40078461537"/>
    <m/>
    <m/>
    <m/>
  </r>
  <r>
    <x v="17"/>
    <x v="5"/>
    <x v="4"/>
    <n v="26464.5"/>
    <x v="98"/>
    <n v="1886244.7409999999"/>
    <n v="207105.15935384613"/>
    <m/>
    <m/>
    <m/>
  </r>
  <r>
    <x v="18"/>
    <x v="0"/>
    <x v="4"/>
    <n v="23539.5"/>
    <x v="99"/>
    <n v="1735984.6140000001"/>
    <n v="170377.85753846151"/>
    <m/>
    <m/>
    <m/>
  </r>
  <r>
    <x v="19"/>
    <x v="5"/>
    <x v="4"/>
    <n v="24678"/>
    <x v="100"/>
    <n v="1781999.058"/>
    <n v="359577.90600769228"/>
    <m/>
    <m/>
    <m/>
  </r>
  <r>
    <x v="20"/>
    <x v="1"/>
    <x v="4"/>
    <n v="38176.5"/>
    <x v="101"/>
    <n v="2831498.2739999997"/>
    <n v="146460.30097692306"/>
    <m/>
    <m/>
    <m/>
  </r>
  <r>
    <x v="21"/>
    <x v="4"/>
    <x v="4"/>
    <n v="30603"/>
    <x v="102"/>
    <n v="2288224.429"/>
    <n v="167381.28187692308"/>
    <m/>
    <m/>
    <m/>
  </r>
  <r>
    <x v="22"/>
    <x v="2"/>
    <x v="4"/>
    <n v="24211.5"/>
    <x v="103"/>
    <n v="1801564.392"/>
    <n v="97090.63692307692"/>
    <m/>
    <m/>
    <m/>
  </r>
  <r>
    <x v="23"/>
    <x v="0"/>
    <x v="4"/>
    <n v="31399.5"/>
    <x v="104"/>
    <n v="2267667.5189999999"/>
    <n v="169650.86923076923"/>
    <m/>
    <m/>
    <m/>
  </r>
  <r>
    <x v="24"/>
    <x v="6"/>
    <x v="4"/>
    <n v="25294.5"/>
    <x v="105"/>
    <n v="1811009.8979999998"/>
    <n v="151659.17713846153"/>
    <m/>
    <m/>
    <m/>
  </r>
  <r>
    <x v="25"/>
    <x v="2"/>
    <x v="4"/>
    <n v="25468.5"/>
    <x v="106"/>
    <n v="1875294.65"/>
    <n v="221739.45623076922"/>
    <m/>
    <m/>
    <m/>
  </r>
  <r>
    <x v="26"/>
    <x v="0"/>
    <x v="4"/>
    <n v="31854"/>
    <x v="107"/>
    <n v="2431800.3939999999"/>
    <n v="155421.87692307692"/>
    <m/>
    <m/>
    <m/>
  </r>
  <r>
    <x v="0"/>
    <x v="0"/>
    <x v="4"/>
    <n v="32359.5"/>
    <x v="108"/>
    <n v="2374135.6799999997"/>
    <n v="106116.64615384616"/>
    <m/>
    <m/>
    <m/>
  </r>
  <r>
    <x v="1"/>
    <x v="1"/>
    <x v="4"/>
    <n v="39867"/>
    <x v="109"/>
    <n v="2919786.2949999999"/>
    <n v="182639.11723076922"/>
    <m/>
    <m/>
    <m/>
  </r>
  <r>
    <x v="2"/>
    <x v="2"/>
    <x v="4"/>
    <n v="31974"/>
    <x v="110"/>
    <n v="2389834.3129999996"/>
    <n v="174780.66518461538"/>
    <m/>
    <m/>
    <m/>
  </r>
  <r>
    <x v="3"/>
    <x v="1"/>
    <x v="5"/>
    <n v="321412.5"/>
    <x v="111"/>
    <n v="23691368.555"/>
    <n v="595097.15929230768"/>
    <m/>
    <m/>
    <m/>
  </r>
  <r>
    <x v="4"/>
    <x v="3"/>
    <x v="5"/>
    <n v="276568.5"/>
    <x v="112"/>
    <n v="19768696.5"/>
    <n v="759335.80469230772"/>
    <m/>
    <m/>
    <m/>
  </r>
  <r>
    <x v="5"/>
    <x v="0"/>
    <x v="5"/>
    <n v="269029.5"/>
    <x v="113"/>
    <n v="19515982.116"/>
    <n v="551393.4769230769"/>
    <m/>
    <m/>
    <m/>
  </r>
  <r>
    <x v="6"/>
    <x v="1"/>
    <x v="5"/>
    <n v="285972"/>
    <x v="114"/>
    <n v="21483666.921"/>
    <n v="549316.95015384618"/>
    <m/>
    <m/>
    <m/>
  </r>
  <r>
    <x v="7"/>
    <x v="4"/>
    <x v="5"/>
    <n v="283942.5"/>
    <x v="115"/>
    <n v="21174604.830000002"/>
    <n v="988153.40803076921"/>
    <m/>
    <m/>
    <m/>
  </r>
  <r>
    <x v="8"/>
    <x v="5"/>
    <x v="5"/>
    <n v="298059"/>
    <x v="116"/>
    <n v="22717731.617999997"/>
    <n v="661329.17833846144"/>
    <m/>
    <m/>
    <m/>
  </r>
  <r>
    <x v="9"/>
    <x v="1"/>
    <x v="5"/>
    <n v="232903.5"/>
    <x v="117"/>
    <n v="17790852.443999998"/>
    <n v="634118.86923076923"/>
    <m/>
    <m/>
    <m/>
  </r>
  <r>
    <x v="10"/>
    <x v="3"/>
    <x v="5"/>
    <n v="276966"/>
    <x v="118"/>
    <n v="20223763.805"/>
    <n v="645572.57826153841"/>
    <m/>
    <m/>
    <m/>
  </r>
  <r>
    <x v="11"/>
    <x v="6"/>
    <x v="5"/>
    <n v="296149.5"/>
    <x v="119"/>
    <n v="22737807.546999998"/>
    <n v="896375.16923076916"/>
    <m/>
    <m/>
    <m/>
  </r>
  <r>
    <x v="12"/>
    <x v="3"/>
    <x v="5"/>
    <n v="281796"/>
    <x v="120"/>
    <n v="20980503.504999999"/>
    <n v="776209.03169999993"/>
    <m/>
    <m/>
    <m/>
  </r>
  <r>
    <x v="13"/>
    <x v="2"/>
    <x v="5"/>
    <n v="288936"/>
    <x v="121"/>
    <n v="20824687.999000002"/>
    <n v="822353.43936153851"/>
    <m/>
    <m/>
    <m/>
  </r>
  <r>
    <x v="14"/>
    <x v="5"/>
    <x v="5"/>
    <n v="300151.5"/>
    <x v="122"/>
    <n v="21545834.136"/>
    <n v="1052145.9026769232"/>
    <m/>
    <m/>
    <m/>
  </r>
  <r>
    <x v="15"/>
    <x v="3"/>
    <x v="5"/>
    <n v="262734"/>
    <x v="123"/>
    <n v="19610637.316999998"/>
    <n v="919330.0461538462"/>
    <m/>
    <m/>
    <m/>
  </r>
  <r>
    <x v="16"/>
    <x v="3"/>
    <x v="5"/>
    <n v="286002"/>
    <x v="124"/>
    <n v="21437602.310000002"/>
    <n v="637711.59372307686"/>
    <m/>
    <m/>
    <m/>
  </r>
  <r>
    <x v="17"/>
    <x v="5"/>
    <x v="5"/>
    <n v="258459"/>
    <x v="125"/>
    <n v="19153152.526999999"/>
    <n v="636197.23340769229"/>
    <m/>
    <m/>
    <m/>
  </r>
  <r>
    <x v="18"/>
    <x v="0"/>
    <x v="5"/>
    <n v="274083"/>
    <x v="126"/>
    <n v="20563887.598999999"/>
    <n v="779849.36538461538"/>
    <m/>
    <m/>
    <m/>
  </r>
  <r>
    <x v="19"/>
    <x v="5"/>
    <x v="5"/>
    <n v="277512"/>
    <x v="127"/>
    <n v="20810852.736000001"/>
    <n v="790162.57692307688"/>
    <m/>
    <m/>
    <m/>
  </r>
  <r>
    <x v="20"/>
    <x v="1"/>
    <x v="5"/>
    <n v="356982"/>
    <x v="128"/>
    <n v="26357141.036999997"/>
    <n v="601482.07692307688"/>
    <m/>
    <m/>
    <m/>
  </r>
  <r>
    <x v="21"/>
    <x v="4"/>
    <x v="5"/>
    <n v="266983.5"/>
    <x v="129"/>
    <n v="19659432.722999997"/>
    <n v="698314.9846153846"/>
    <m/>
    <m/>
    <m/>
  </r>
  <r>
    <x v="22"/>
    <x v="2"/>
    <x v="5"/>
    <n v="311131.5"/>
    <x v="130"/>
    <n v="23595019.660999998"/>
    <n v="265444.33165384614"/>
    <m/>
    <m/>
    <m/>
  </r>
  <r>
    <x v="23"/>
    <x v="0"/>
    <x v="5"/>
    <n v="287206.5"/>
    <x v="131"/>
    <n v="21276357.105999999"/>
    <n v="541588.89356153843"/>
    <m/>
    <m/>
    <m/>
  </r>
  <r>
    <x v="24"/>
    <x v="6"/>
    <x v="5"/>
    <n v="370092"/>
    <x v="132"/>
    <n v="28012065.349999998"/>
    <n v="725212.99592307687"/>
    <m/>
    <m/>
    <m/>
  </r>
  <r>
    <x v="25"/>
    <x v="2"/>
    <x v="5"/>
    <n v="247813.5"/>
    <x v="133"/>
    <n v="18582990.427999999"/>
    <n v="865201.87857692305"/>
    <m/>
    <m/>
    <m/>
  </r>
  <r>
    <x v="26"/>
    <x v="0"/>
    <x v="5"/>
    <n v="287740.5"/>
    <x v="134"/>
    <n v="21369401.386999998"/>
    <n v="607679.34615384613"/>
    <m/>
    <m/>
    <m/>
  </r>
  <r>
    <x v="3"/>
    <x v="1"/>
    <x v="6"/>
    <n v="408810"/>
    <x v="135"/>
    <n v="31033323.692999996"/>
    <n v="571764.09076923074"/>
    <m/>
    <m/>
    <m/>
  </r>
  <r>
    <x v="4"/>
    <x v="3"/>
    <x v="6"/>
    <n v="362536.5"/>
    <x v="136"/>
    <n v="26762183.377"/>
    <n v="650375.76849230775"/>
    <m/>
    <m/>
    <m/>
  </r>
  <r>
    <x v="5"/>
    <x v="0"/>
    <x v="6"/>
    <n v="357072"/>
    <x v="137"/>
    <n v="26914635.671"/>
    <n v="566638.92575384618"/>
    <m/>
    <m/>
    <m/>
  </r>
  <r>
    <x v="6"/>
    <x v="1"/>
    <x v="6"/>
    <n v="359214"/>
    <x v="138"/>
    <n v="27863789.055"/>
    <n v="582268.72615384613"/>
    <m/>
    <m/>
    <m/>
  </r>
  <r>
    <x v="7"/>
    <x v="4"/>
    <x v="6"/>
    <n v="360255"/>
    <x v="139"/>
    <n v="27588003.988000002"/>
    <n v="1078421.345076923"/>
    <m/>
    <m/>
    <m/>
  </r>
  <r>
    <x v="8"/>
    <x v="5"/>
    <x v="6"/>
    <n v="387220.5"/>
    <x v="140"/>
    <n v="30476170.214999996"/>
    <n v="642893.56656923075"/>
    <m/>
    <m/>
    <m/>
  </r>
  <r>
    <x v="9"/>
    <x v="1"/>
    <x v="6"/>
    <n v="296580"/>
    <x v="141"/>
    <n v="23119777.98"/>
    <n v="657754.31880000001"/>
    <m/>
    <m/>
    <m/>
  </r>
  <r>
    <x v="10"/>
    <x v="3"/>
    <x v="6"/>
    <n v="369861"/>
    <x v="142"/>
    <n v="27592063.502999999"/>
    <n v="589339.03384615376"/>
    <m/>
    <m/>
    <m/>
  </r>
  <r>
    <x v="11"/>
    <x v="6"/>
    <x v="6"/>
    <n v="372504"/>
    <x v="143"/>
    <n v="29141359.438000001"/>
    <n v="848425.41843846149"/>
    <m/>
    <m/>
    <m/>
  </r>
  <r>
    <x v="12"/>
    <x v="3"/>
    <x v="6"/>
    <n v="373392"/>
    <x v="144"/>
    <n v="28453665.594999999"/>
    <n v="535419.89796923078"/>
    <m/>
    <m/>
    <m/>
  </r>
  <r>
    <x v="13"/>
    <x v="2"/>
    <x v="6"/>
    <n v="378043.5"/>
    <x v="145"/>
    <n v="28083686.689999998"/>
    <n v="713697.60769230768"/>
    <m/>
    <m/>
    <m/>
  </r>
  <r>
    <x v="14"/>
    <x v="5"/>
    <x v="6"/>
    <n v="388668"/>
    <x v="146"/>
    <n v="28736966.634"/>
    <n v="997757.75384615385"/>
    <m/>
    <m/>
    <m/>
  </r>
  <r>
    <x v="15"/>
    <x v="3"/>
    <x v="6"/>
    <n v="333792"/>
    <x v="147"/>
    <n v="25644478.342"/>
    <n v="919576.96055384621"/>
    <m/>
    <m/>
    <m/>
  </r>
  <r>
    <x v="16"/>
    <x v="3"/>
    <x v="6"/>
    <n v="376060.5"/>
    <x v="148"/>
    <n v="29154014.884"/>
    <n v="611904.23352307687"/>
    <m/>
    <m/>
    <m/>
  </r>
  <r>
    <x v="17"/>
    <x v="5"/>
    <x v="6"/>
    <n v="350068.5"/>
    <x v="149"/>
    <n v="26793668.158999998"/>
    <n v="582815.36153846153"/>
    <m/>
    <m/>
    <m/>
  </r>
  <r>
    <x v="0"/>
    <x v="0"/>
    <x v="5"/>
    <n v="294337.5"/>
    <x v="150"/>
    <n v="22491044.692999996"/>
    <n v="283716.73846153845"/>
    <m/>
    <m/>
    <m/>
  </r>
  <r>
    <x v="18"/>
    <x v="0"/>
    <x v="6"/>
    <n v="342666"/>
    <x v="151"/>
    <n v="26408496.047999997"/>
    <n v="820373.56815384608"/>
    <m/>
    <m/>
    <m/>
  </r>
  <r>
    <x v="1"/>
    <x v="1"/>
    <x v="5"/>
    <n v="364882.5"/>
    <x v="152"/>
    <n v="27535617.434"/>
    <n v="541116.6988461538"/>
    <m/>
    <m/>
    <m/>
  </r>
  <r>
    <x v="19"/>
    <x v="5"/>
    <x v="6"/>
    <n v="355278"/>
    <x v="153"/>
    <n v="27467616.702999998"/>
    <n v="942702.9"/>
    <m/>
    <m/>
    <m/>
  </r>
  <r>
    <x v="20"/>
    <x v="1"/>
    <x v="6"/>
    <n v="456885"/>
    <x v="154"/>
    <n v="34793888.932999998"/>
    <n v="595793.09065384604"/>
    <m/>
    <m/>
    <m/>
  </r>
  <r>
    <x v="2"/>
    <x v="2"/>
    <x v="5"/>
    <n v="278491.5"/>
    <x v="155"/>
    <n v="20806418.796"/>
    <n v="591565.35384615383"/>
    <m/>
    <m/>
    <m/>
  </r>
  <r>
    <x v="21"/>
    <x v="4"/>
    <x v="6"/>
    <n v="349734"/>
    <x v="156"/>
    <n v="26438356.802999999"/>
    <n v="742420.26923076913"/>
    <m/>
    <m/>
    <m/>
  </r>
  <r>
    <x v="22"/>
    <x v="2"/>
    <x v="6"/>
    <n v="401580"/>
    <x v="157"/>
    <n v="31156525.939999998"/>
    <n v="343786.08461538458"/>
    <m/>
    <m/>
    <m/>
  </r>
  <r>
    <x v="23"/>
    <x v="0"/>
    <x v="6"/>
    <n v="368649"/>
    <x v="158"/>
    <n v="28090230.958999999"/>
    <n v="532663.16153846146"/>
    <m/>
    <m/>
    <m/>
  </r>
  <r>
    <x v="24"/>
    <x v="6"/>
    <x v="6"/>
    <n v="463530"/>
    <x v="159"/>
    <n v="36012087.989"/>
    <n v="700442.11537692312"/>
    <m/>
    <m/>
    <m/>
  </r>
  <r>
    <x v="25"/>
    <x v="2"/>
    <x v="6"/>
    <n v="319110"/>
    <x v="160"/>
    <n v="24610757.489"/>
    <n v="1101833.4472307691"/>
    <m/>
    <m/>
    <m/>
  </r>
  <r>
    <x v="26"/>
    <x v="0"/>
    <x v="6"/>
    <n v="375744"/>
    <x v="161"/>
    <n v="28822960.470999997"/>
    <n v="574198.11538461538"/>
    <m/>
    <m/>
    <m/>
  </r>
  <r>
    <x v="3"/>
    <x v="1"/>
    <x v="7"/>
    <n v="81331.5"/>
    <x v="162"/>
    <n v="5305378.9040000001"/>
    <n v="156413.8362153846"/>
    <m/>
    <m/>
    <m/>
  </r>
  <r>
    <x v="4"/>
    <x v="3"/>
    <x v="7"/>
    <n v="75796.5"/>
    <x v="163"/>
    <n v="4915101.7949999999"/>
    <n v="253686.7171923077"/>
    <m/>
    <m/>
    <m/>
  </r>
  <r>
    <x v="5"/>
    <x v="0"/>
    <x v="7"/>
    <n v="72861"/>
    <x v="164"/>
    <n v="4711294.2009999994"/>
    <n v="125880.90000000001"/>
    <m/>
    <m/>
    <m/>
  </r>
  <r>
    <x v="6"/>
    <x v="1"/>
    <x v="7"/>
    <n v="83373"/>
    <x v="165"/>
    <n v="5531366.3810000001"/>
    <n v="221053.87967692307"/>
    <m/>
    <m/>
    <m/>
  </r>
  <r>
    <x v="7"/>
    <x v="4"/>
    <x v="7"/>
    <n v="64108.5"/>
    <x v="166"/>
    <n v="4257859.3720000004"/>
    <n v="337872.83273076924"/>
    <m/>
    <m/>
    <m/>
  </r>
  <r>
    <x v="8"/>
    <x v="5"/>
    <x v="7"/>
    <n v="74707.5"/>
    <x v="167"/>
    <n v="4968152.9469999997"/>
    <n v="118941.29398461539"/>
    <m/>
    <m/>
    <m/>
  </r>
  <r>
    <x v="9"/>
    <x v="1"/>
    <x v="7"/>
    <n v="46216.5"/>
    <x v="168"/>
    <n v="3133704.9279999998"/>
    <n v="179531.89196153847"/>
    <m/>
    <m/>
    <m/>
  </r>
  <r>
    <x v="10"/>
    <x v="3"/>
    <x v="7"/>
    <n v="67726.5"/>
    <x v="169"/>
    <n v="4506085.4840000002"/>
    <n v="167003.69436153845"/>
    <m/>
    <m/>
    <m/>
  </r>
  <r>
    <x v="11"/>
    <x v="6"/>
    <x v="7"/>
    <n v="82228.5"/>
    <x v="170"/>
    <n v="5546127.1919999998"/>
    <n v="196859.98644615384"/>
    <m/>
    <m/>
    <m/>
  </r>
  <r>
    <x v="12"/>
    <x v="3"/>
    <x v="7"/>
    <n v="64390.5"/>
    <x v="171"/>
    <n v="4230689.2069999995"/>
    <n v="183154.05167692306"/>
    <m/>
    <m/>
    <m/>
  </r>
  <r>
    <x v="13"/>
    <x v="2"/>
    <x v="7"/>
    <n v="73126.5"/>
    <x v="172"/>
    <n v="4847142.9859999996"/>
    <n v="142998.2095"/>
    <m/>
    <m/>
    <m/>
  </r>
  <r>
    <x v="14"/>
    <x v="5"/>
    <x v="7"/>
    <n v="99631.5"/>
    <x v="173"/>
    <n v="6279205.8499999996"/>
    <n v="279127.27602307691"/>
    <m/>
    <m/>
    <m/>
  </r>
  <r>
    <x v="15"/>
    <x v="3"/>
    <x v="7"/>
    <n v="66396"/>
    <x v="174"/>
    <n v="4433831.2509999992"/>
    <n v="232587.42287692308"/>
    <m/>
    <m/>
    <m/>
  </r>
  <r>
    <x v="16"/>
    <x v="3"/>
    <x v="7"/>
    <n v="73147.5"/>
    <x v="175"/>
    <n v="4798265.1129999999"/>
    <n v="123081.63515384615"/>
    <m/>
    <m/>
    <m/>
  </r>
  <r>
    <x v="17"/>
    <x v="5"/>
    <x v="7"/>
    <n v="73062"/>
    <x v="176"/>
    <n v="4890619.2620000001"/>
    <n v="181964.68769230769"/>
    <m/>
    <m/>
    <m/>
  </r>
  <r>
    <x v="0"/>
    <x v="0"/>
    <x v="6"/>
    <n v="379663.5"/>
    <x v="177"/>
    <n v="29726473.223999996"/>
    <n v="305744.98843076918"/>
    <m/>
    <m/>
    <m/>
  </r>
  <r>
    <x v="18"/>
    <x v="0"/>
    <x v="7"/>
    <n v="70581"/>
    <x v="178"/>
    <n v="4762185.0609999998"/>
    <n v="172821.83076923076"/>
    <m/>
    <m/>
    <m/>
  </r>
  <r>
    <x v="1"/>
    <x v="1"/>
    <x v="6"/>
    <n v="453123"/>
    <x v="179"/>
    <n v="35190775.285000004"/>
    <n v="552625.80000000005"/>
    <m/>
    <m/>
    <m/>
  </r>
  <r>
    <x v="19"/>
    <x v="5"/>
    <x v="7"/>
    <n v="63012"/>
    <x v="180"/>
    <n v="4155234.554"/>
    <n v="234787.55649230769"/>
    <m/>
    <m/>
    <m/>
  </r>
  <r>
    <x v="20"/>
    <x v="1"/>
    <x v="7"/>
    <n v="89556"/>
    <x v="181"/>
    <n v="6068194.523"/>
    <n v="139983.69019999998"/>
    <m/>
    <m/>
    <m/>
  </r>
  <r>
    <x v="2"/>
    <x v="2"/>
    <x v="6"/>
    <n v="364638"/>
    <x v="182"/>
    <n v="27829971.363000002"/>
    <n v="628647.33076923073"/>
    <m/>
    <m/>
    <m/>
  </r>
  <r>
    <x v="21"/>
    <x v="4"/>
    <x v="7"/>
    <n v="66316.5"/>
    <x v="183"/>
    <n v="4375924.2359999996"/>
    <n v="135246.95929230767"/>
    <m/>
    <m/>
    <m/>
  </r>
  <r>
    <x v="22"/>
    <x v="2"/>
    <x v="7"/>
    <n v="78235.5"/>
    <x v="184"/>
    <n v="5260171.5349999992"/>
    <n v="70931.816676923074"/>
    <m/>
    <m/>
    <m/>
  </r>
  <r>
    <x v="23"/>
    <x v="0"/>
    <x v="7"/>
    <n v="88311"/>
    <x v="185"/>
    <n v="5922893.7209999999"/>
    <n v="161614.12454615385"/>
    <m/>
    <m/>
    <m/>
  </r>
  <r>
    <x v="24"/>
    <x v="6"/>
    <x v="7"/>
    <n v="61804.5"/>
    <x v="186"/>
    <n v="4091691.3249999997"/>
    <n v="232169.67161538458"/>
    <m/>
    <m/>
    <m/>
  </r>
  <r>
    <x v="25"/>
    <x v="2"/>
    <x v="7"/>
    <n v="71067"/>
    <x v="187"/>
    <n v="4747959.6140000001"/>
    <n v="157793.27424615383"/>
    <m/>
    <m/>
    <m/>
  </r>
  <r>
    <x v="26"/>
    <x v="0"/>
    <x v="7"/>
    <n v="74649"/>
    <x v="188"/>
    <n v="5042435.841"/>
    <n v="156805.83461538461"/>
    <m/>
    <m/>
    <m/>
  </r>
  <r>
    <x v="3"/>
    <x v="1"/>
    <x v="8"/>
    <n v="44560.5"/>
    <x v="189"/>
    <n v="3259483.304"/>
    <n v="145385.33866923075"/>
    <m/>
    <m/>
    <m/>
  </r>
  <r>
    <x v="4"/>
    <x v="3"/>
    <x v="8"/>
    <n v="38250"/>
    <x v="190"/>
    <n v="2795344.17"/>
    <n v="245048.26007692309"/>
    <m/>
    <m/>
    <m/>
  </r>
  <r>
    <x v="5"/>
    <x v="0"/>
    <x v="8"/>
    <n v="34830"/>
    <x v="191"/>
    <n v="2528990.5839999998"/>
    <n v="292821.22307692311"/>
    <m/>
    <m/>
    <m/>
  </r>
  <r>
    <x v="6"/>
    <x v="1"/>
    <x v="8"/>
    <n v="32239.5"/>
    <x v="192"/>
    <n v="2384575.3629999999"/>
    <n v="184346.05176923078"/>
    <m/>
    <m/>
    <m/>
  </r>
  <r>
    <x v="7"/>
    <x v="4"/>
    <x v="8"/>
    <n v="30780"/>
    <x v="193"/>
    <n v="2169377.2250000001"/>
    <n v="215836.18461538458"/>
    <m/>
    <m/>
    <m/>
  </r>
  <r>
    <x v="8"/>
    <x v="5"/>
    <x v="8"/>
    <n v="29142"/>
    <x v="194"/>
    <n v="2033299.2799999998"/>
    <n v="202681.39594615382"/>
    <m/>
    <m/>
    <m/>
  </r>
  <r>
    <x v="9"/>
    <x v="1"/>
    <x v="8"/>
    <n v="26428.5"/>
    <x v="195"/>
    <n v="1911613.1440000001"/>
    <n v="187667.93086153845"/>
    <m/>
    <m/>
    <m/>
  </r>
  <r>
    <x v="10"/>
    <x v="3"/>
    <x v="8"/>
    <n v="40744.5"/>
    <x v="196"/>
    <n v="2861069.8419999997"/>
    <n v="170303.62015384613"/>
    <m/>
    <m/>
    <m/>
  </r>
  <r>
    <x v="11"/>
    <x v="6"/>
    <x v="8"/>
    <n v="46620"/>
    <x v="197"/>
    <n v="3389723.9589999998"/>
    <n v="329717.03827692306"/>
    <m/>
    <m/>
    <m/>
  </r>
  <r>
    <x v="12"/>
    <x v="3"/>
    <x v="8"/>
    <n v="32419.5"/>
    <x v="198"/>
    <n v="2363955.7909999997"/>
    <n v="200042.36143846155"/>
    <m/>
    <m/>
    <m/>
  </r>
  <r>
    <x v="13"/>
    <x v="2"/>
    <x v="8"/>
    <n v="40819.5"/>
    <x v="199"/>
    <n v="3046897.7940000002"/>
    <n v="144594.40769230769"/>
    <m/>
    <m/>
    <m/>
  </r>
  <r>
    <x v="14"/>
    <x v="5"/>
    <x v="8"/>
    <n v="41391"/>
    <x v="200"/>
    <n v="3141103.9569999999"/>
    <n v="205451.17950769232"/>
    <m/>
    <m/>
    <m/>
  </r>
  <r>
    <x v="15"/>
    <x v="3"/>
    <x v="8"/>
    <n v="29482.5"/>
    <x v="201"/>
    <n v="2021918.12"/>
    <n v="219587.1531846154"/>
    <m/>
    <m/>
    <m/>
  </r>
  <r>
    <x v="16"/>
    <x v="3"/>
    <x v="8"/>
    <n v="32181"/>
    <x v="202"/>
    <n v="2246478.6170000001"/>
    <n v="140503.93076923076"/>
    <m/>
    <m/>
    <m/>
  </r>
  <r>
    <x v="17"/>
    <x v="5"/>
    <x v="8"/>
    <n v="35535"/>
    <x v="203"/>
    <n v="2580984.0299999998"/>
    <n v="208081.82515384615"/>
    <m/>
    <m/>
    <m/>
  </r>
  <r>
    <x v="0"/>
    <x v="0"/>
    <x v="7"/>
    <n v="76234.5"/>
    <x v="204"/>
    <n v="5172874.4439999992"/>
    <n v="60556.251538461533"/>
    <m/>
    <m/>
    <m/>
  </r>
  <r>
    <x v="18"/>
    <x v="0"/>
    <x v="8"/>
    <n v="29935.5"/>
    <x v="205"/>
    <n v="2102974.0010000002"/>
    <n v="175338.6411076923"/>
    <m/>
    <m/>
    <m/>
  </r>
  <r>
    <x v="1"/>
    <x v="1"/>
    <x v="7"/>
    <n v="106926"/>
    <x v="206"/>
    <n v="7354572.0109999999"/>
    <n v="193869.59292307691"/>
    <m/>
    <m/>
    <m/>
  </r>
  <r>
    <x v="19"/>
    <x v="5"/>
    <x v="8"/>
    <n v="30342"/>
    <x v="207"/>
    <n v="2094375.01"/>
    <n v="174068.47879999998"/>
    <m/>
    <m/>
    <m/>
  </r>
  <r>
    <x v="20"/>
    <x v="1"/>
    <x v="8"/>
    <n v="42999"/>
    <x v="208"/>
    <n v="3151914.3419999997"/>
    <n v="162279.9956153846"/>
    <m/>
    <m/>
    <m/>
  </r>
  <r>
    <x v="2"/>
    <x v="2"/>
    <x v="7"/>
    <n v="69945"/>
    <x v="209"/>
    <n v="4743581.9779999992"/>
    <n v="226018.55243846151"/>
    <m/>
    <m/>
    <m/>
  </r>
  <r>
    <x v="21"/>
    <x v="4"/>
    <x v="8"/>
    <n v="38740.5"/>
    <x v="210"/>
    <n v="2769041.2770000002"/>
    <n v="180495.52483076922"/>
    <m/>
    <m/>
    <m/>
  </r>
  <r>
    <x v="22"/>
    <x v="2"/>
    <x v="8"/>
    <n v="31231.5"/>
    <x v="211"/>
    <n v="2211817.6569999997"/>
    <n v="63441.684615384613"/>
    <m/>
    <m/>
    <m/>
  </r>
  <r>
    <x v="23"/>
    <x v="0"/>
    <x v="8"/>
    <n v="37489.5"/>
    <x v="212"/>
    <n v="2745646.9479999999"/>
    <n v="258287.05384615384"/>
    <m/>
    <m/>
    <m/>
  </r>
  <r>
    <x v="24"/>
    <x v="6"/>
    <x v="8"/>
    <n v="34399.5"/>
    <x v="213"/>
    <n v="2481896.3339999998"/>
    <n v="156377.12456923077"/>
    <m/>
    <m/>
    <m/>
  </r>
  <r>
    <x v="25"/>
    <x v="2"/>
    <x v="8"/>
    <n v="32851.5"/>
    <x v="214"/>
    <n v="2253872.1379999998"/>
    <n v="160756.50769230767"/>
    <m/>
    <m/>
    <m/>
  </r>
  <r>
    <x v="26"/>
    <x v="0"/>
    <x v="8"/>
    <n v="38194.5"/>
    <x v="215"/>
    <n v="2798056.2479999997"/>
    <n v="174707.83838461537"/>
    <m/>
    <m/>
    <m/>
  </r>
  <r>
    <x v="0"/>
    <x v="0"/>
    <x v="8"/>
    <n v="42423"/>
    <x v="216"/>
    <n v="3105853.9129999997"/>
    <n v="53605.712153846151"/>
    <m/>
    <m/>
    <m/>
  </r>
  <r>
    <x v="1"/>
    <x v="1"/>
    <x v="8"/>
    <n v="48286.5"/>
    <x v="217"/>
    <n v="3473157.5449999999"/>
    <n v="205639.55141538463"/>
    <m/>
    <m/>
    <m/>
  </r>
  <r>
    <x v="2"/>
    <x v="2"/>
    <x v="8"/>
    <n v="41442"/>
    <x v="218"/>
    <n v="3004872.3489999999"/>
    <n v="190911.88401538462"/>
    <m/>
    <m/>
    <m/>
  </r>
  <r>
    <x v="3"/>
    <x v="1"/>
    <x v="9"/>
    <n v="18600"/>
    <x v="219"/>
    <n v="1268422.666"/>
    <n v="189642.93076923076"/>
    <m/>
    <m/>
    <m/>
  </r>
  <r>
    <x v="4"/>
    <x v="3"/>
    <x v="9"/>
    <n v="16638"/>
    <x v="220"/>
    <n v="1137103.412"/>
    <n v="258642.5153846154"/>
    <m/>
    <m/>
    <m/>
  </r>
  <r>
    <x v="5"/>
    <x v="0"/>
    <x v="9"/>
    <n v="15609"/>
    <x v="221"/>
    <n v="1086345.0159999998"/>
    <n v="224718.40769230769"/>
    <m/>
    <m/>
    <m/>
  </r>
  <r>
    <x v="6"/>
    <x v="1"/>
    <x v="9"/>
    <n v="13948.5"/>
    <x v="222"/>
    <n v="974409.1449999999"/>
    <n v="299208.26923076925"/>
    <m/>
    <m/>
    <m/>
  </r>
  <r>
    <x v="7"/>
    <x v="4"/>
    <x v="9"/>
    <n v="12301.5"/>
    <x v="223"/>
    <n v="874153.34499999997"/>
    <n v="243709.48269230771"/>
    <m/>
    <m/>
    <m/>
  </r>
  <r>
    <x v="8"/>
    <x v="5"/>
    <x v="9"/>
    <n v="13014"/>
    <x v="224"/>
    <n v="928035.23599999992"/>
    <n v="185811.06153846154"/>
    <m/>
    <m/>
    <m/>
  </r>
  <r>
    <x v="9"/>
    <x v="1"/>
    <x v="9"/>
    <n v="12313.5"/>
    <x v="225"/>
    <n v="843395.10900000005"/>
    <n v="137019.67692307691"/>
    <m/>
    <m/>
    <m/>
  </r>
  <r>
    <x v="10"/>
    <x v="3"/>
    <x v="9"/>
    <n v="17391"/>
    <x v="226"/>
    <n v="1209901.0159999998"/>
    <n v="272121.81538461539"/>
    <m/>
    <m/>
    <m/>
  </r>
  <r>
    <x v="11"/>
    <x v="6"/>
    <x v="9"/>
    <n v="17113.5"/>
    <x v="227"/>
    <n v="1193019.642"/>
    <n v="272484.63076923077"/>
    <m/>
    <m/>
    <m/>
  </r>
  <r>
    <x v="12"/>
    <x v="3"/>
    <x v="9"/>
    <n v="12802.5"/>
    <x v="228"/>
    <n v="914932.571"/>
    <n v="284287.79007692303"/>
    <m/>
    <m/>
    <m/>
  </r>
  <r>
    <x v="13"/>
    <x v="2"/>
    <x v="9"/>
    <n v="16554"/>
    <x v="229"/>
    <n v="1137748.7319999998"/>
    <n v="227139.51416923077"/>
    <m/>
    <m/>
    <m/>
  </r>
  <r>
    <x v="14"/>
    <x v="5"/>
    <x v="9"/>
    <n v="17329.5"/>
    <x v="230"/>
    <n v="1175778.8370000001"/>
    <n v="286968.87692307692"/>
    <m/>
    <m/>
    <m/>
  </r>
  <r>
    <x v="15"/>
    <x v="3"/>
    <x v="9"/>
    <n v="15987"/>
    <x v="231"/>
    <n v="1116620.7919999999"/>
    <n v="220298.15353846154"/>
    <m/>
    <m/>
    <m/>
  </r>
  <r>
    <x v="16"/>
    <x v="3"/>
    <x v="9"/>
    <n v="13303.5"/>
    <x v="232"/>
    <n v="914116.79200000002"/>
    <n v="173095.92049999998"/>
    <m/>
    <m/>
    <m/>
  </r>
  <r>
    <x v="17"/>
    <x v="5"/>
    <x v="9"/>
    <n v="14305.5"/>
    <x v="233"/>
    <n v="987216.74099999992"/>
    <n v="233030.6"/>
    <m/>
    <m/>
    <m/>
  </r>
  <r>
    <x v="18"/>
    <x v="0"/>
    <x v="9"/>
    <n v="12924"/>
    <x v="234"/>
    <n v="902752.71699999995"/>
    <n v="193184.6"/>
    <m/>
    <m/>
    <m/>
  </r>
  <r>
    <x v="19"/>
    <x v="5"/>
    <x v="9"/>
    <n v="14061"/>
    <x v="235"/>
    <n v="983096.41700000002"/>
    <n v="373408.83343076921"/>
    <m/>
    <m/>
    <m/>
  </r>
  <r>
    <x v="20"/>
    <x v="1"/>
    <x v="9"/>
    <n v="21958.5"/>
    <x v="236"/>
    <n v="1515956.368"/>
    <n v="206787.93638461537"/>
    <m/>
    <m/>
    <m/>
  </r>
  <r>
    <x v="21"/>
    <x v="4"/>
    <x v="9"/>
    <n v="17211"/>
    <x v="237"/>
    <n v="1217527.6069999998"/>
    <n v="246242.8615384615"/>
    <m/>
    <m/>
    <m/>
  </r>
  <r>
    <x v="22"/>
    <x v="2"/>
    <x v="9"/>
    <n v="12753"/>
    <x v="238"/>
    <n v="904501.45600000001"/>
    <n v="58978.558669230762"/>
    <m/>
    <m/>
    <m/>
  </r>
  <r>
    <x v="23"/>
    <x v="0"/>
    <x v="9"/>
    <n v="16435.5"/>
    <x v="239"/>
    <n v="1176721.1640000001"/>
    <n v="252262.82307692306"/>
    <m/>
    <m/>
    <m/>
  </r>
  <r>
    <x v="24"/>
    <x v="6"/>
    <x v="9"/>
    <n v="14494.5"/>
    <x v="240"/>
    <n v="1018857.6680000001"/>
    <n v="197493.53076923077"/>
    <m/>
    <m/>
    <m/>
  </r>
  <r>
    <x v="25"/>
    <x v="2"/>
    <x v="9"/>
    <n v="12705"/>
    <x v="241"/>
    <n v="898508.49699999997"/>
    <n v="273904.81530769228"/>
    <m/>
    <m/>
    <m/>
  </r>
  <r>
    <x v="26"/>
    <x v="0"/>
    <x v="9"/>
    <n v="18075"/>
    <x v="242"/>
    <n v="1256993.4810000001"/>
    <n v="213288.93846153846"/>
    <m/>
    <m/>
    <m/>
  </r>
  <r>
    <x v="3"/>
    <x v="1"/>
    <x v="10"/>
    <n v="13120.5"/>
    <x v="243"/>
    <n v="985281.03599999985"/>
    <n v="143418.86295384614"/>
    <m/>
    <m/>
    <m/>
  </r>
  <r>
    <x v="4"/>
    <x v="3"/>
    <x v="10"/>
    <n v="16237.5"/>
    <x v="244"/>
    <n v="1195875.8800000001"/>
    <n v="173178.52204615384"/>
    <m/>
    <m/>
    <m/>
  </r>
  <r>
    <x v="5"/>
    <x v="0"/>
    <x v="10"/>
    <n v="11967"/>
    <x v="245"/>
    <n v="851805.179"/>
    <n v="171981.49101538458"/>
    <m/>
    <m/>
    <m/>
  </r>
  <r>
    <x v="6"/>
    <x v="1"/>
    <x v="10"/>
    <n v="12037.5"/>
    <x v="246"/>
    <n v="910141.15500000003"/>
    <n v="143296.04318461538"/>
    <m/>
    <m/>
    <m/>
  </r>
  <r>
    <x v="7"/>
    <x v="4"/>
    <x v="10"/>
    <n v="7087.5"/>
    <x v="247"/>
    <n v="541946.12800000003"/>
    <n v="150795.58461538461"/>
    <m/>
    <m/>
    <m/>
  </r>
  <r>
    <x v="8"/>
    <x v="5"/>
    <x v="11"/>
    <n v="25816.5"/>
    <x v="248"/>
    <n v="1868643.6719999998"/>
    <n v="137636.84266153845"/>
    <m/>
    <m/>
    <m/>
  </r>
  <r>
    <x v="9"/>
    <x v="1"/>
    <x v="10"/>
    <n v="4624.5"/>
    <x v="249"/>
    <n v="377401.46199999994"/>
    <n v="65936.343369230759"/>
    <m/>
    <m/>
    <m/>
  </r>
  <r>
    <x v="10"/>
    <x v="3"/>
    <x v="10"/>
    <n v="12259.5"/>
    <x v="250"/>
    <n v="906579.62099999993"/>
    <n v="217611.18753846153"/>
    <m/>
    <m/>
    <m/>
  </r>
  <r>
    <x v="11"/>
    <x v="6"/>
    <x v="10"/>
    <n v="5446.5"/>
    <x v="251"/>
    <n v="422390.908"/>
    <n v="42729.218369230766"/>
    <m/>
    <m/>
    <m/>
  </r>
  <r>
    <x v="12"/>
    <x v="3"/>
    <x v="10"/>
    <n v="11296.5"/>
    <x v="252"/>
    <n v="829947.41200000001"/>
    <n v="196319.5046923077"/>
    <m/>
    <m/>
    <m/>
  </r>
  <r>
    <x v="13"/>
    <x v="2"/>
    <x v="10"/>
    <n v="12135"/>
    <x v="253"/>
    <n v="899589.3060000001"/>
    <n v="184440.53076923077"/>
    <m/>
    <m/>
    <m/>
  </r>
  <r>
    <x v="14"/>
    <x v="5"/>
    <x v="10"/>
    <n v="12630"/>
    <x v="254"/>
    <n v="915994.11899999983"/>
    <n v="161654.46923076923"/>
    <m/>
    <m/>
    <m/>
  </r>
  <r>
    <x v="15"/>
    <x v="3"/>
    <x v="10"/>
    <n v="8223"/>
    <x v="255"/>
    <n v="622755.04999999993"/>
    <n v="172368.62218461538"/>
    <m/>
    <m/>
    <m/>
  </r>
  <r>
    <x v="16"/>
    <x v="3"/>
    <x v="11"/>
    <n v="25149"/>
    <x v="256"/>
    <n v="1804070.1239999998"/>
    <n v="125553.02143076922"/>
    <m/>
    <m/>
    <m/>
  </r>
  <r>
    <x v="17"/>
    <x v="5"/>
    <x v="10"/>
    <n v="10401"/>
    <x v="257"/>
    <n v="785961.28899999999"/>
    <n v="253438.94004615385"/>
    <m/>
    <m/>
    <m/>
  </r>
  <r>
    <x v="0"/>
    <x v="0"/>
    <x v="9"/>
    <n v="17689.5"/>
    <x v="258"/>
    <n v="1279369.1529999999"/>
    <n v="119890.85384615383"/>
    <m/>
    <m/>
    <m/>
  </r>
  <r>
    <x v="18"/>
    <x v="0"/>
    <x v="10"/>
    <n v="8127"/>
    <x v="259"/>
    <n v="644221.49399999995"/>
    <n v="95245.727138461531"/>
    <m/>
    <m/>
    <m/>
  </r>
  <r>
    <x v="1"/>
    <x v="1"/>
    <x v="9"/>
    <n v="27250.5"/>
    <x v="260"/>
    <n v="1983435.05"/>
    <n v="175066.50692307693"/>
    <m/>
    <m/>
    <m/>
  </r>
  <r>
    <x v="19"/>
    <x v="5"/>
    <x v="10"/>
    <n v="8464.5"/>
    <x v="261"/>
    <n v="651727.3679999999"/>
    <n v="154318.62433846152"/>
    <m/>
    <m/>
    <m/>
  </r>
  <r>
    <x v="20"/>
    <x v="1"/>
    <x v="10"/>
    <n v="14167.5"/>
    <x v="262"/>
    <n v="1074904.135"/>
    <n v="269233.34436923079"/>
    <m/>
    <m/>
    <m/>
  </r>
  <r>
    <x v="2"/>
    <x v="2"/>
    <x v="9"/>
    <n v="16500"/>
    <x v="263"/>
    <n v="1187884.8939999999"/>
    <n v="279400.0153846154"/>
    <m/>
    <m/>
    <m/>
  </r>
  <r>
    <x v="21"/>
    <x v="4"/>
    <x v="10"/>
    <n v="13260"/>
    <x v="264"/>
    <n v="985675.48699999996"/>
    <n v="224353.45695384615"/>
    <m/>
    <m/>
    <m/>
  </r>
  <r>
    <x v="22"/>
    <x v="2"/>
    <x v="10"/>
    <n v="4285.5"/>
    <x v="265"/>
    <n v="333054.54800000001"/>
    <n v="11494.630769230769"/>
    <m/>
    <m/>
    <m/>
  </r>
  <r>
    <x v="23"/>
    <x v="0"/>
    <x v="10"/>
    <n v="13440"/>
    <x v="266"/>
    <n v="1018063.802"/>
    <n v="178012.59307692308"/>
    <m/>
    <m/>
    <m/>
  </r>
  <r>
    <x v="24"/>
    <x v="6"/>
    <x v="10"/>
    <n v="9058.5"/>
    <x v="267"/>
    <n v="669115.93699999992"/>
    <n v="171987.47030000002"/>
    <m/>
    <m/>
    <m/>
  </r>
  <r>
    <x v="25"/>
    <x v="2"/>
    <x v="10"/>
    <n v="8719.5"/>
    <x v="268"/>
    <n v="654599.97699999996"/>
    <n v="184385.1884923077"/>
    <m/>
    <m/>
    <m/>
  </r>
  <r>
    <x v="26"/>
    <x v="0"/>
    <x v="10"/>
    <n v="12666"/>
    <x v="269"/>
    <n v="953822.62099999993"/>
    <n v="340158.78723076923"/>
    <m/>
    <m/>
    <m/>
  </r>
  <r>
    <x v="3"/>
    <x v="1"/>
    <x v="11"/>
    <n v="34563"/>
    <x v="270"/>
    <n v="2340316.3049999997"/>
    <n v="109812.45384615385"/>
    <m/>
    <m/>
    <m/>
  </r>
  <r>
    <x v="4"/>
    <x v="3"/>
    <x v="11"/>
    <n v="28882.5"/>
    <x v="271"/>
    <n v="1956748.2629999998"/>
    <n v="108543.03143076923"/>
    <m/>
    <m/>
    <m/>
  </r>
  <r>
    <x v="5"/>
    <x v="0"/>
    <x v="11"/>
    <n v="28275"/>
    <x v="272"/>
    <n v="1954139.7149999999"/>
    <n v="79541.984615384616"/>
    <m/>
    <m/>
    <m/>
  </r>
  <r>
    <x v="6"/>
    <x v="1"/>
    <x v="11"/>
    <n v="26271"/>
    <x v="273"/>
    <n v="1880070.5110000002"/>
    <n v="141472.14615384614"/>
    <m/>
    <m/>
    <m/>
  </r>
  <r>
    <x v="7"/>
    <x v="4"/>
    <x v="11"/>
    <n v="23587.5"/>
    <x v="274"/>
    <n v="1685753.1839999999"/>
    <n v="135489.15811538461"/>
    <m/>
    <m/>
    <m/>
  </r>
  <r>
    <x v="9"/>
    <x v="1"/>
    <x v="11"/>
    <n v="18427.5"/>
    <x v="275"/>
    <n v="1337535.2989999999"/>
    <n v="121636.08074615385"/>
    <m/>
    <m/>
    <m/>
  </r>
  <r>
    <x v="10"/>
    <x v="3"/>
    <x v="11"/>
    <n v="27156"/>
    <x v="276"/>
    <n v="1897998.2520000001"/>
    <n v="96303.4"/>
    <m/>
    <m/>
    <m/>
  </r>
  <r>
    <x v="11"/>
    <x v="6"/>
    <x v="11"/>
    <n v="35190"/>
    <x v="277"/>
    <n v="2533138.7200000002"/>
    <n v="102615.49999999999"/>
    <m/>
    <m/>
    <m/>
  </r>
  <r>
    <x v="12"/>
    <x v="3"/>
    <x v="11"/>
    <n v="25483.5"/>
    <x v="278"/>
    <n v="1757185.7729999998"/>
    <n v="114933.59230769231"/>
    <m/>
    <m/>
    <m/>
  </r>
  <r>
    <x v="13"/>
    <x v="2"/>
    <x v="11"/>
    <n v="25362"/>
    <x v="279"/>
    <n v="1755958.3049999999"/>
    <n v="102833.37792307691"/>
    <m/>
    <m/>
    <m/>
  </r>
  <r>
    <x v="14"/>
    <x v="5"/>
    <x v="11"/>
    <n v="28849.5"/>
    <x v="280"/>
    <n v="2010739.0729999999"/>
    <n v="106300.0107076923"/>
    <m/>
    <m/>
    <m/>
  </r>
  <r>
    <x v="15"/>
    <x v="3"/>
    <x v="11"/>
    <n v="26367"/>
    <x v="281"/>
    <n v="1873451.2719999999"/>
    <n v="149632.49369999999"/>
    <m/>
    <m/>
    <m/>
  </r>
  <r>
    <x v="17"/>
    <x v="5"/>
    <x v="11"/>
    <n v="25539"/>
    <x v="282"/>
    <n v="1783039.3049999997"/>
    <n v="139331.31929230769"/>
    <m/>
    <m/>
    <m/>
  </r>
  <r>
    <x v="0"/>
    <x v="0"/>
    <x v="10"/>
    <n v="14808"/>
    <x v="283"/>
    <n v="1084824.9949999999"/>
    <n v="167974.06755384614"/>
    <m/>
    <m/>
    <m/>
  </r>
  <r>
    <x v="18"/>
    <x v="0"/>
    <x v="11"/>
    <n v="21343.5"/>
    <x v="284"/>
    <n v="1485927.8739999998"/>
    <n v="100092.68052307691"/>
    <m/>
    <m/>
    <m/>
  </r>
  <r>
    <x v="1"/>
    <x v="1"/>
    <x v="10"/>
    <n v="17946"/>
    <x v="285"/>
    <n v="1298844.2"/>
    <n v="137945.5276"/>
    <m/>
    <m/>
    <m/>
  </r>
  <r>
    <x v="19"/>
    <x v="5"/>
    <x v="11"/>
    <n v="24337.5"/>
    <x v="286"/>
    <n v="1715939.5399999998"/>
    <n v="115138.50836153845"/>
    <m/>
    <m/>
    <m/>
  </r>
  <r>
    <x v="20"/>
    <x v="1"/>
    <x v="11"/>
    <n v="36997.5"/>
    <x v="287"/>
    <n v="2533823.1740000001"/>
    <n v="109891.53846153845"/>
    <m/>
    <m/>
    <m/>
  </r>
  <r>
    <x v="2"/>
    <x v="2"/>
    <x v="10"/>
    <n v="13864.5"/>
    <x v="288"/>
    <n v="995597.5199999999"/>
    <n v="216733.44615384613"/>
    <m/>
    <m/>
    <m/>
  </r>
  <r>
    <x v="21"/>
    <x v="4"/>
    <x v="11"/>
    <n v="28494"/>
    <x v="289"/>
    <n v="1972327.267"/>
    <n v="174025.3846153846"/>
    <m/>
    <m/>
    <m/>
  </r>
  <r>
    <x v="22"/>
    <x v="2"/>
    <x v="11"/>
    <n v="27883.5"/>
    <x v="290"/>
    <n v="2016381.645"/>
    <n v="41912.707692307689"/>
    <m/>
    <m/>
    <m/>
  </r>
  <r>
    <x v="23"/>
    <x v="0"/>
    <x v="11"/>
    <n v="31224"/>
    <x v="291"/>
    <n v="2174380.5969999996"/>
    <n v="80170.980907692297"/>
    <m/>
    <m/>
    <m/>
  </r>
  <r>
    <x v="24"/>
    <x v="6"/>
    <x v="11"/>
    <n v="25020"/>
    <x v="292"/>
    <n v="1780335.608"/>
    <n v="140320.89928461539"/>
    <m/>
    <m/>
    <m/>
  </r>
  <r>
    <x v="25"/>
    <x v="2"/>
    <x v="11"/>
    <n v="26184"/>
    <x v="293"/>
    <n v="1837113.1940000001"/>
    <n v="115064.43612307693"/>
    <m/>
    <m/>
    <m/>
  </r>
  <r>
    <x v="26"/>
    <x v="0"/>
    <x v="11"/>
    <n v="29824.5"/>
    <x v="294"/>
    <n v="2092407.26"/>
    <n v="62346.415384615379"/>
    <m/>
    <m/>
    <m/>
  </r>
  <r>
    <x v="8"/>
    <x v="5"/>
    <x v="12"/>
    <n v="208351.5"/>
    <x v="295"/>
    <n v="15729720.814999998"/>
    <n v="273156.71999999997"/>
    <m/>
    <m/>
    <m/>
  </r>
  <r>
    <x v="16"/>
    <x v="3"/>
    <x v="12"/>
    <n v="204637.5"/>
    <x v="296"/>
    <n v="15426373.358999999"/>
    <n v="255889.23846153845"/>
    <m/>
    <m/>
    <m/>
  </r>
  <r>
    <x v="0"/>
    <x v="0"/>
    <x v="11"/>
    <n v="31372.5"/>
    <x v="297"/>
    <n v="2251714.5490000001"/>
    <n v="37852.04366923077"/>
    <m/>
    <m/>
    <m/>
  </r>
  <r>
    <x v="1"/>
    <x v="1"/>
    <x v="11"/>
    <n v="34681.5"/>
    <x v="298"/>
    <n v="2408136.8190000001"/>
    <n v="113231.09230769232"/>
    <m/>
    <m/>
    <m/>
  </r>
  <r>
    <x v="2"/>
    <x v="2"/>
    <x v="11"/>
    <n v="28197"/>
    <x v="299"/>
    <n v="2038847.0090000001"/>
    <n v="74270.530769230769"/>
    <m/>
    <m/>
    <m/>
  </r>
  <r>
    <x v="3"/>
    <x v="1"/>
    <x v="12"/>
    <n v="236551.5"/>
    <x v="300"/>
    <n v="17329462.175999999"/>
    <n v="258177.63846153844"/>
    <m/>
    <m/>
    <m/>
  </r>
  <r>
    <x v="4"/>
    <x v="3"/>
    <x v="12"/>
    <n v="223597.5"/>
    <x v="301"/>
    <n v="15975681.728"/>
    <n v="296759.42307692306"/>
    <m/>
    <m/>
    <m/>
  </r>
  <r>
    <x v="5"/>
    <x v="0"/>
    <x v="12"/>
    <n v="193363.5"/>
    <x v="302"/>
    <n v="14278298.844000001"/>
    <n v="264289.06153846154"/>
    <m/>
    <m/>
    <m/>
  </r>
  <r>
    <x v="6"/>
    <x v="1"/>
    <x v="12"/>
    <n v="188319"/>
    <x v="303"/>
    <n v="13973128.512"/>
    <n v="403874.8839461538"/>
    <m/>
    <m/>
    <m/>
  </r>
  <r>
    <x v="7"/>
    <x v="4"/>
    <x v="12"/>
    <n v="237544.5"/>
    <x v="304"/>
    <n v="17650186.028999999"/>
    <n v="347608.63846153842"/>
    <m/>
    <m/>
    <m/>
  </r>
  <r>
    <x v="8"/>
    <x v="5"/>
    <x v="13"/>
    <n v="203209.5"/>
    <x v="305"/>
    <n v="15206983.089"/>
    <n v="284467.66153846157"/>
    <m/>
    <m/>
    <m/>
  </r>
  <r>
    <x v="9"/>
    <x v="1"/>
    <x v="12"/>
    <n v="185979"/>
    <x v="306"/>
    <n v="14386025.838000001"/>
    <n v="361439.69230769225"/>
    <m/>
    <m/>
    <m/>
  </r>
  <r>
    <x v="10"/>
    <x v="3"/>
    <x v="12"/>
    <n v="244905"/>
    <x v="307"/>
    <n v="18210825.697000001"/>
    <n v="272401.2"/>
    <m/>
    <m/>
    <m/>
  </r>
  <r>
    <x v="11"/>
    <x v="6"/>
    <x v="12"/>
    <n v="239409"/>
    <x v="308"/>
    <n v="18463277.771000002"/>
    <n v="369443.39999999997"/>
    <m/>
    <m/>
    <m/>
  </r>
  <r>
    <x v="12"/>
    <x v="3"/>
    <x v="12"/>
    <n v="192886.5"/>
    <x v="309"/>
    <n v="13834210.461999999"/>
    <n v="383344.65076923074"/>
    <m/>
    <m/>
    <m/>
  </r>
  <r>
    <x v="13"/>
    <x v="2"/>
    <x v="12"/>
    <n v="224233.5"/>
    <x v="310"/>
    <n v="16496134.313999999"/>
    <n v="334550.50769230764"/>
    <m/>
    <m/>
    <m/>
  </r>
  <r>
    <x v="14"/>
    <x v="5"/>
    <x v="12"/>
    <n v="219622.5"/>
    <x v="311"/>
    <n v="15958453.927999999"/>
    <n v="417117.17692307686"/>
    <m/>
    <m/>
    <m/>
  </r>
  <r>
    <x v="15"/>
    <x v="3"/>
    <x v="12"/>
    <n v="213582"/>
    <x v="312"/>
    <n v="15790923.194999998"/>
    <n v="365011.08061538462"/>
    <m/>
    <m/>
    <m/>
  </r>
  <r>
    <x v="16"/>
    <x v="3"/>
    <x v="13"/>
    <n v="195705"/>
    <x v="313"/>
    <n v="14633542.982000001"/>
    <n v="268185.43076923076"/>
    <m/>
    <m/>
    <m/>
  </r>
  <r>
    <x v="17"/>
    <x v="5"/>
    <x v="12"/>
    <n v="193722"/>
    <x v="314"/>
    <n v="13979092.230999999"/>
    <n v="418713.96153846156"/>
    <m/>
    <m/>
    <m/>
  </r>
  <r>
    <x v="18"/>
    <x v="0"/>
    <x v="12"/>
    <n v="257215.5"/>
    <x v="315"/>
    <n v="19179229.932"/>
    <n v="254778.07384615383"/>
    <m/>
    <m/>
    <m/>
  </r>
  <r>
    <x v="19"/>
    <x v="5"/>
    <x v="12"/>
    <n v="224779.5"/>
    <x v="316"/>
    <n v="16792969.817999996"/>
    <n v="443086.25303076918"/>
    <m/>
    <m/>
    <m/>
  </r>
  <r>
    <x v="20"/>
    <x v="1"/>
    <x v="12"/>
    <n v="292018.5"/>
    <x v="317"/>
    <n v="21740920.338999998"/>
    <n v="206427.73076923075"/>
    <m/>
    <m/>
    <m/>
  </r>
  <r>
    <x v="21"/>
    <x v="4"/>
    <x v="12"/>
    <n v="198751.5"/>
    <x v="318"/>
    <n v="14894008.652000001"/>
    <n v="316452.66153846157"/>
    <m/>
    <m/>
    <m/>
  </r>
  <r>
    <x v="22"/>
    <x v="2"/>
    <x v="12"/>
    <n v="214386"/>
    <x v="319"/>
    <n v="16370527.077"/>
    <n v="115618.05384615384"/>
    <m/>
    <m/>
    <m/>
  </r>
  <r>
    <x v="23"/>
    <x v="0"/>
    <x v="12"/>
    <n v="243825"/>
    <x v="320"/>
    <n v="18159589.107999999"/>
    <n v="258558.49999999997"/>
    <m/>
    <m/>
    <m/>
  </r>
  <r>
    <x v="24"/>
    <x v="6"/>
    <x v="12"/>
    <n v="232701"/>
    <x v="321"/>
    <n v="17462223.403999999"/>
    <n v="512464.9846153846"/>
    <m/>
    <m/>
    <m/>
  </r>
  <r>
    <x v="25"/>
    <x v="2"/>
    <x v="12"/>
    <n v="219411"/>
    <x v="322"/>
    <n v="16627687.641000001"/>
    <n v="518998.75384615385"/>
    <m/>
    <m/>
    <m/>
  </r>
  <r>
    <x v="26"/>
    <x v="0"/>
    <x v="12"/>
    <n v="200029.5"/>
    <x v="323"/>
    <n v="15125624.641999999"/>
    <n v="318671.85465384612"/>
    <m/>
    <m/>
    <m/>
  </r>
  <r>
    <x v="3"/>
    <x v="1"/>
    <x v="13"/>
    <n v="225480"/>
    <x v="324"/>
    <n v="16443448.491999999"/>
    <n v="291468.59999999998"/>
    <m/>
    <m/>
    <m/>
  </r>
  <r>
    <x v="4"/>
    <x v="3"/>
    <x v="13"/>
    <n v="211453.5"/>
    <x v="325"/>
    <n v="15078027.685000001"/>
    <n v="293452.29237692308"/>
    <m/>
    <m/>
    <m/>
  </r>
  <r>
    <x v="5"/>
    <x v="0"/>
    <x v="13"/>
    <n v="184801.5"/>
    <x v="326"/>
    <n v="13533023.127999999"/>
    <n v="246229.69714615386"/>
    <m/>
    <m/>
    <m/>
  </r>
  <r>
    <x v="6"/>
    <x v="1"/>
    <x v="13"/>
    <n v="177976.5"/>
    <x v="327"/>
    <n v="13150397.668"/>
    <n v="444057.73347692302"/>
    <m/>
    <m/>
    <m/>
  </r>
  <r>
    <x v="7"/>
    <x v="4"/>
    <x v="13"/>
    <n v="223617"/>
    <x v="328"/>
    <n v="16597666.014999999"/>
    <n v="404297.74615384609"/>
    <m/>
    <m/>
    <m/>
  </r>
  <r>
    <x v="9"/>
    <x v="1"/>
    <x v="13"/>
    <n v="176397"/>
    <x v="329"/>
    <n v="13628439.163999999"/>
    <n v="370802.93846153846"/>
    <m/>
    <m/>
    <m/>
  </r>
  <r>
    <x v="10"/>
    <x v="3"/>
    <x v="13"/>
    <n v="232369.5"/>
    <x v="330"/>
    <n v="17297352.185000002"/>
    <n v="279472.16153846151"/>
    <m/>
    <m/>
    <m/>
  </r>
  <r>
    <x v="11"/>
    <x v="6"/>
    <x v="13"/>
    <n v="226540.5"/>
    <x v="331"/>
    <n v="17342946.796999998"/>
    <n v="380499.56092307693"/>
    <m/>
    <m/>
    <m/>
  </r>
  <r>
    <x v="12"/>
    <x v="3"/>
    <x v="13"/>
    <n v="189679.5"/>
    <x v="332"/>
    <n v="13500671.991999999"/>
    <n v="344959.87384615385"/>
    <m/>
    <m/>
    <m/>
  </r>
  <r>
    <x v="13"/>
    <x v="2"/>
    <x v="13"/>
    <n v="213640.5"/>
    <x v="333"/>
    <n v="15681371.557000002"/>
    <n v="296732.59615384613"/>
    <m/>
    <m/>
    <m/>
  </r>
  <r>
    <x v="14"/>
    <x v="5"/>
    <x v="13"/>
    <n v="214885.5"/>
    <x v="334"/>
    <n v="15600701.422999999"/>
    <n v="410370.5153846154"/>
    <m/>
    <m/>
    <m/>
  </r>
  <r>
    <x v="15"/>
    <x v="3"/>
    <x v="13"/>
    <n v="203832"/>
    <x v="335"/>
    <n v="15015521.489999998"/>
    <n v="398269.43076923076"/>
    <m/>
    <m/>
    <m/>
  </r>
  <r>
    <x v="17"/>
    <x v="5"/>
    <x v="13"/>
    <n v="188662.5"/>
    <x v="336"/>
    <n v="13568684.673999999"/>
    <n v="349844.36153846153"/>
    <m/>
    <m/>
    <m/>
  </r>
  <r>
    <x v="0"/>
    <x v="0"/>
    <x v="12"/>
    <n v="215277"/>
    <x v="337"/>
    <n v="16285354.714"/>
    <n v="183249.26153846155"/>
    <m/>
    <m/>
    <m/>
  </r>
  <r>
    <x v="18"/>
    <x v="0"/>
    <x v="13"/>
    <n v="248148"/>
    <x v="338"/>
    <n v="18491870.614999998"/>
    <n v="270910.05384615384"/>
    <m/>
    <m/>
    <m/>
  </r>
  <r>
    <x v="1"/>
    <x v="1"/>
    <x v="12"/>
    <n v="246414"/>
    <x v="339"/>
    <n v="18595804.535"/>
    <n v="282204.5230769231"/>
    <m/>
    <m/>
    <m/>
  </r>
  <r>
    <x v="19"/>
    <x v="5"/>
    <x v="13"/>
    <n v="216498"/>
    <x v="340"/>
    <n v="16128268.832"/>
    <n v="389877.53846153844"/>
    <m/>
    <m/>
    <m/>
  </r>
  <r>
    <x v="20"/>
    <x v="1"/>
    <x v="13"/>
    <n v="275793"/>
    <x v="341"/>
    <n v="20508194.544999998"/>
    <n v="239346.81538461536"/>
    <m/>
    <m/>
    <m/>
  </r>
  <r>
    <x v="2"/>
    <x v="2"/>
    <x v="12"/>
    <n v="199753.5"/>
    <x v="342"/>
    <n v="15173462.744000001"/>
    <n v="257491.36923076925"/>
    <m/>
    <m/>
    <m/>
  </r>
  <r>
    <x v="21"/>
    <x v="4"/>
    <x v="13"/>
    <n v="192948"/>
    <x v="343"/>
    <n v="14358653.389999999"/>
    <n v="319377.7946153846"/>
    <m/>
    <m/>
    <m/>
  </r>
  <r>
    <x v="22"/>
    <x v="2"/>
    <x v="13"/>
    <n v="206038.5"/>
    <x v="344"/>
    <n v="15789926.042999998"/>
    <n v="115102.03846153845"/>
    <m/>
    <m/>
    <m/>
  </r>
  <r>
    <x v="23"/>
    <x v="0"/>
    <x v="13"/>
    <n v="231559.5"/>
    <x v="345"/>
    <n v="17121204.866"/>
    <n v="269535.72538461542"/>
    <m/>
    <m/>
    <m/>
  </r>
  <r>
    <x v="24"/>
    <x v="6"/>
    <x v="13"/>
    <n v="225076.5"/>
    <x v="346"/>
    <n v="16722171.227"/>
    <n v="479024.68461538455"/>
    <m/>
    <m/>
    <m/>
  </r>
  <r>
    <x v="25"/>
    <x v="2"/>
    <x v="13"/>
    <n v="209415"/>
    <x v="347"/>
    <n v="15847839.739"/>
    <n v="521163.87692307692"/>
    <m/>
    <m/>
    <m/>
  </r>
  <r>
    <x v="26"/>
    <x v="0"/>
    <x v="13"/>
    <n v="193719"/>
    <x v="348"/>
    <n v="14541424.877999999"/>
    <n v="304806.9854230769"/>
    <m/>
    <m/>
    <m/>
  </r>
  <r>
    <x v="8"/>
    <x v="5"/>
    <x v="14"/>
    <n v="12250.5"/>
    <x v="349"/>
    <n v="867080.68200000003"/>
    <n v="102160.21538461538"/>
    <m/>
    <m/>
    <m/>
  </r>
  <r>
    <x v="16"/>
    <x v="3"/>
    <x v="14"/>
    <n v="12541.5"/>
    <x v="350"/>
    <n v="874678.696"/>
    <n v="83886.676923076913"/>
    <m/>
    <m/>
    <m/>
  </r>
  <r>
    <x v="0"/>
    <x v="0"/>
    <x v="13"/>
    <n v="206758.5"/>
    <x v="351"/>
    <n v="15667372.685999999"/>
    <n v="180007.08753846152"/>
    <m/>
    <m/>
    <m/>
  </r>
  <r>
    <x v="1"/>
    <x v="1"/>
    <x v="13"/>
    <n v="244734"/>
    <x v="352"/>
    <n v="18429449.488000002"/>
    <n v="303444.36538461538"/>
    <m/>
    <m/>
    <m/>
  </r>
  <r>
    <x v="2"/>
    <x v="2"/>
    <x v="13"/>
    <n v="191641.5"/>
    <x v="353"/>
    <n v="14481164.23"/>
    <n v="266079.27846153843"/>
    <m/>
    <m/>
    <m/>
  </r>
  <r>
    <x v="3"/>
    <x v="1"/>
    <x v="14"/>
    <n v="16368"/>
    <x v="354"/>
    <n v="1092945.2830000001"/>
    <n v="175846.6446153846"/>
    <m/>
    <m/>
    <m/>
  </r>
  <r>
    <x v="4"/>
    <x v="3"/>
    <x v="14"/>
    <n v="14427"/>
    <x v="355"/>
    <n v="963035.41399999999"/>
    <n v="202056.34519230769"/>
    <m/>
    <m/>
    <m/>
  </r>
  <r>
    <x v="5"/>
    <x v="0"/>
    <x v="14"/>
    <n v="13440"/>
    <x v="356"/>
    <n v="935379.42299999984"/>
    <n v="111375.6648"/>
    <m/>
    <m/>
    <m/>
  </r>
  <r>
    <x v="6"/>
    <x v="1"/>
    <x v="14"/>
    <n v="11745"/>
    <x v="357"/>
    <n v="795942.652"/>
    <n v="165952.05877692305"/>
    <m/>
    <m/>
    <m/>
  </r>
  <r>
    <x v="7"/>
    <x v="4"/>
    <x v="14"/>
    <n v="11062.5"/>
    <x v="358"/>
    <n v="762082.74899999995"/>
    <n v="125305.56399230768"/>
    <m/>
    <m/>
    <m/>
  </r>
  <r>
    <x v="9"/>
    <x v="1"/>
    <x v="14"/>
    <n v="10018.5"/>
    <x v="359"/>
    <n v="697541.2969999999"/>
    <n v="106508.82307692307"/>
    <m/>
    <m/>
    <m/>
  </r>
  <r>
    <x v="10"/>
    <x v="3"/>
    <x v="15"/>
    <n v="10437"/>
    <x v="360"/>
    <n v="737888.36599999992"/>
    <n v="39424.853846153841"/>
    <m/>
    <m/>
    <m/>
  </r>
  <r>
    <x v="11"/>
    <x v="6"/>
    <x v="14"/>
    <n v="13644"/>
    <x v="361"/>
    <n v="971710.87099999993"/>
    <n v="291527.8831384615"/>
    <m/>
    <m/>
    <m/>
  </r>
  <r>
    <x v="12"/>
    <x v="3"/>
    <x v="14"/>
    <n v="13443"/>
    <x v="362"/>
    <n v="921493.48300000001"/>
    <n v="218151.6"/>
    <m/>
    <m/>
    <m/>
  </r>
  <r>
    <x v="13"/>
    <x v="2"/>
    <x v="14"/>
    <n v="14182.5"/>
    <x v="363"/>
    <n v="968784.86499999987"/>
    <n v="94547"/>
    <m/>
    <m/>
    <m/>
  </r>
  <r>
    <x v="14"/>
    <x v="5"/>
    <x v="14"/>
    <n v="14928"/>
    <x v="364"/>
    <n v="1025585.5199999999"/>
    <n v="84618.754369230766"/>
    <m/>
    <m/>
    <m/>
  </r>
  <r>
    <x v="15"/>
    <x v="3"/>
    <x v="14"/>
    <n v="13941"/>
    <x v="365"/>
    <n v="974448.12600000005"/>
    <n v="152152.96544615386"/>
    <m/>
    <m/>
    <m/>
  </r>
  <r>
    <x v="17"/>
    <x v="5"/>
    <x v="14"/>
    <n v="14643"/>
    <x v="366"/>
    <n v="971555.08299999998"/>
    <n v="124018.33614615384"/>
    <m/>
    <m/>
    <m/>
  </r>
  <r>
    <x v="18"/>
    <x v="0"/>
    <x v="14"/>
    <n v="10032"/>
    <x v="367"/>
    <n v="698626.03299999994"/>
    <n v="97812.892307692295"/>
    <m/>
    <m/>
    <m/>
  </r>
  <r>
    <x v="19"/>
    <x v="5"/>
    <x v="14"/>
    <n v="12468"/>
    <x v="368"/>
    <n v="858367.60399999993"/>
    <n v="88833.638169230762"/>
    <m/>
    <m/>
    <m/>
  </r>
  <r>
    <x v="20"/>
    <x v="1"/>
    <x v="14"/>
    <n v="17943"/>
    <x v="369"/>
    <n v="1194154.7659999998"/>
    <n v="124621.03076923077"/>
    <m/>
    <m/>
    <m/>
  </r>
  <r>
    <x v="21"/>
    <x v="4"/>
    <x v="14"/>
    <n v="15807"/>
    <x v="370"/>
    <n v="1070563.6439999999"/>
    <n v="123343.24153846155"/>
    <m/>
    <m/>
    <m/>
  </r>
  <r>
    <x v="22"/>
    <x v="2"/>
    <x v="14"/>
    <n v="11976"/>
    <x v="371"/>
    <n v="861334.61399999994"/>
    <n v="20847.353846153845"/>
    <m/>
    <m/>
    <m/>
  </r>
  <r>
    <x v="23"/>
    <x v="0"/>
    <x v="14"/>
    <n v="14566.5"/>
    <x v="372"/>
    <n v="1013050.3829999999"/>
    <n v="102510.40189230769"/>
    <m/>
    <m/>
    <m/>
  </r>
  <r>
    <x v="24"/>
    <x v="6"/>
    <x v="14"/>
    <n v="12976.5"/>
    <x v="373"/>
    <n v="892743.74599999993"/>
    <n v="396844.24095384614"/>
    <m/>
    <m/>
    <m/>
  </r>
  <r>
    <x v="25"/>
    <x v="2"/>
    <x v="14"/>
    <n v="11719.5"/>
    <x v="374"/>
    <n v="809986.38600000006"/>
    <n v="106745.03623846154"/>
    <m/>
    <m/>
    <m/>
  </r>
  <r>
    <x v="26"/>
    <x v="0"/>
    <x v="14"/>
    <n v="17197.5"/>
    <x v="375"/>
    <n v="1130117.3810000001"/>
    <n v="121581.84923076924"/>
    <m/>
    <m/>
    <m/>
  </r>
  <r>
    <x v="10"/>
    <x v="3"/>
    <x v="14"/>
    <n v="14419.5"/>
    <x v="376"/>
    <n v="970917.12399999995"/>
    <n v="88147.13846153846"/>
    <m/>
    <m/>
    <m/>
  </r>
  <r>
    <x v="27"/>
    <x v="4"/>
    <x v="0"/>
    <n v="7816.5"/>
    <x v="377"/>
    <n v="550528.66300000006"/>
    <n v="190344.3008"/>
    <m/>
    <m/>
    <m/>
  </r>
  <r>
    <x v="0"/>
    <x v="0"/>
    <x v="16"/>
    <n v="6409.5"/>
    <x v="378"/>
    <n v="459762.61999999994"/>
    <n v="28040.97692307692"/>
    <m/>
    <m/>
    <m/>
  </r>
  <r>
    <x v="1"/>
    <x v="1"/>
    <x v="15"/>
    <n v="11220"/>
    <x v="379"/>
    <n v="802403.80799999996"/>
    <n v="136423.60523076923"/>
    <m/>
    <m/>
    <m/>
  </r>
  <r>
    <x v="28"/>
    <x v="6"/>
    <x v="0"/>
    <n v="8350.5"/>
    <x v="380"/>
    <n v="601485.12600000005"/>
    <n v="83014.635053846156"/>
    <m/>
    <m/>
    <m/>
  </r>
  <r>
    <x v="2"/>
    <x v="2"/>
    <x v="15"/>
    <n v="8428.5"/>
    <x v="381"/>
    <n v="594994.696"/>
    <n v="42699.38461538461"/>
    <m/>
    <m/>
    <m/>
  </r>
  <r>
    <x v="29"/>
    <x v="5"/>
    <x v="1"/>
    <n v="32817"/>
    <x v="382"/>
    <n v="2415980.7719999999"/>
    <n v="346048.63569230767"/>
    <m/>
    <m/>
    <m/>
  </r>
  <r>
    <x v="30"/>
    <x v="6"/>
    <x v="1"/>
    <n v="36031.5"/>
    <x v="383"/>
    <n v="2549333.4129999997"/>
    <n v="289900.09384615382"/>
    <m/>
    <m/>
    <m/>
  </r>
  <r>
    <x v="0"/>
    <x v="0"/>
    <x v="17"/>
    <n v="5127"/>
    <x v="384"/>
    <n v="412625.88699999999"/>
    <n v="8642.376923076923"/>
    <m/>
    <m/>
    <m/>
  </r>
  <r>
    <x v="31"/>
    <x v="4"/>
    <x v="1"/>
    <n v="27187.5"/>
    <x v="385"/>
    <n v="1950422.9030000002"/>
    <n v="381635.95355384616"/>
    <m/>
    <m/>
    <m/>
  </r>
  <r>
    <x v="1"/>
    <x v="1"/>
    <x v="14"/>
    <n v="20688"/>
    <x v="386"/>
    <n v="1458979.4909999999"/>
    <n v="98432.213407692296"/>
    <m/>
    <m/>
    <m/>
  </r>
  <r>
    <x v="2"/>
    <x v="2"/>
    <x v="14"/>
    <n v="15678"/>
    <x v="387"/>
    <n v="1121336.507"/>
    <n v="101620.2923076923"/>
    <m/>
    <m/>
    <m/>
  </r>
  <r>
    <x v="32"/>
    <x v="4"/>
    <x v="1"/>
    <n v="31329"/>
    <x v="388"/>
    <n v="2229453.5079999999"/>
    <n v="331756.18072307692"/>
    <m/>
    <m/>
    <m/>
  </r>
  <r>
    <x v="33"/>
    <x v="2"/>
    <x v="1"/>
    <n v="29658"/>
    <x v="389"/>
    <n v="2160539.9959999998"/>
    <n v="312856.16153846151"/>
    <m/>
    <m/>
    <m/>
  </r>
  <r>
    <x v="34"/>
    <x v="6"/>
    <x v="1"/>
    <n v="34150.5"/>
    <x v="390"/>
    <n v="2442084.5610000002"/>
    <n v="277257.14947692305"/>
    <m/>
    <m/>
    <m/>
  </r>
  <r>
    <x v="27"/>
    <x v="4"/>
    <x v="1"/>
    <n v="31947"/>
    <x v="391"/>
    <n v="2320195.4450000003"/>
    <n v="383761.6669230769"/>
    <m/>
    <m/>
    <m/>
  </r>
  <r>
    <x v="0"/>
    <x v="0"/>
    <x v="15"/>
    <n v="10416"/>
    <x v="392"/>
    <n v="744833.00199999998"/>
    <n v="19998.63846153846"/>
    <m/>
    <m/>
    <m/>
  </r>
  <r>
    <x v="28"/>
    <x v="6"/>
    <x v="1"/>
    <n v="35431.5"/>
    <x v="393"/>
    <n v="2545757.0549999997"/>
    <n v="202281.06923076924"/>
    <m/>
    <m/>
    <m/>
  </r>
  <r>
    <x v="29"/>
    <x v="5"/>
    <x v="2"/>
    <n v="78544.5"/>
    <x v="394"/>
    <n v="5109499.6169999996"/>
    <n v="76226.26923076922"/>
    <m/>
    <m/>
    <m/>
  </r>
  <r>
    <x v="30"/>
    <x v="6"/>
    <x v="2"/>
    <n v="97963.5"/>
    <x v="395"/>
    <n v="6415904.9240000006"/>
    <n v="150138.82307692309"/>
    <m/>
    <m/>
    <m/>
  </r>
  <r>
    <x v="27"/>
    <x v="4"/>
    <x v="2"/>
    <n v="77269.5"/>
    <x v="396"/>
    <n v="5152925.182"/>
    <n v="219200.11557692307"/>
    <m/>
    <m/>
    <m/>
  </r>
  <r>
    <x v="0"/>
    <x v="0"/>
    <x v="14"/>
    <n v="16143"/>
    <x v="397"/>
    <n v="1183524.9380000001"/>
    <n v="41938.950392307692"/>
    <m/>
    <m/>
    <m/>
  </r>
  <r>
    <x v="31"/>
    <x v="4"/>
    <x v="2"/>
    <n v="72220.5"/>
    <x v="398"/>
    <n v="4782829.6060000006"/>
    <n v="186502.14615384614"/>
    <m/>
    <m/>
    <m/>
  </r>
  <r>
    <x v="32"/>
    <x v="4"/>
    <x v="2"/>
    <n v="78058.5"/>
    <x v="399"/>
    <n v="5024858.7929999996"/>
    <n v="140406.07692307691"/>
    <m/>
    <m/>
    <m/>
  </r>
  <r>
    <x v="33"/>
    <x v="2"/>
    <x v="2"/>
    <n v="70498.5"/>
    <x v="400"/>
    <n v="4580254.1549999993"/>
    <n v="131801.93944615382"/>
    <m/>
    <m/>
    <m/>
  </r>
  <r>
    <x v="34"/>
    <x v="6"/>
    <x v="2"/>
    <n v="78961.5"/>
    <x v="401"/>
    <n v="5258162.2879999997"/>
    <n v="162133.18461538461"/>
    <m/>
    <m/>
    <m/>
  </r>
  <r>
    <x v="29"/>
    <x v="5"/>
    <x v="3"/>
    <n v="12490.5"/>
    <x v="402"/>
    <n v="878389.06499999994"/>
    <n v="67454.765369230765"/>
    <m/>
    <m/>
    <m/>
  </r>
  <r>
    <x v="30"/>
    <x v="6"/>
    <x v="3"/>
    <n v="18036"/>
    <x v="403"/>
    <n v="1301439.284"/>
    <n v="69189.123076923075"/>
    <m/>
    <m/>
    <m/>
  </r>
  <r>
    <x v="27"/>
    <x v="4"/>
    <x v="3"/>
    <n v="11416.5"/>
    <x v="404"/>
    <n v="815296.88"/>
    <n v="145147.84546153847"/>
    <m/>
    <m/>
    <m/>
  </r>
  <r>
    <x v="31"/>
    <x v="4"/>
    <x v="3"/>
    <n v="9007.5"/>
    <x v="405"/>
    <n v="622482.40399999998"/>
    <n v="113093.66153846154"/>
    <m/>
    <m/>
    <m/>
  </r>
  <r>
    <x v="28"/>
    <x v="6"/>
    <x v="2"/>
    <n v="87552"/>
    <x v="406"/>
    <n v="5815890.3319999995"/>
    <n v="161811.89230769229"/>
    <m/>
    <m/>
    <m/>
  </r>
  <r>
    <x v="32"/>
    <x v="4"/>
    <x v="3"/>
    <n v="11680.5"/>
    <x v="407"/>
    <n v="813406.68400000001"/>
    <n v="117272.7846153846"/>
    <m/>
    <m/>
    <m/>
  </r>
  <r>
    <x v="33"/>
    <x v="2"/>
    <x v="3"/>
    <n v="12037.5"/>
    <x v="408"/>
    <n v="877726.201"/>
    <n v="69249.011815384612"/>
    <m/>
    <m/>
    <m/>
  </r>
  <r>
    <x v="34"/>
    <x v="6"/>
    <x v="3"/>
    <n v="14421"/>
    <x v="409"/>
    <n v="1038033.7869999999"/>
    <n v="68487.358569230768"/>
    <m/>
    <m/>
    <m/>
  </r>
  <r>
    <x v="28"/>
    <x v="6"/>
    <x v="3"/>
    <n v="14823"/>
    <x v="410"/>
    <n v="1068326.9369999999"/>
    <n v="76299.023384615386"/>
    <m/>
    <m/>
    <m/>
  </r>
  <r>
    <x v="29"/>
    <x v="5"/>
    <x v="4"/>
    <n v="31257"/>
    <x v="411"/>
    <n v="2311405.017"/>
    <n v="148582.33846153846"/>
    <m/>
    <m/>
    <m/>
  </r>
  <r>
    <x v="30"/>
    <x v="6"/>
    <x v="4"/>
    <n v="38074.5"/>
    <x v="412"/>
    <n v="2805831.5209999997"/>
    <n v="124540.74078461538"/>
    <m/>
    <m/>
    <m/>
  </r>
  <r>
    <x v="27"/>
    <x v="4"/>
    <x v="4"/>
    <n v="32170.5"/>
    <x v="413"/>
    <n v="2355616.679"/>
    <n v="219429.2774153846"/>
    <m/>
    <m/>
    <m/>
  </r>
  <r>
    <x v="31"/>
    <x v="4"/>
    <x v="4"/>
    <n v="42397.5"/>
    <x v="414"/>
    <n v="3086459.8370000003"/>
    <n v="164514.63076923075"/>
    <m/>
    <m/>
    <m/>
  </r>
  <r>
    <x v="32"/>
    <x v="4"/>
    <x v="4"/>
    <n v="28668"/>
    <x v="415"/>
    <n v="2042294.1669999999"/>
    <n v="160977.42935384615"/>
    <m/>
    <m/>
    <m/>
  </r>
  <r>
    <x v="33"/>
    <x v="2"/>
    <x v="4"/>
    <n v="27411"/>
    <x v="416"/>
    <n v="1933378.3459999997"/>
    <n v="141658.27661538462"/>
    <m/>
    <m/>
    <m/>
  </r>
  <r>
    <x v="34"/>
    <x v="6"/>
    <x v="4"/>
    <n v="32854.5"/>
    <x v="417"/>
    <n v="2391958.463"/>
    <n v="129383.86666153846"/>
    <m/>
    <m/>
    <m/>
  </r>
  <r>
    <x v="28"/>
    <x v="6"/>
    <x v="4"/>
    <n v="35346"/>
    <x v="418"/>
    <n v="2595610.66"/>
    <n v="195198.78461538462"/>
    <m/>
    <m/>
    <m/>
  </r>
  <r>
    <x v="29"/>
    <x v="5"/>
    <x v="5"/>
    <n v="286558.5"/>
    <x v="419"/>
    <n v="21169527.457000002"/>
    <n v="646741.28130000003"/>
    <m/>
    <m/>
    <m/>
  </r>
  <r>
    <x v="30"/>
    <x v="6"/>
    <x v="5"/>
    <n v="304092"/>
    <x v="420"/>
    <n v="22276452.264999997"/>
    <n v="570447.6369538462"/>
    <m/>
    <m/>
    <m/>
  </r>
  <r>
    <x v="27"/>
    <x v="4"/>
    <x v="5"/>
    <n v="272926.5"/>
    <x v="421"/>
    <n v="20952913.508000001"/>
    <n v="872904.40428461542"/>
    <m/>
    <m/>
    <m/>
  </r>
  <r>
    <x v="31"/>
    <x v="4"/>
    <x v="5"/>
    <n v="237099"/>
    <x v="422"/>
    <n v="17679930.469999999"/>
    <n v="622499.33031538466"/>
    <m/>
    <m/>
    <m/>
  </r>
  <r>
    <x v="32"/>
    <x v="4"/>
    <x v="5"/>
    <n v="273900"/>
    <x v="423"/>
    <n v="19680985.969000001"/>
    <n v="764540.58792307694"/>
    <m/>
    <m/>
    <m/>
  </r>
  <r>
    <x v="33"/>
    <x v="2"/>
    <x v="5"/>
    <n v="274059"/>
    <x v="424"/>
    <n v="20493717.226"/>
    <n v="806120.19333076919"/>
    <m/>
    <m/>
    <m/>
  </r>
  <r>
    <x v="34"/>
    <x v="6"/>
    <x v="5"/>
    <n v="318816"/>
    <x v="425"/>
    <n v="23895072.432"/>
    <n v="616932.92353846144"/>
    <m/>
    <m/>
    <m/>
  </r>
  <r>
    <x v="29"/>
    <x v="5"/>
    <x v="6"/>
    <n v="370012.5"/>
    <x v="426"/>
    <n v="28040467.216000002"/>
    <n v="681486.56664615381"/>
    <m/>
    <m/>
    <m/>
  </r>
  <r>
    <x v="30"/>
    <x v="6"/>
    <x v="6"/>
    <n v="393018"/>
    <x v="427"/>
    <n v="29683782.432999995"/>
    <n v="636230.32011538453"/>
    <m/>
    <m/>
    <m/>
  </r>
  <r>
    <x v="27"/>
    <x v="4"/>
    <x v="6"/>
    <n v="349699.5"/>
    <x v="428"/>
    <n v="27640203.134"/>
    <n v="744856.58547692304"/>
    <m/>
    <m/>
    <m/>
  </r>
  <r>
    <x v="31"/>
    <x v="4"/>
    <x v="6"/>
    <n v="318565.5"/>
    <x v="429"/>
    <n v="24232690.171"/>
    <n v="605833.76570769225"/>
    <m/>
    <m/>
    <m/>
  </r>
  <r>
    <x v="28"/>
    <x v="6"/>
    <x v="5"/>
    <n v="422965.5"/>
    <x v="430"/>
    <n v="32361318.846999999"/>
    <n v="525087.91538461542"/>
    <m/>
    <m/>
    <m/>
  </r>
  <r>
    <x v="32"/>
    <x v="4"/>
    <x v="6"/>
    <n v="355081.5"/>
    <x v="431"/>
    <n v="26228948.559"/>
    <n v="898617.75030769221"/>
    <m/>
    <m/>
    <m/>
  </r>
  <r>
    <x v="33"/>
    <x v="2"/>
    <x v="6"/>
    <n v="358387.5"/>
    <x v="432"/>
    <n v="27483828.208999999"/>
    <n v="506964.83088461537"/>
    <m/>
    <m/>
    <m/>
  </r>
  <r>
    <x v="34"/>
    <x v="6"/>
    <x v="6"/>
    <n v="403261.5"/>
    <x v="433"/>
    <n v="31105053.390999999"/>
    <n v="571050.76427692303"/>
    <m/>
    <m/>
    <m/>
  </r>
  <r>
    <x v="29"/>
    <x v="5"/>
    <x v="7"/>
    <n v="69010.5"/>
    <x v="434"/>
    <n v="4624968.49"/>
    <n v="168769.33384615384"/>
    <m/>
    <m/>
    <m/>
  </r>
  <r>
    <x v="30"/>
    <x v="6"/>
    <x v="7"/>
    <n v="75820.5"/>
    <x v="435"/>
    <n v="5046963.6720000003"/>
    <n v="196334.07284615384"/>
    <m/>
    <m/>
    <m/>
  </r>
  <r>
    <x v="27"/>
    <x v="4"/>
    <x v="7"/>
    <n v="64740"/>
    <x v="436"/>
    <n v="4332158.4330000002"/>
    <n v="205428.24997692305"/>
    <m/>
    <m/>
    <m/>
  </r>
  <r>
    <x v="31"/>
    <x v="4"/>
    <x v="7"/>
    <n v="59574"/>
    <x v="437"/>
    <n v="3929032.2650000001"/>
    <n v="208822.33076923079"/>
    <m/>
    <m/>
    <m/>
  </r>
  <r>
    <x v="28"/>
    <x v="6"/>
    <x v="6"/>
    <n v="524481"/>
    <x v="438"/>
    <n v="41382275.210999995"/>
    <n v="512623.0388076923"/>
    <m/>
    <m/>
    <m/>
  </r>
  <r>
    <x v="32"/>
    <x v="4"/>
    <x v="7"/>
    <n v="70278"/>
    <x v="439"/>
    <n v="4485664.5060000001"/>
    <n v="182019.63597692308"/>
    <m/>
    <m/>
    <m/>
  </r>
  <r>
    <x v="33"/>
    <x v="2"/>
    <x v="7"/>
    <n v="63645"/>
    <x v="440"/>
    <n v="4245727.3389999997"/>
    <n v="137701.4149"/>
    <m/>
    <m/>
    <m/>
  </r>
  <r>
    <x v="34"/>
    <x v="6"/>
    <x v="7"/>
    <n v="75642"/>
    <x v="441"/>
    <n v="5100877.9309999999"/>
    <n v="159537.61835384613"/>
    <m/>
    <m/>
    <m/>
  </r>
  <r>
    <x v="29"/>
    <x v="5"/>
    <x v="8"/>
    <n v="40420.5"/>
    <x v="442"/>
    <n v="2893288.4459999995"/>
    <n v="291528.45785384614"/>
    <m/>
    <m/>
    <m/>
  </r>
  <r>
    <x v="30"/>
    <x v="6"/>
    <x v="8"/>
    <n v="53838"/>
    <x v="443"/>
    <n v="4017247.747"/>
    <n v="147709.19777692307"/>
    <m/>
    <m/>
    <m/>
  </r>
  <r>
    <x v="27"/>
    <x v="4"/>
    <x v="8"/>
    <n v="40528.5"/>
    <x v="444"/>
    <n v="2972895.4169999999"/>
    <n v="336001.08039230772"/>
    <m/>
    <m/>
    <m/>
  </r>
  <r>
    <x v="31"/>
    <x v="4"/>
    <x v="8"/>
    <n v="32733"/>
    <x v="445"/>
    <n v="2364369.4010000001"/>
    <n v="281373.57021538459"/>
    <m/>
    <m/>
    <m/>
  </r>
  <r>
    <x v="28"/>
    <x v="6"/>
    <x v="7"/>
    <n v="84433.5"/>
    <x v="446"/>
    <n v="5795765.9359999998"/>
    <n v="264121.66047692305"/>
    <m/>
    <m/>
    <m/>
  </r>
  <r>
    <x v="32"/>
    <x v="4"/>
    <x v="8"/>
    <n v="36655.5"/>
    <x v="447"/>
    <n v="2596293.8219999997"/>
    <n v="202175.53846153847"/>
    <m/>
    <m/>
    <m/>
  </r>
  <r>
    <x v="33"/>
    <x v="2"/>
    <x v="8"/>
    <n v="33886.5"/>
    <x v="448"/>
    <n v="2522496.074"/>
    <n v="156584.58769230769"/>
    <m/>
    <m/>
    <m/>
  </r>
  <r>
    <x v="34"/>
    <x v="6"/>
    <x v="8"/>
    <n v="41697"/>
    <x v="449"/>
    <n v="3092823.6680000001"/>
    <n v="167669.98904615385"/>
    <m/>
    <m/>
    <m/>
  </r>
  <r>
    <x v="28"/>
    <x v="6"/>
    <x v="8"/>
    <n v="44569.5"/>
    <x v="450"/>
    <n v="3229427.0830000001"/>
    <n v="121448.35925384614"/>
    <m/>
    <m/>
    <m/>
  </r>
  <r>
    <x v="29"/>
    <x v="5"/>
    <x v="9"/>
    <n v="18069"/>
    <x v="451"/>
    <n v="1312709.0090000001"/>
    <n v="241760.20769230771"/>
    <m/>
    <m/>
    <m/>
  </r>
  <r>
    <x v="30"/>
    <x v="6"/>
    <x v="9"/>
    <n v="21483"/>
    <x v="452"/>
    <n v="1460215.51"/>
    <n v="181509.9923076923"/>
    <m/>
    <m/>
    <m/>
  </r>
  <r>
    <x v="27"/>
    <x v="4"/>
    <x v="9"/>
    <n v="16687.5"/>
    <x v="453"/>
    <n v="1202670.0489999999"/>
    <n v="340349.53369230771"/>
    <m/>
    <m/>
    <m/>
  </r>
  <r>
    <x v="31"/>
    <x v="4"/>
    <x v="9"/>
    <n v="12238.5"/>
    <x v="454"/>
    <n v="872395.08600000001"/>
    <n v="218895.40769230769"/>
    <m/>
    <m/>
    <m/>
  </r>
  <r>
    <x v="32"/>
    <x v="4"/>
    <x v="9"/>
    <n v="14290.5"/>
    <x v="455"/>
    <n v="983143.48999999987"/>
    <n v="263823.34615384613"/>
    <m/>
    <m/>
    <m/>
  </r>
  <r>
    <x v="33"/>
    <x v="2"/>
    <x v="9"/>
    <n v="14385"/>
    <x v="456"/>
    <n v="977925.73100000003"/>
    <n v="285708.40769230766"/>
    <m/>
    <m/>
    <m/>
  </r>
  <r>
    <x v="34"/>
    <x v="6"/>
    <x v="9"/>
    <n v="16498.5"/>
    <x v="457"/>
    <n v="1095453.1229999999"/>
    <n v="250663.81538461539"/>
    <m/>
    <m/>
    <m/>
  </r>
  <r>
    <x v="29"/>
    <x v="5"/>
    <x v="10"/>
    <n v="13203"/>
    <x v="458"/>
    <n v="964554.21099999989"/>
    <n v="156117.80846153846"/>
    <m/>
    <m/>
    <m/>
  </r>
  <r>
    <x v="30"/>
    <x v="6"/>
    <x v="10"/>
    <n v="15802.5"/>
    <x v="459"/>
    <n v="1158841.584"/>
    <n v="186035.59738461539"/>
    <m/>
    <m/>
    <m/>
  </r>
  <r>
    <x v="27"/>
    <x v="4"/>
    <x v="10"/>
    <n v="16476"/>
    <x v="460"/>
    <n v="1234060.9909999999"/>
    <n v="194827.87672307692"/>
    <m/>
    <m/>
    <m/>
  </r>
  <r>
    <x v="31"/>
    <x v="4"/>
    <x v="10"/>
    <n v="12654"/>
    <x v="461"/>
    <n v="927698.82299999986"/>
    <n v="197299.08136923076"/>
    <m/>
    <m/>
    <m/>
  </r>
  <r>
    <x v="28"/>
    <x v="6"/>
    <x v="9"/>
    <n v="19647"/>
    <x v="462"/>
    <n v="1409485.402"/>
    <n v="182377.32307692306"/>
    <m/>
    <m/>
    <m/>
  </r>
  <r>
    <x v="32"/>
    <x v="4"/>
    <x v="10"/>
    <n v="12450"/>
    <x v="463"/>
    <n v="897555.51099999994"/>
    <n v="150809.61403846153"/>
    <m/>
    <m/>
    <m/>
  </r>
  <r>
    <x v="33"/>
    <x v="2"/>
    <x v="10"/>
    <n v="11161.5"/>
    <x v="464"/>
    <n v="812962.67800000007"/>
    <n v="193118.32307692309"/>
    <m/>
    <m/>
    <m/>
  </r>
  <r>
    <x v="34"/>
    <x v="6"/>
    <x v="10"/>
    <n v="12229.5"/>
    <x v="465"/>
    <n v="921566.44700000004"/>
    <n v="147588"/>
    <m/>
    <m/>
    <m/>
  </r>
  <r>
    <x v="29"/>
    <x v="5"/>
    <x v="11"/>
    <n v="28050"/>
    <x v="466"/>
    <n v="1979227.4479999999"/>
    <n v="122940.53466153846"/>
    <m/>
    <m/>
    <m/>
  </r>
  <r>
    <x v="30"/>
    <x v="6"/>
    <x v="11"/>
    <n v="30781.5"/>
    <x v="467"/>
    <n v="2108065.5690000001"/>
    <n v="90381.169230769228"/>
    <m/>
    <m/>
    <m/>
  </r>
  <r>
    <x v="27"/>
    <x v="4"/>
    <x v="11"/>
    <n v="27960"/>
    <x v="468"/>
    <n v="1983277.5959999997"/>
    <n v="134168.53587692307"/>
    <m/>
    <m/>
    <m/>
  </r>
  <r>
    <x v="31"/>
    <x v="4"/>
    <x v="11"/>
    <n v="23629.5"/>
    <x v="469"/>
    <n v="1678039.8589999999"/>
    <n v="151098.71538461538"/>
    <m/>
    <m/>
    <m/>
  </r>
  <r>
    <x v="28"/>
    <x v="6"/>
    <x v="10"/>
    <n v="17052"/>
    <x v="470"/>
    <n v="1246591.997"/>
    <n v="104864.4846153846"/>
    <m/>
    <m/>
    <m/>
  </r>
  <r>
    <x v="32"/>
    <x v="4"/>
    <x v="11"/>
    <n v="27181.5"/>
    <x v="471"/>
    <n v="1796459.4790000001"/>
    <n v="129793.76153846155"/>
    <m/>
    <m/>
    <m/>
  </r>
  <r>
    <x v="33"/>
    <x v="2"/>
    <x v="11"/>
    <n v="25656"/>
    <x v="472"/>
    <n v="1766450.28"/>
    <n v="91828.489107692309"/>
    <m/>
    <m/>
    <m/>
  </r>
  <r>
    <x v="34"/>
    <x v="6"/>
    <x v="11"/>
    <n v="29283"/>
    <x v="473"/>
    <n v="2005719.3469999998"/>
    <n v="77264.32873846154"/>
    <m/>
    <m/>
    <m/>
  </r>
  <r>
    <x v="28"/>
    <x v="6"/>
    <x v="11"/>
    <n v="32782.5"/>
    <x v="474"/>
    <n v="2293738.9569999999"/>
    <n v="58400.799200000001"/>
    <m/>
    <m/>
    <m/>
  </r>
  <r>
    <x v="29"/>
    <x v="5"/>
    <x v="12"/>
    <n v="215592"/>
    <x v="475"/>
    <n v="16240834.603999998"/>
    <n v="285591.72307692305"/>
    <m/>
    <m/>
    <m/>
  </r>
  <r>
    <x v="30"/>
    <x v="6"/>
    <x v="12"/>
    <n v="228334.5"/>
    <x v="476"/>
    <n v="17031004.072999999"/>
    <n v="275436.23846153845"/>
    <m/>
    <m/>
    <m/>
  </r>
  <r>
    <x v="27"/>
    <x v="4"/>
    <x v="12"/>
    <n v="188776.5"/>
    <x v="477"/>
    <n v="14354207.141999999"/>
    <n v="467483.70729230763"/>
    <m/>
    <m/>
    <m/>
  </r>
  <r>
    <x v="31"/>
    <x v="4"/>
    <x v="12"/>
    <n v="175293"/>
    <x v="478"/>
    <n v="12903628.608999999"/>
    <n v="355401.60769230768"/>
    <m/>
    <m/>
    <m/>
  </r>
  <r>
    <x v="32"/>
    <x v="4"/>
    <x v="12"/>
    <n v="201999"/>
    <x v="479"/>
    <n v="14541626.939999998"/>
    <n v="279597.86153846153"/>
    <m/>
    <m/>
    <m/>
  </r>
  <r>
    <x v="33"/>
    <x v="2"/>
    <x v="12"/>
    <n v="197946"/>
    <x v="480"/>
    <n v="14561721.772999998"/>
    <n v="363750.55692307692"/>
    <m/>
    <m/>
    <m/>
  </r>
  <r>
    <x v="34"/>
    <x v="6"/>
    <x v="12"/>
    <n v="230896.5"/>
    <x v="481"/>
    <n v="17099721.813000001"/>
    <n v="329754.63076923077"/>
    <m/>
    <m/>
    <m/>
  </r>
  <r>
    <x v="29"/>
    <x v="5"/>
    <x v="13"/>
    <n v="203532"/>
    <x v="482"/>
    <n v="15301120.521000002"/>
    <n v="356339.00384615385"/>
    <m/>
    <m/>
    <m/>
  </r>
  <r>
    <x v="30"/>
    <x v="6"/>
    <x v="13"/>
    <n v="214428"/>
    <x v="483"/>
    <n v="15857489.721000001"/>
    <n v="256649.16153846151"/>
    <m/>
    <m/>
    <m/>
  </r>
  <r>
    <x v="27"/>
    <x v="4"/>
    <x v="13"/>
    <n v="183228"/>
    <x v="484"/>
    <n v="13959979.012"/>
    <n v="464232.54846153839"/>
    <m/>
    <m/>
    <m/>
  </r>
  <r>
    <x v="31"/>
    <x v="4"/>
    <x v="13"/>
    <n v="166948.5"/>
    <x v="485"/>
    <n v="12200989.641000001"/>
    <n v="416475.07692307688"/>
    <m/>
    <m/>
    <m/>
  </r>
  <r>
    <x v="28"/>
    <x v="6"/>
    <x v="12"/>
    <n v="232102.5"/>
    <x v="486"/>
    <n v="17632080.519000001"/>
    <n v="331721.66923076921"/>
    <m/>
    <m/>
    <m/>
  </r>
  <r>
    <x v="32"/>
    <x v="4"/>
    <x v="13"/>
    <n v="196560"/>
    <x v="487"/>
    <n v="14172342.450999999"/>
    <n v="269626.30769230769"/>
    <m/>
    <m/>
    <m/>
  </r>
  <r>
    <x v="33"/>
    <x v="2"/>
    <x v="13"/>
    <n v="186496.5"/>
    <x v="488"/>
    <n v="13641908.620999999"/>
    <n v="364896.93846153846"/>
    <m/>
    <m/>
    <m/>
  </r>
  <r>
    <x v="34"/>
    <x v="6"/>
    <x v="13"/>
    <n v="219772.5"/>
    <x v="489"/>
    <n v="16241999.308"/>
    <n v="317179.04615384614"/>
    <m/>
    <m/>
    <m/>
  </r>
  <r>
    <x v="28"/>
    <x v="6"/>
    <x v="13"/>
    <n v="226476"/>
    <x v="490"/>
    <n v="17175270.221000001"/>
    <n v="306548.18846153846"/>
    <m/>
    <m/>
    <m/>
  </r>
  <r>
    <x v="29"/>
    <x v="5"/>
    <x v="15"/>
    <n v="8362.5"/>
    <x v="491"/>
    <n v="597300.38899999997"/>
    <n v="48380.499253846152"/>
    <m/>
    <m/>
    <m/>
  </r>
  <r>
    <x v="30"/>
    <x v="6"/>
    <x v="14"/>
    <n v="17008.5"/>
    <x v="492"/>
    <n v="1144986.3970000001"/>
    <n v="158820.4117"/>
    <m/>
    <m/>
    <m/>
  </r>
  <r>
    <x v="27"/>
    <x v="4"/>
    <x v="16"/>
    <n v="5166"/>
    <x v="493"/>
    <n v="357353.07299999997"/>
    <n v="141592.70844615385"/>
    <m/>
    <m/>
    <m/>
  </r>
  <r>
    <x v="31"/>
    <x v="4"/>
    <x v="14"/>
    <n v="10941"/>
    <x v="494"/>
    <n v="723289.05500000005"/>
    <n v="166333.57363076921"/>
    <m/>
    <m/>
    <m/>
  </r>
  <r>
    <x v="32"/>
    <x v="4"/>
    <x v="14"/>
    <n v="14497.5"/>
    <x v="495"/>
    <n v="1005560.455"/>
    <n v="171097.83406153845"/>
    <m/>
    <m/>
    <m/>
  </r>
  <r>
    <x v="33"/>
    <x v="2"/>
    <x v="14"/>
    <n v="13810.5"/>
    <x v="496"/>
    <n v="966968.63599999994"/>
    <n v="195740.02307692307"/>
    <m/>
    <m/>
    <m/>
  </r>
  <r>
    <x v="34"/>
    <x v="6"/>
    <x v="14"/>
    <n v="13752"/>
    <x v="497"/>
    <n v="898790.64599999995"/>
    <n v="149313.46028461537"/>
    <m/>
    <m/>
    <m/>
  </r>
  <r>
    <x v="29"/>
    <x v="5"/>
    <x v="14"/>
    <n v="15276"/>
    <x v="498"/>
    <n v="1100106.21"/>
    <n v="107692.85196923077"/>
    <m/>
    <m/>
    <m/>
  </r>
  <r>
    <x v="27"/>
    <x v="4"/>
    <x v="17"/>
    <n v="4408.5"/>
    <x v="499"/>
    <n v="346029.05"/>
    <n v="36168.753846153842"/>
    <m/>
    <m/>
    <m/>
  </r>
  <r>
    <x v="28"/>
    <x v="6"/>
    <x v="15"/>
    <n v="9927"/>
    <x v="500"/>
    <n v="733232.38899999997"/>
    <n v="51066.353846153841"/>
    <m/>
    <m/>
    <m/>
  </r>
  <r>
    <x v="27"/>
    <x v="4"/>
    <x v="15"/>
    <n v="9474"/>
    <x v="501"/>
    <n v="682814.14599999995"/>
    <n v="81560.983369230773"/>
    <m/>
    <m/>
    <m/>
  </r>
  <r>
    <x v="28"/>
    <x v="6"/>
    <x v="14"/>
    <n v="16878"/>
    <x v="502"/>
    <n v="1180692.7039999999"/>
    <n v="102040.10621538461"/>
    <m/>
    <m/>
    <m/>
  </r>
  <r>
    <x v="27"/>
    <x v="4"/>
    <x v="14"/>
    <n v="14238"/>
    <x v="503"/>
    <n v="1006008.1159999999"/>
    <n v="129348.2923076923"/>
    <m/>
    <m/>
    <m/>
  </r>
  <r>
    <x v="16"/>
    <x v="3"/>
    <x v="7"/>
    <m/>
    <x v="504"/>
    <m/>
    <m/>
    <n v="36"/>
    <n v="4923"/>
    <n v="4560"/>
  </r>
  <r>
    <x v="16"/>
    <x v="3"/>
    <x v="2"/>
    <m/>
    <x v="504"/>
    <m/>
    <m/>
    <n v="31"/>
    <n v="5465"/>
    <n v="5096"/>
  </r>
  <r>
    <x v="16"/>
    <x v="3"/>
    <x v="8"/>
    <m/>
    <x v="504"/>
    <m/>
    <m/>
    <n v="19"/>
    <n v="1846"/>
    <n v="1681"/>
  </r>
  <r>
    <x v="16"/>
    <x v="3"/>
    <x v="1"/>
    <m/>
    <x v="504"/>
    <m/>
    <m/>
    <n v="18"/>
    <n v="1539"/>
    <n v="1404"/>
  </r>
  <r>
    <x v="16"/>
    <x v="3"/>
    <x v="11"/>
    <m/>
    <x v="504"/>
    <m/>
    <m/>
    <n v="18"/>
    <n v="1505"/>
    <n v="1368"/>
  </r>
  <r>
    <x v="16"/>
    <x v="3"/>
    <x v="13"/>
    <m/>
    <x v="504"/>
    <m/>
    <m/>
    <n v="54"/>
    <n v="12306"/>
    <n v="11532"/>
  </r>
  <r>
    <x v="16"/>
    <x v="3"/>
    <x v="12"/>
    <m/>
    <x v="504"/>
    <m/>
    <m/>
    <n v="59"/>
    <n v="12943"/>
    <n v="12072"/>
  </r>
  <r>
    <x v="16"/>
    <x v="3"/>
    <x v="4"/>
    <m/>
    <x v="504"/>
    <m/>
    <m/>
    <n v="17"/>
    <n v="1439"/>
    <n v="1265"/>
  </r>
  <r>
    <x v="16"/>
    <x v="3"/>
    <x v="14"/>
    <m/>
    <x v="504"/>
    <m/>
    <m/>
    <n v="15"/>
    <n v="636"/>
    <n v="547"/>
  </r>
  <r>
    <x v="16"/>
    <x v="3"/>
    <x v="9"/>
    <m/>
    <x v="504"/>
    <m/>
    <m/>
    <n v="15"/>
    <n v="780"/>
    <n v="690"/>
  </r>
  <r>
    <x v="16"/>
    <x v="3"/>
    <x v="6"/>
    <m/>
    <x v="504"/>
    <m/>
    <m/>
    <n v="125"/>
    <n v="20914"/>
    <n v="19479"/>
  </r>
  <r>
    <x v="16"/>
    <x v="3"/>
    <x v="5"/>
    <m/>
    <x v="504"/>
    <m/>
    <m/>
    <n v="128"/>
    <n v="16450"/>
    <n v="15320"/>
  </r>
  <r>
    <x v="16"/>
    <x v="3"/>
    <x v="3"/>
    <m/>
    <x v="504"/>
    <m/>
    <m/>
    <n v="10"/>
    <n v="580"/>
    <n v="506"/>
  </r>
  <r>
    <x v="8"/>
    <x v="5"/>
    <x v="7"/>
    <m/>
    <x v="504"/>
    <m/>
    <m/>
    <n v="36"/>
    <n v="4937"/>
    <n v="4561"/>
  </r>
  <r>
    <x v="8"/>
    <x v="5"/>
    <x v="2"/>
    <m/>
    <x v="504"/>
    <m/>
    <m/>
    <n v="31"/>
    <n v="5378"/>
    <n v="4985"/>
  </r>
  <r>
    <x v="8"/>
    <x v="5"/>
    <x v="8"/>
    <m/>
    <x v="504"/>
    <m/>
    <m/>
    <n v="19"/>
    <n v="1676"/>
    <n v="1516"/>
  </r>
  <r>
    <x v="8"/>
    <x v="5"/>
    <x v="1"/>
    <m/>
    <x v="504"/>
    <m/>
    <m/>
    <n v="18"/>
    <n v="1684"/>
    <n v="1528"/>
  </r>
  <r>
    <x v="8"/>
    <x v="5"/>
    <x v="11"/>
    <m/>
    <x v="504"/>
    <m/>
    <m/>
    <n v="18"/>
    <n v="1599"/>
    <n v="1450"/>
  </r>
  <r>
    <x v="8"/>
    <x v="5"/>
    <x v="13"/>
    <m/>
    <x v="504"/>
    <m/>
    <m/>
    <n v="54"/>
    <n v="12747"/>
    <n v="11884"/>
  </r>
  <r>
    <x v="8"/>
    <x v="5"/>
    <x v="12"/>
    <m/>
    <x v="504"/>
    <m/>
    <m/>
    <n v="59"/>
    <n v="13186"/>
    <n v="12251"/>
  </r>
  <r>
    <x v="8"/>
    <x v="5"/>
    <x v="4"/>
    <m/>
    <x v="504"/>
    <m/>
    <m/>
    <n v="18"/>
    <n v="1534"/>
    <n v="1369"/>
  </r>
  <r>
    <x v="8"/>
    <x v="5"/>
    <x v="14"/>
    <m/>
    <x v="504"/>
    <m/>
    <m/>
    <n v="15"/>
    <n v="659"/>
    <n v="575"/>
  </r>
  <r>
    <x v="8"/>
    <x v="5"/>
    <x v="9"/>
    <m/>
    <x v="504"/>
    <m/>
    <m/>
    <n v="15"/>
    <n v="786"/>
    <n v="695"/>
  </r>
  <r>
    <x v="8"/>
    <x v="5"/>
    <x v="6"/>
    <m/>
    <x v="504"/>
    <m/>
    <m/>
    <n v="125"/>
    <n v="21863"/>
    <n v="20160"/>
  </r>
  <r>
    <x v="8"/>
    <x v="5"/>
    <x v="5"/>
    <m/>
    <x v="504"/>
    <m/>
    <m/>
    <n v="128"/>
    <n v="17368"/>
    <n v="16077"/>
  </r>
  <r>
    <x v="8"/>
    <x v="5"/>
    <x v="3"/>
    <m/>
    <x v="504"/>
    <m/>
    <m/>
    <n v="10"/>
    <n v="502"/>
    <n v="433"/>
  </r>
  <r>
    <x v="22"/>
    <x v="2"/>
    <x v="7"/>
    <m/>
    <x v="504"/>
    <m/>
    <m/>
    <n v="36"/>
    <n v="5143"/>
    <n v="4715"/>
  </r>
  <r>
    <x v="22"/>
    <x v="2"/>
    <x v="2"/>
    <m/>
    <x v="504"/>
    <m/>
    <m/>
    <n v="31"/>
    <n v="5120"/>
    <n v="4737"/>
  </r>
  <r>
    <x v="22"/>
    <x v="2"/>
    <x v="8"/>
    <m/>
    <x v="504"/>
    <m/>
    <m/>
    <n v="20"/>
    <n v="1756"/>
    <n v="1586"/>
  </r>
  <r>
    <x v="22"/>
    <x v="2"/>
    <x v="1"/>
    <m/>
    <x v="504"/>
    <m/>
    <m/>
    <n v="19"/>
    <n v="1712"/>
    <n v="1552"/>
  </r>
  <r>
    <x v="22"/>
    <x v="2"/>
    <x v="11"/>
    <m/>
    <x v="504"/>
    <m/>
    <m/>
    <n v="19"/>
    <n v="1662"/>
    <n v="1506"/>
  </r>
  <r>
    <x v="22"/>
    <x v="2"/>
    <x v="13"/>
    <m/>
    <x v="504"/>
    <m/>
    <m/>
    <n v="54"/>
    <n v="12817"/>
    <n v="11865"/>
  </r>
  <r>
    <x v="22"/>
    <x v="2"/>
    <x v="12"/>
    <m/>
    <x v="504"/>
    <m/>
    <m/>
    <n v="59"/>
    <n v="13251"/>
    <n v="12255"/>
  </r>
  <r>
    <x v="22"/>
    <x v="2"/>
    <x v="4"/>
    <m/>
    <x v="504"/>
    <m/>
    <m/>
    <n v="19"/>
    <n v="1499"/>
    <n v="1322"/>
  </r>
  <r>
    <x v="22"/>
    <x v="2"/>
    <x v="14"/>
    <m/>
    <x v="504"/>
    <m/>
    <m/>
    <n v="15"/>
    <n v="644"/>
    <n v="550"/>
  </r>
  <r>
    <x v="22"/>
    <x v="2"/>
    <x v="9"/>
    <m/>
    <x v="504"/>
    <m/>
    <m/>
    <n v="15"/>
    <n v="791"/>
    <n v="691"/>
  </r>
  <r>
    <x v="22"/>
    <x v="2"/>
    <x v="10"/>
    <m/>
    <x v="504"/>
    <m/>
    <m/>
    <n v="15"/>
    <n v="262"/>
    <n v="195"/>
  </r>
  <r>
    <x v="22"/>
    <x v="2"/>
    <x v="6"/>
    <m/>
    <x v="504"/>
    <m/>
    <m/>
    <n v="125"/>
    <n v="22368"/>
    <n v="20625"/>
  </r>
  <r>
    <x v="22"/>
    <x v="2"/>
    <x v="5"/>
    <m/>
    <x v="504"/>
    <m/>
    <m/>
    <n v="129"/>
    <n v="18042"/>
    <n v="16631"/>
  </r>
  <r>
    <x v="22"/>
    <x v="2"/>
    <x v="3"/>
    <m/>
    <x v="504"/>
    <m/>
    <m/>
    <n v="10"/>
    <n v="448"/>
    <n v="376"/>
  </r>
  <r>
    <x v="11"/>
    <x v="6"/>
    <x v="7"/>
    <m/>
    <x v="504"/>
    <m/>
    <m/>
    <n v="36"/>
    <n v="5457"/>
    <n v="4916"/>
  </r>
  <r>
    <x v="11"/>
    <x v="6"/>
    <x v="2"/>
    <m/>
    <x v="504"/>
    <m/>
    <m/>
    <n v="31"/>
    <n v="6118"/>
    <n v="5564"/>
  </r>
  <r>
    <x v="11"/>
    <x v="6"/>
    <x v="8"/>
    <m/>
    <x v="504"/>
    <m/>
    <m/>
    <n v="20"/>
    <n v="2468"/>
    <n v="2221"/>
  </r>
  <r>
    <x v="11"/>
    <x v="6"/>
    <x v="1"/>
    <m/>
    <x v="504"/>
    <m/>
    <m/>
    <n v="18"/>
    <n v="1826"/>
    <n v="1633"/>
  </r>
  <r>
    <x v="11"/>
    <x v="6"/>
    <x v="11"/>
    <m/>
    <x v="504"/>
    <m/>
    <m/>
    <n v="19"/>
    <n v="1987"/>
    <n v="1791"/>
  </r>
  <r>
    <x v="11"/>
    <x v="6"/>
    <x v="13"/>
    <m/>
    <x v="504"/>
    <m/>
    <m/>
    <n v="54"/>
    <n v="14205"/>
    <n v="13026"/>
  </r>
  <r>
    <x v="11"/>
    <x v="6"/>
    <x v="12"/>
    <m/>
    <x v="504"/>
    <m/>
    <m/>
    <n v="59"/>
    <n v="15222"/>
    <n v="13873"/>
  </r>
  <r>
    <x v="11"/>
    <x v="6"/>
    <x v="4"/>
    <m/>
    <x v="504"/>
    <m/>
    <m/>
    <n v="19"/>
    <n v="1497"/>
    <n v="1291"/>
  </r>
  <r>
    <x v="11"/>
    <x v="6"/>
    <x v="14"/>
    <m/>
    <x v="504"/>
    <m/>
    <m/>
    <n v="15"/>
    <n v="721"/>
    <n v="625"/>
  </r>
  <r>
    <x v="11"/>
    <x v="6"/>
    <x v="9"/>
    <m/>
    <x v="504"/>
    <m/>
    <m/>
    <n v="15"/>
    <n v="996"/>
    <n v="888"/>
  </r>
  <r>
    <x v="11"/>
    <x v="6"/>
    <x v="10"/>
    <m/>
    <x v="504"/>
    <m/>
    <m/>
    <n v="15"/>
    <n v="294"/>
    <n v="225"/>
  </r>
  <r>
    <x v="11"/>
    <x v="6"/>
    <x v="6"/>
    <m/>
    <x v="504"/>
    <m/>
    <m/>
    <n v="125"/>
    <n v="20602"/>
    <n v="18845"/>
  </r>
  <r>
    <x v="11"/>
    <x v="6"/>
    <x v="5"/>
    <m/>
    <x v="504"/>
    <m/>
    <m/>
    <n v="129"/>
    <n v="17002"/>
    <n v="15570"/>
  </r>
  <r>
    <x v="11"/>
    <x v="6"/>
    <x v="3"/>
    <m/>
    <x v="504"/>
    <m/>
    <m/>
    <n v="10"/>
    <n v="554"/>
    <n v="472"/>
  </r>
  <r>
    <x v="9"/>
    <x v="1"/>
    <x v="7"/>
    <m/>
    <x v="504"/>
    <m/>
    <m/>
    <n v="36"/>
    <n v="3442"/>
    <n v="3147"/>
  </r>
  <r>
    <x v="9"/>
    <x v="1"/>
    <x v="2"/>
    <m/>
    <x v="504"/>
    <m/>
    <m/>
    <n v="31"/>
    <n v="4157"/>
    <n v="3823"/>
  </r>
  <r>
    <x v="9"/>
    <x v="1"/>
    <x v="8"/>
    <m/>
    <x v="504"/>
    <m/>
    <m/>
    <n v="20"/>
    <n v="1613"/>
    <n v="1457"/>
  </r>
  <r>
    <x v="9"/>
    <x v="1"/>
    <x v="1"/>
    <m/>
    <x v="504"/>
    <m/>
    <m/>
    <n v="18"/>
    <n v="1708"/>
    <n v="1534"/>
  </r>
  <r>
    <x v="9"/>
    <x v="1"/>
    <x v="11"/>
    <m/>
    <x v="504"/>
    <m/>
    <m/>
    <n v="19"/>
    <n v="1206"/>
    <n v="1080"/>
  </r>
  <r>
    <x v="9"/>
    <x v="1"/>
    <x v="13"/>
    <m/>
    <x v="504"/>
    <m/>
    <m/>
    <n v="54"/>
    <n v="11622"/>
    <n v="10754"/>
  </r>
  <r>
    <x v="9"/>
    <x v="1"/>
    <x v="12"/>
    <m/>
    <x v="504"/>
    <m/>
    <m/>
    <n v="59"/>
    <n v="12429"/>
    <n v="11477"/>
  </r>
  <r>
    <x v="9"/>
    <x v="1"/>
    <x v="4"/>
    <m/>
    <x v="504"/>
    <m/>
    <m/>
    <n v="19"/>
    <n v="1217"/>
    <n v="1048"/>
  </r>
  <r>
    <x v="9"/>
    <x v="1"/>
    <x v="14"/>
    <m/>
    <x v="504"/>
    <m/>
    <m/>
    <n v="15"/>
    <n v="567"/>
    <n v="493"/>
  </r>
  <r>
    <x v="9"/>
    <x v="1"/>
    <x v="9"/>
    <m/>
    <x v="504"/>
    <m/>
    <m/>
    <n v="15"/>
    <n v="751"/>
    <n v="651"/>
  </r>
  <r>
    <x v="9"/>
    <x v="1"/>
    <x v="10"/>
    <m/>
    <x v="504"/>
    <m/>
    <m/>
    <n v="15"/>
    <n v="274"/>
    <n v="203"/>
  </r>
  <r>
    <x v="9"/>
    <x v="1"/>
    <x v="6"/>
    <m/>
    <x v="504"/>
    <m/>
    <m/>
    <n v="125"/>
    <n v="16932"/>
    <n v="15601"/>
  </r>
  <r>
    <x v="9"/>
    <x v="1"/>
    <x v="5"/>
    <m/>
    <x v="504"/>
    <m/>
    <m/>
    <n v="129"/>
    <n v="14009"/>
    <n v="12920"/>
  </r>
  <r>
    <x v="9"/>
    <x v="1"/>
    <x v="3"/>
    <m/>
    <x v="504"/>
    <m/>
    <m/>
    <n v="10"/>
    <n v="416"/>
    <n v="341"/>
  </r>
  <r>
    <x v="18"/>
    <x v="0"/>
    <x v="7"/>
    <m/>
    <x v="504"/>
    <m/>
    <m/>
    <n v="36"/>
    <n v="4751"/>
    <n v="4370"/>
  </r>
  <r>
    <x v="18"/>
    <x v="0"/>
    <x v="2"/>
    <m/>
    <x v="504"/>
    <m/>
    <m/>
    <n v="31"/>
    <n v="5155"/>
    <n v="4762"/>
  </r>
  <r>
    <x v="18"/>
    <x v="0"/>
    <x v="8"/>
    <m/>
    <x v="504"/>
    <m/>
    <m/>
    <n v="20"/>
    <n v="1716"/>
    <n v="1561"/>
  </r>
  <r>
    <x v="18"/>
    <x v="0"/>
    <x v="1"/>
    <m/>
    <x v="504"/>
    <m/>
    <m/>
    <n v="20"/>
    <n v="1520"/>
    <n v="1373"/>
  </r>
  <r>
    <x v="18"/>
    <x v="0"/>
    <x v="11"/>
    <m/>
    <x v="504"/>
    <m/>
    <m/>
    <n v="19"/>
    <n v="1314"/>
    <n v="1192"/>
  </r>
  <r>
    <x v="18"/>
    <x v="0"/>
    <x v="13"/>
    <m/>
    <x v="504"/>
    <m/>
    <m/>
    <n v="54"/>
    <n v="14823"/>
    <n v="13751"/>
  </r>
  <r>
    <x v="18"/>
    <x v="0"/>
    <x v="12"/>
    <m/>
    <x v="504"/>
    <m/>
    <m/>
    <n v="59"/>
    <n v="15277"/>
    <n v="14163"/>
  </r>
  <r>
    <x v="18"/>
    <x v="0"/>
    <x v="4"/>
    <m/>
    <x v="504"/>
    <m/>
    <m/>
    <n v="19"/>
    <n v="1402"/>
    <n v="1234"/>
  </r>
  <r>
    <x v="18"/>
    <x v="0"/>
    <x v="14"/>
    <m/>
    <x v="504"/>
    <m/>
    <m/>
    <n v="15"/>
    <n v="585"/>
    <n v="502"/>
  </r>
  <r>
    <x v="18"/>
    <x v="0"/>
    <x v="9"/>
    <m/>
    <x v="504"/>
    <m/>
    <m/>
    <n v="15"/>
    <n v="784"/>
    <n v="696"/>
  </r>
  <r>
    <x v="18"/>
    <x v="0"/>
    <x v="10"/>
    <m/>
    <x v="504"/>
    <m/>
    <m/>
    <n v="15"/>
    <n v="455"/>
    <n v="384"/>
  </r>
  <r>
    <x v="18"/>
    <x v="0"/>
    <x v="6"/>
    <m/>
    <x v="504"/>
    <m/>
    <m/>
    <n v="125"/>
    <n v="18861"/>
    <n v="17420"/>
  </r>
  <r>
    <x v="18"/>
    <x v="0"/>
    <x v="5"/>
    <m/>
    <x v="504"/>
    <m/>
    <m/>
    <n v="129"/>
    <n v="15778"/>
    <n v="14624"/>
  </r>
  <r>
    <x v="18"/>
    <x v="0"/>
    <x v="3"/>
    <m/>
    <x v="504"/>
    <m/>
    <m/>
    <n v="10"/>
    <n v="402"/>
    <n v="333"/>
  </r>
  <r>
    <x v="7"/>
    <x v="4"/>
    <x v="7"/>
    <m/>
    <x v="504"/>
    <m/>
    <m/>
    <n v="36"/>
    <n v="4508"/>
    <n v="4149"/>
  </r>
  <r>
    <x v="7"/>
    <x v="4"/>
    <x v="2"/>
    <m/>
    <x v="504"/>
    <m/>
    <m/>
    <n v="31"/>
    <n v="4968"/>
    <n v="4596"/>
  </r>
  <r>
    <x v="7"/>
    <x v="4"/>
    <x v="8"/>
    <m/>
    <x v="504"/>
    <m/>
    <m/>
    <n v="20"/>
    <n v="1804"/>
    <n v="1638"/>
  </r>
  <r>
    <x v="7"/>
    <x v="4"/>
    <x v="1"/>
    <m/>
    <x v="504"/>
    <m/>
    <m/>
    <n v="20"/>
    <n v="1519"/>
    <n v="1372"/>
  </r>
  <r>
    <x v="7"/>
    <x v="4"/>
    <x v="11"/>
    <m/>
    <x v="504"/>
    <m/>
    <m/>
    <n v="19"/>
    <n v="1479"/>
    <n v="1346"/>
  </r>
  <r>
    <x v="7"/>
    <x v="4"/>
    <x v="13"/>
    <m/>
    <x v="504"/>
    <m/>
    <m/>
    <n v="54"/>
    <n v="13606"/>
    <n v="12697"/>
  </r>
  <r>
    <x v="7"/>
    <x v="4"/>
    <x v="12"/>
    <m/>
    <x v="504"/>
    <m/>
    <m/>
    <n v="59"/>
    <n v="14423"/>
    <n v="13432"/>
  </r>
  <r>
    <x v="7"/>
    <x v="4"/>
    <x v="4"/>
    <m/>
    <x v="504"/>
    <m/>
    <m/>
    <n v="19"/>
    <n v="1582"/>
    <n v="1403"/>
  </r>
  <r>
    <x v="7"/>
    <x v="4"/>
    <x v="14"/>
    <m/>
    <x v="504"/>
    <m/>
    <m/>
    <n v="15"/>
    <n v="622"/>
    <n v="538"/>
  </r>
  <r>
    <x v="7"/>
    <x v="4"/>
    <x v="9"/>
    <m/>
    <x v="504"/>
    <m/>
    <m/>
    <n v="15"/>
    <n v="750"/>
    <n v="647"/>
  </r>
  <r>
    <x v="7"/>
    <x v="4"/>
    <x v="10"/>
    <m/>
    <x v="504"/>
    <m/>
    <m/>
    <n v="15"/>
    <n v="390"/>
    <n v="315"/>
  </r>
  <r>
    <x v="7"/>
    <x v="4"/>
    <x v="6"/>
    <m/>
    <x v="504"/>
    <m/>
    <m/>
    <n v="125"/>
    <n v="20495"/>
    <n v="18964"/>
  </r>
  <r>
    <x v="7"/>
    <x v="4"/>
    <x v="5"/>
    <m/>
    <x v="504"/>
    <m/>
    <m/>
    <n v="129"/>
    <n v="16525"/>
    <n v="15310"/>
  </r>
  <r>
    <x v="7"/>
    <x v="4"/>
    <x v="3"/>
    <m/>
    <x v="504"/>
    <m/>
    <m/>
    <n v="10"/>
    <n v="462"/>
    <n v="396"/>
  </r>
  <r>
    <x v="15"/>
    <x v="3"/>
    <x v="7"/>
    <m/>
    <x v="504"/>
    <m/>
    <m/>
    <n v="36"/>
    <n v="4575"/>
    <n v="4206"/>
  </r>
  <r>
    <x v="15"/>
    <x v="3"/>
    <x v="2"/>
    <m/>
    <x v="504"/>
    <m/>
    <m/>
    <n v="31"/>
    <n v="5188"/>
    <n v="4800"/>
  </r>
  <r>
    <x v="15"/>
    <x v="3"/>
    <x v="8"/>
    <m/>
    <x v="504"/>
    <m/>
    <m/>
    <n v="20"/>
    <n v="1757"/>
    <n v="1596"/>
  </r>
  <r>
    <x v="15"/>
    <x v="3"/>
    <x v="1"/>
    <m/>
    <x v="504"/>
    <m/>
    <m/>
    <n v="20"/>
    <n v="1773"/>
    <n v="1604"/>
  </r>
  <r>
    <x v="15"/>
    <x v="3"/>
    <x v="11"/>
    <m/>
    <x v="504"/>
    <m/>
    <m/>
    <n v="19"/>
    <n v="1622"/>
    <n v="1482"/>
  </r>
  <r>
    <x v="15"/>
    <x v="3"/>
    <x v="13"/>
    <m/>
    <x v="504"/>
    <m/>
    <m/>
    <n v="54"/>
    <n v="12775"/>
    <n v="11887"/>
  </r>
  <r>
    <x v="15"/>
    <x v="3"/>
    <x v="12"/>
    <m/>
    <x v="504"/>
    <m/>
    <m/>
    <n v="59"/>
    <n v="13469"/>
    <n v="12486"/>
  </r>
  <r>
    <x v="15"/>
    <x v="3"/>
    <x v="4"/>
    <m/>
    <x v="504"/>
    <m/>
    <m/>
    <n v="19"/>
    <n v="1417"/>
    <n v="1245"/>
  </r>
  <r>
    <x v="15"/>
    <x v="3"/>
    <x v="14"/>
    <m/>
    <x v="504"/>
    <m/>
    <m/>
    <n v="15"/>
    <n v="750"/>
    <n v="658"/>
  </r>
  <r>
    <x v="15"/>
    <x v="3"/>
    <x v="9"/>
    <m/>
    <x v="504"/>
    <m/>
    <m/>
    <n v="15"/>
    <n v="922"/>
    <n v="823"/>
  </r>
  <r>
    <x v="15"/>
    <x v="3"/>
    <x v="10"/>
    <m/>
    <x v="504"/>
    <m/>
    <m/>
    <n v="15"/>
    <n v="455"/>
    <n v="381"/>
  </r>
  <r>
    <x v="15"/>
    <x v="3"/>
    <x v="6"/>
    <m/>
    <x v="504"/>
    <m/>
    <m/>
    <n v="125"/>
    <n v="18944"/>
    <n v="17541"/>
  </r>
  <r>
    <x v="15"/>
    <x v="3"/>
    <x v="5"/>
    <m/>
    <x v="504"/>
    <m/>
    <m/>
    <n v="129"/>
    <n v="15665"/>
    <n v="14501"/>
  </r>
  <r>
    <x v="15"/>
    <x v="3"/>
    <x v="3"/>
    <m/>
    <x v="504"/>
    <m/>
    <m/>
    <n v="10"/>
    <n v="511"/>
    <n v="437"/>
  </r>
  <r>
    <x v="19"/>
    <x v="5"/>
    <x v="7"/>
    <m/>
    <x v="504"/>
    <m/>
    <m/>
    <n v="36"/>
    <n v="4384"/>
    <n v="4025"/>
  </r>
  <r>
    <x v="19"/>
    <x v="5"/>
    <x v="2"/>
    <m/>
    <x v="504"/>
    <m/>
    <m/>
    <n v="31"/>
    <n v="4709"/>
    <n v="4348"/>
  </r>
  <r>
    <x v="19"/>
    <x v="5"/>
    <x v="8"/>
    <m/>
    <x v="504"/>
    <m/>
    <m/>
    <n v="20"/>
    <n v="1747"/>
    <n v="1570"/>
  </r>
  <r>
    <x v="19"/>
    <x v="5"/>
    <x v="1"/>
    <m/>
    <x v="504"/>
    <m/>
    <m/>
    <n v="20"/>
    <n v="1784"/>
    <n v="1632"/>
  </r>
  <r>
    <x v="19"/>
    <x v="5"/>
    <x v="11"/>
    <m/>
    <x v="504"/>
    <m/>
    <m/>
    <n v="19"/>
    <n v="1509"/>
    <n v="1374"/>
  </r>
  <r>
    <x v="19"/>
    <x v="5"/>
    <x v="13"/>
    <m/>
    <x v="504"/>
    <m/>
    <m/>
    <n v="54"/>
    <n v="13406"/>
    <n v="12518"/>
  </r>
  <r>
    <x v="19"/>
    <x v="5"/>
    <x v="12"/>
    <m/>
    <x v="504"/>
    <m/>
    <m/>
    <n v="59"/>
    <n v="14103"/>
    <n v="13118"/>
  </r>
  <r>
    <x v="19"/>
    <x v="5"/>
    <x v="4"/>
    <m/>
    <x v="504"/>
    <m/>
    <m/>
    <n v="19"/>
    <n v="1499"/>
    <n v="1323"/>
  </r>
  <r>
    <x v="19"/>
    <x v="5"/>
    <x v="14"/>
    <m/>
    <x v="504"/>
    <m/>
    <m/>
    <n v="15"/>
    <n v="701"/>
    <n v="611"/>
  </r>
  <r>
    <x v="19"/>
    <x v="5"/>
    <x v="9"/>
    <m/>
    <x v="504"/>
    <m/>
    <m/>
    <n v="15"/>
    <n v="839"/>
    <n v="733"/>
  </r>
  <r>
    <x v="19"/>
    <x v="5"/>
    <x v="10"/>
    <m/>
    <x v="504"/>
    <m/>
    <m/>
    <n v="15"/>
    <n v="467"/>
    <n v="389"/>
  </r>
  <r>
    <x v="19"/>
    <x v="5"/>
    <x v="6"/>
    <m/>
    <x v="504"/>
    <m/>
    <m/>
    <n v="125"/>
    <n v="20218"/>
    <n v="18647"/>
  </r>
  <r>
    <x v="19"/>
    <x v="5"/>
    <x v="5"/>
    <m/>
    <x v="504"/>
    <m/>
    <m/>
    <n v="129"/>
    <n v="16376"/>
    <n v="15197"/>
  </r>
  <r>
    <x v="19"/>
    <x v="5"/>
    <x v="3"/>
    <m/>
    <x v="504"/>
    <m/>
    <m/>
    <n v="10"/>
    <n v="465"/>
    <n v="390"/>
  </r>
  <r>
    <x v="25"/>
    <x v="2"/>
    <x v="7"/>
    <m/>
    <x v="504"/>
    <m/>
    <m/>
    <n v="36"/>
    <n v="4826"/>
    <n v="4426"/>
  </r>
  <r>
    <x v="25"/>
    <x v="2"/>
    <x v="2"/>
    <m/>
    <x v="504"/>
    <m/>
    <m/>
    <n v="31"/>
    <n v="4903"/>
    <n v="4527"/>
  </r>
  <r>
    <x v="25"/>
    <x v="2"/>
    <x v="8"/>
    <m/>
    <x v="504"/>
    <m/>
    <m/>
    <n v="21"/>
    <n v="1879"/>
    <n v="1695"/>
  </r>
  <r>
    <x v="25"/>
    <x v="2"/>
    <x v="1"/>
    <m/>
    <x v="504"/>
    <m/>
    <m/>
    <n v="21"/>
    <n v="1542"/>
    <n v="1405"/>
  </r>
  <r>
    <x v="25"/>
    <x v="2"/>
    <x v="11"/>
    <m/>
    <x v="504"/>
    <m/>
    <m/>
    <n v="19"/>
    <n v="1580"/>
    <n v="1435"/>
  </r>
  <r>
    <x v="25"/>
    <x v="2"/>
    <x v="13"/>
    <m/>
    <x v="504"/>
    <m/>
    <m/>
    <n v="54"/>
    <n v="12743"/>
    <n v="11858"/>
  </r>
  <r>
    <x v="25"/>
    <x v="2"/>
    <x v="12"/>
    <m/>
    <x v="504"/>
    <m/>
    <m/>
    <n v="59"/>
    <n v="13495"/>
    <n v="12517"/>
  </r>
  <r>
    <x v="25"/>
    <x v="2"/>
    <x v="4"/>
    <m/>
    <x v="504"/>
    <m/>
    <m/>
    <n v="19"/>
    <n v="1530"/>
    <n v="1338"/>
  </r>
  <r>
    <x v="25"/>
    <x v="2"/>
    <x v="14"/>
    <m/>
    <x v="504"/>
    <m/>
    <m/>
    <n v="15"/>
    <n v="676"/>
    <n v="591"/>
  </r>
  <r>
    <x v="25"/>
    <x v="2"/>
    <x v="9"/>
    <m/>
    <x v="504"/>
    <m/>
    <m/>
    <n v="15"/>
    <n v="805"/>
    <n v="703"/>
  </r>
  <r>
    <x v="25"/>
    <x v="2"/>
    <x v="10"/>
    <m/>
    <x v="504"/>
    <m/>
    <m/>
    <n v="15"/>
    <n v="480"/>
    <n v="398"/>
  </r>
  <r>
    <x v="25"/>
    <x v="2"/>
    <x v="6"/>
    <m/>
    <x v="504"/>
    <m/>
    <m/>
    <n v="125"/>
    <n v="18014"/>
    <n v="16675"/>
  </r>
  <r>
    <x v="25"/>
    <x v="2"/>
    <x v="5"/>
    <m/>
    <x v="504"/>
    <m/>
    <m/>
    <n v="129"/>
    <n v="14582"/>
    <n v="13512"/>
  </r>
  <r>
    <x v="25"/>
    <x v="2"/>
    <x v="3"/>
    <m/>
    <x v="504"/>
    <m/>
    <m/>
    <n v="10"/>
    <n v="563"/>
    <n v="486"/>
  </r>
  <r>
    <x v="24"/>
    <x v="6"/>
    <x v="7"/>
    <m/>
    <x v="504"/>
    <m/>
    <m/>
    <n v="36"/>
    <n v="4199"/>
    <n v="3867"/>
  </r>
  <r>
    <x v="24"/>
    <x v="6"/>
    <x v="2"/>
    <m/>
    <x v="504"/>
    <m/>
    <m/>
    <n v="31"/>
    <n v="4635"/>
    <n v="4266"/>
  </r>
  <r>
    <x v="24"/>
    <x v="6"/>
    <x v="8"/>
    <m/>
    <x v="504"/>
    <m/>
    <m/>
    <n v="21"/>
    <n v="1957"/>
    <n v="1755"/>
  </r>
  <r>
    <x v="24"/>
    <x v="6"/>
    <x v="1"/>
    <m/>
    <x v="504"/>
    <m/>
    <m/>
    <n v="21"/>
    <n v="1646"/>
    <n v="1492"/>
  </r>
  <r>
    <x v="24"/>
    <x v="6"/>
    <x v="11"/>
    <m/>
    <x v="504"/>
    <m/>
    <m/>
    <n v="19"/>
    <n v="1520"/>
    <n v="1380"/>
  </r>
  <r>
    <x v="24"/>
    <x v="6"/>
    <x v="13"/>
    <m/>
    <x v="504"/>
    <m/>
    <m/>
    <n v="54"/>
    <n v="13563"/>
    <n v="12604"/>
  </r>
  <r>
    <x v="24"/>
    <x v="6"/>
    <x v="12"/>
    <m/>
    <x v="504"/>
    <m/>
    <m/>
    <n v="59"/>
    <n v="14098"/>
    <n v="13106"/>
  </r>
  <r>
    <x v="24"/>
    <x v="6"/>
    <x v="4"/>
    <m/>
    <x v="504"/>
    <m/>
    <m/>
    <n v="19"/>
    <n v="1522"/>
    <n v="1340"/>
  </r>
  <r>
    <x v="24"/>
    <x v="6"/>
    <x v="14"/>
    <m/>
    <x v="504"/>
    <m/>
    <m/>
    <n v="15"/>
    <n v="703"/>
    <n v="609"/>
  </r>
  <r>
    <x v="24"/>
    <x v="6"/>
    <x v="9"/>
    <m/>
    <x v="504"/>
    <m/>
    <m/>
    <n v="15"/>
    <n v="879"/>
    <n v="768"/>
  </r>
  <r>
    <x v="24"/>
    <x v="6"/>
    <x v="10"/>
    <m/>
    <x v="504"/>
    <m/>
    <m/>
    <n v="15"/>
    <n v="492"/>
    <n v="412"/>
  </r>
  <r>
    <x v="24"/>
    <x v="6"/>
    <x v="6"/>
    <m/>
    <x v="504"/>
    <m/>
    <m/>
    <n v="125"/>
    <n v="24620"/>
    <n v="22641"/>
  </r>
  <r>
    <x v="24"/>
    <x v="6"/>
    <x v="5"/>
    <m/>
    <x v="504"/>
    <m/>
    <m/>
    <n v="129"/>
    <n v="20452"/>
    <n v="18857"/>
  </r>
  <r>
    <x v="24"/>
    <x v="6"/>
    <x v="3"/>
    <m/>
    <x v="504"/>
    <m/>
    <m/>
    <n v="10"/>
    <n v="638"/>
    <n v="547"/>
  </r>
  <r>
    <x v="6"/>
    <x v="1"/>
    <x v="7"/>
    <m/>
    <x v="504"/>
    <m/>
    <m/>
    <n v="36"/>
    <n v="5413"/>
    <n v="4959"/>
  </r>
  <r>
    <x v="6"/>
    <x v="1"/>
    <x v="2"/>
    <m/>
    <x v="504"/>
    <m/>
    <m/>
    <n v="31"/>
    <n v="4556"/>
    <n v="4220"/>
  </r>
  <r>
    <x v="6"/>
    <x v="1"/>
    <x v="8"/>
    <m/>
    <x v="504"/>
    <m/>
    <m/>
    <n v="21"/>
    <n v="1891"/>
    <n v="1709"/>
  </r>
  <r>
    <x v="6"/>
    <x v="1"/>
    <x v="1"/>
    <m/>
    <x v="504"/>
    <m/>
    <m/>
    <n v="21"/>
    <n v="1735"/>
    <n v="1568"/>
  </r>
  <r>
    <x v="6"/>
    <x v="1"/>
    <x v="11"/>
    <m/>
    <x v="504"/>
    <m/>
    <m/>
    <n v="19"/>
    <n v="1542"/>
    <n v="1412"/>
  </r>
  <r>
    <x v="6"/>
    <x v="1"/>
    <x v="13"/>
    <m/>
    <x v="504"/>
    <m/>
    <m/>
    <n v="54"/>
    <n v="11288"/>
    <n v="10492"/>
  </r>
  <r>
    <x v="6"/>
    <x v="1"/>
    <x v="12"/>
    <m/>
    <x v="504"/>
    <m/>
    <m/>
    <n v="59"/>
    <n v="12016"/>
    <n v="11137"/>
  </r>
  <r>
    <x v="6"/>
    <x v="1"/>
    <x v="4"/>
    <m/>
    <x v="504"/>
    <m/>
    <m/>
    <n v="19"/>
    <n v="1851"/>
    <n v="1635"/>
  </r>
  <r>
    <x v="6"/>
    <x v="1"/>
    <x v="14"/>
    <m/>
    <x v="504"/>
    <m/>
    <m/>
    <n v="15"/>
    <n v="654"/>
    <n v="570"/>
  </r>
  <r>
    <x v="6"/>
    <x v="1"/>
    <x v="9"/>
    <m/>
    <x v="504"/>
    <m/>
    <m/>
    <n v="15"/>
    <n v="849"/>
    <n v="740"/>
  </r>
  <r>
    <x v="6"/>
    <x v="1"/>
    <x v="10"/>
    <m/>
    <x v="504"/>
    <m/>
    <m/>
    <n v="15"/>
    <n v="623"/>
    <n v="535"/>
  </r>
  <r>
    <x v="6"/>
    <x v="1"/>
    <x v="6"/>
    <m/>
    <x v="504"/>
    <m/>
    <m/>
    <n v="125"/>
    <n v="20132"/>
    <n v="18617"/>
  </r>
  <r>
    <x v="6"/>
    <x v="1"/>
    <x v="5"/>
    <m/>
    <x v="504"/>
    <m/>
    <m/>
    <n v="129"/>
    <n v="16420"/>
    <n v="15169"/>
  </r>
  <r>
    <x v="6"/>
    <x v="1"/>
    <x v="3"/>
    <m/>
    <x v="504"/>
    <m/>
    <m/>
    <n v="10"/>
    <n v="644"/>
    <n v="559"/>
  </r>
  <r>
    <x v="23"/>
    <x v="0"/>
    <x v="7"/>
    <m/>
    <x v="504"/>
    <m/>
    <m/>
    <n v="36"/>
    <n v="5746"/>
    <n v="5277"/>
  </r>
  <r>
    <x v="23"/>
    <x v="0"/>
    <x v="2"/>
    <m/>
    <x v="504"/>
    <m/>
    <m/>
    <n v="31"/>
    <n v="5495"/>
    <n v="5093"/>
  </r>
  <r>
    <x v="23"/>
    <x v="0"/>
    <x v="8"/>
    <m/>
    <x v="504"/>
    <m/>
    <m/>
    <n v="21"/>
    <n v="2120"/>
    <n v="1921"/>
  </r>
  <r>
    <x v="23"/>
    <x v="0"/>
    <x v="1"/>
    <m/>
    <x v="504"/>
    <m/>
    <m/>
    <n v="21"/>
    <n v="2016"/>
    <n v="1846"/>
  </r>
  <r>
    <x v="23"/>
    <x v="0"/>
    <x v="11"/>
    <m/>
    <x v="504"/>
    <m/>
    <m/>
    <n v="19"/>
    <n v="1836"/>
    <n v="1680"/>
  </r>
  <r>
    <x v="23"/>
    <x v="0"/>
    <x v="13"/>
    <m/>
    <x v="504"/>
    <m/>
    <m/>
    <n v="54"/>
    <n v="13832"/>
    <n v="12864"/>
  </r>
  <r>
    <x v="23"/>
    <x v="0"/>
    <x v="12"/>
    <m/>
    <x v="504"/>
    <m/>
    <m/>
    <n v="59"/>
    <n v="14569"/>
    <n v="13566"/>
  </r>
  <r>
    <x v="23"/>
    <x v="0"/>
    <x v="4"/>
    <m/>
    <x v="504"/>
    <m/>
    <m/>
    <n v="19"/>
    <n v="1848"/>
    <n v="1649"/>
  </r>
  <r>
    <x v="23"/>
    <x v="0"/>
    <x v="14"/>
    <m/>
    <x v="504"/>
    <m/>
    <m/>
    <n v="15"/>
    <n v="792"/>
    <n v="695"/>
  </r>
  <r>
    <x v="23"/>
    <x v="0"/>
    <x v="9"/>
    <m/>
    <x v="504"/>
    <m/>
    <m/>
    <n v="15"/>
    <n v="950"/>
    <n v="848"/>
  </r>
  <r>
    <x v="23"/>
    <x v="0"/>
    <x v="10"/>
    <m/>
    <x v="504"/>
    <m/>
    <m/>
    <n v="15"/>
    <n v="706"/>
    <n v="608"/>
  </r>
  <r>
    <x v="23"/>
    <x v="0"/>
    <x v="6"/>
    <m/>
    <x v="504"/>
    <m/>
    <m/>
    <n v="125"/>
    <n v="20368"/>
    <n v="18884"/>
  </r>
  <r>
    <x v="23"/>
    <x v="0"/>
    <x v="5"/>
    <m/>
    <x v="504"/>
    <m/>
    <m/>
    <n v="129"/>
    <n v="16437"/>
    <n v="15285"/>
  </r>
  <r>
    <x v="23"/>
    <x v="0"/>
    <x v="3"/>
    <m/>
    <x v="504"/>
    <m/>
    <m/>
    <n v="10"/>
    <n v="642"/>
    <n v="556"/>
  </r>
  <r>
    <x v="31"/>
    <x v="4"/>
    <x v="7"/>
    <m/>
    <x v="504"/>
    <m/>
    <m/>
    <n v="36"/>
    <n v="4150"/>
    <n v="3838"/>
  </r>
  <r>
    <x v="31"/>
    <x v="4"/>
    <x v="2"/>
    <m/>
    <x v="504"/>
    <m/>
    <m/>
    <n v="31"/>
    <n v="4826"/>
    <n v="4483"/>
  </r>
  <r>
    <x v="31"/>
    <x v="4"/>
    <x v="8"/>
    <m/>
    <x v="504"/>
    <m/>
    <m/>
    <n v="21"/>
    <n v="1916"/>
    <n v="1733"/>
  </r>
  <r>
    <x v="31"/>
    <x v="4"/>
    <x v="1"/>
    <m/>
    <x v="504"/>
    <m/>
    <m/>
    <n v="21"/>
    <n v="1597"/>
    <n v="1457"/>
  </r>
  <r>
    <x v="31"/>
    <x v="4"/>
    <x v="11"/>
    <m/>
    <x v="504"/>
    <m/>
    <m/>
    <n v="19"/>
    <n v="1527"/>
    <n v="1389"/>
  </r>
  <r>
    <x v="31"/>
    <x v="4"/>
    <x v="13"/>
    <m/>
    <x v="504"/>
    <m/>
    <m/>
    <n v="54"/>
    <n v="10570"/>
    <n v="9926"/>
  </r>
  <r>
    <x v="31"/>
    <x v="4"/>
    <x v="12"/>
    <m/>
    <x v="504"/>
    <m/>
    <m/>
    <n v="60"/>
    <n v="11100"/>
    <n v="10407"/>
  </r>
  <r>
    <x v="31"/>
    <x v="4"/>
    <x v="4"/>
    <m/>
    <x v="504"/>
    <m/>
    <m/>
    <n v="19"/>
    <n v="2530"/>
    <n v="2270"/>
  </r>
  <r>
    <x v="31"/>
    <x v="4"/>
    <x v="14"/>
    <m/>
    <x v="504"/>
    <m/>
    <m/>
    <n v="15"/>
    <n v="654"/>
    <n v="564"/>
  </r>
  <r>
    <x v="31"/>
    <x v="4"/>
    <x v="9"/>
    <m/>
    <x v="504"/>
    <m/>
    <m/>
    <n v="15"/>
    <n v="812"/>
    <n v="714"/>
  </r>
  <r>
    <x v="31"/>
    <x v="4"/>
    <x v="10"/>
    <m/>
    <x v="504"/>
    <m/>
    <m/>
    <n v="15"/>
    <n v="684"/>
    <n v="585"/>
  </r>
  <r>
    <x v="31"/>
    <x v="4"/>
    <x v="6"/>
    <m/>
    <x v="504"/>
    <m/>
    <m/>
    <n v="125"/>
    <n v="18066"/>
    <n v="16883"/>
  </r>
  <r>
    <x v="31"/>
    <x v="4"/>
    <x v="5"/>
    <m/>
    <x v="504"/>
    <m/>
    <m/>
    <n v="129"/>
    <n v="14043"/>
    <n v="13167"/>
  </r>
  <r>
    <x v="31"/>
    <x v="4"/>
    <x v="3"/>
    <m/>
    <x v="504"/>
    <m/>
    <m/>
    <n v="10"/>
    <n v="494"/>
    <n v="421"/>
  </r>
  <r>
    <x v="12"/>
    <x v="3"/>
    <x v="7"/>
    <m/>
    <x v="504"/>
    <m/>
    <m/>
    <n v="36"/>
    <n v="4418"/>
    <n v="4088"/>
  </r>
  <r>
    <x v="12"/>
    <x v="3"/>
    <x v="2"/>
    <m/>
    <x v="504"/>
    <m/>
    <m/>
    <n v="31"/>
    <n v="4800"/>
    <n v="4470"/>
  </r>
  <r>
    <x v="12"/>
    <x v="3"/>
    <x v="8"/>
    <m/>
    <x v="504"/>
    <m/>
    <m/>
    <n v="21"/>
    <n v="1926"/>
    <n v="1745"/>
  </r>
  <r>
    <x v="12"/>
    <x v="3"/>
    <x v="1"/>
    <m/>
    <x v="504"/>
    <m/>
    <m/>
    <n v="21"/>
    <n v="1656"/>
    <n v="1516"/>
  </r>
  <r>
    <x v="12"/>
    <x v="3"/>
    <x v="11"/>
    <m/>
    <x v="504"/>
    <m/>
    <m/>
    <n v="19"/>
    <n v="1598"/>
    <n v="1454"/>
  </r>
  <r>
    <x v="12"/>
    <x v="3"/>
    <x v="13"/>
    <m/>
    <x v="504"/>
    <m/>
    <m/>
    <n v="54"/>
    <n v="11614"/>
    <n v="10862"/>
  </r>
  <r>
    <x v="12"/>
    <x v="3"/>
    <x v="12"/>
    <m/>
    <x v="504"/>
    <m/>
    <m/>
    <n v="60"/>
    <n v="12000"/>
    <n v="11194"/>
  </r>
  <r>
    <x v="12"/>
    <x v="3"/>
    <x v="4"/>
    <m/>
    <x v="504"/>
    <m/>
    <m/>
    <n v="19"/>
    <n v="1649"/>
    <n v="1460"/>
  </r>
  <r>
    <x v="12"/>
    <x v="3"/>
    <x v="14"/>
    <m/>
    <x v="504"/>
    <m/>
    <m/>
    <n v="15"/>
    <n v="750"/>
    <n v="659"/>
  </r>
  <r>
    <x v="12"/>
    <x v="3"/>
    <x v="9"/>
    <m/>
    <x v="504"/>
    <m/>
    <m/>
    <n v="15"/>
    <n v="845"/>
    <n v="743"/>
  </r>
  <r>
    <x v="12"/>
    <x v="3"/>
    <x v="10"/>
    <m/>
    <x v="504"/>
    <m/>
    <m/>
    <n v="15"/>
    <n v="624"/>
    <n v="538"/>
  </r>
  <r>
    <x v="12"/>
    <x v="3"/>
    <x v="6"/>
    <m/>
    <x v="504"/>
    <m/>
    <m/>
    <n v="125"/>
    <n v="21106"/>
    <n v="19651"/>
  </r>
  <r>
    <x v="12"/>
    <x v="3"/>
    <x v="5"/>
    <m/>
    <x v="504"/>
    <m/>
    <m/>
    <n v="129"/>
    <n v="16387"/>
    <n v="15322"/>
  </r>
  <r>
    <x v="12"/>
    <x v="3"/>
    <x v="3"/>
    <m/>
    <x v="504"/>
    <m/>
    <m/>
    <n v="10"/>
    <n v="526"/>
    <n v="448"/>
  </r>
  <r>
    <x v="17"/>
    <x v="5"/>
    <x v="7"/>
    <m/>
    <x v="504"/>
    <m/>
    <m/>
    <n v="36"/>
    <n v="4967"/>
    <n v="4583"/>
  </r>
  <r>
    <x v="17"/>
    <x v="5"/>
    <x v="2"/>
    <m/>
    <x v="504"/>
    <m/>
    <m/>
    <n v="31"/>
    <n v="5251"/>
    <n v="4853"/>
  </r>
  <r>
    <x v="17"/>
    <x v="5"/>
    <x v="8"/>
    <m/>
    <x v="504"/>
    <m/>
    <m/>
    <n v="21"/>
    <n v="2061"/>
    <n v="1876"/>
  </r>
  <r>
    <x v="17"/>
    <x v="5"/>
    <x v="1"/>
    <m/>
    <x v="504"/>
    <m/>
    <m/>
    <n v="21"/>
    <n v="1698"/>
    <n v="1554"/>
  </r>
  <r>
    <x v="17"/>
    <x v="5"/>
    <x v="11"/>
    <m/>
    <x v="504"/>
    <m/>
    <m/>
    <n v="19"/>
    <n v="1605"/>
    <n v="1447"/>
  </r>
  <r>
    <x v="17"/>
    <x v="5"/>
    <x v="13"/>
    <m/>
    <x v="504"/>
    <m/>
    <m/>
    <n v="54"/>
    <n v="11522"/>
    <n v="10803"/>
  </r>
  <r>
    <x v="17"/>
    <x v="5"/>
    <x v="12"/>
    <m/>
    <x v="504"/>
    <m/>
    <m/>
    <n v="60"/>
    <n v="12007"/>
    <n v="11245"/>
  </r>
  <r>
    <x v="17"/>
    <x v="5"/>
    <x v="4"/>
    <m/>
    <x v="504"/>
    <m/>
    <m/>
    <n v="19"/>
    <n v="1625"/>
    <n v="1444"/>
  </r>
  <r>
    <x v="17"/>
    <x v="5"/>
    <x v="14"/>
    <m/>
    <x v="504"/>
    <m/>
    <m/>
    <n v="15"/>
    <n v="854"/>
    <n v="756"/>
  </r>
  <r>
    <x v="17"/>
    <x v="5"/>
    <x v="9"/>
    <m/>
    <x v="504"/>
    <m/>
    <m/>
    <n v="15"/>
    <n v="898"/>
    <n v="795"/>
  </r>
  <r>
    <x v="17"/>
    <x v="5"/>
    <x v="10"/>
    <m/>
    <x v="504"/>
    <m/>
    <m/>
    <n v="15"/>
    <n v="599"/>
    <n v="515"/>
  </r>
  <r>
    <x v="17"/>
    <x v="5"/>
    <x v="6"/>
    <m/>
    <x v="504"/>
    <m/>
    <m/>
    <n v="125"/>
    <n v="19965"/>
    <n v="18573"/>
  </r>
  <r>
    <x v="17"/>
    <x v="5"/>
    <x v="5"/>
    <m/>
    <x v="504"/>
    <m/>
    <m/>
    <n v="129"/>
    <n v="15304"/>
    <n v="14315"/>
  </r>
  <r>
    <x v="17"/>
    <x v="5"/>
    <x v="3"/>
    <m/>
    <x v="504"/>
    <m/>
    <m/>
    <n v="10"/>
    <n v="612"/>
    <n v="530"/>
  </r>
  <r>
    <x v="33"/>
    <x v="2"/>
    <x v="7"/>
    <m/>
    <x v="504"/>
    <m/>
    <m/>
    <n v="36"/>
    <n v="4285"/>
    <n v="3950"/>
  </r>
  <r>
    <x v="33"/>
    <x v="2"/>
    <x v="2"/>
    <m/>
    <x v="504"/>
    <m/>
    <m/>
    <n v="31"/>
    <n v="4695"/>
    <n v="4372"/>
  </r>
  <r>
    <x v="33"/>
    <x v="2"/>
    <x v="8"/>
    <m/>
    <x v="504"/>
    <m/>
    <m/>
    <n v="21"/>
    <n v="1993"/>
    <n v="1796"/>
  </r>
  <r>
    <x v="33"/>
    <x v="2"/>
    <x v="1"/>
    <m/>
    <x v="504"/>
    <m/>
    <m/>
    <n v="21"/>
    <n v="1706"/>
    <n v="1548"/>
  </r>
  <r>
    <x v="33"/>
    <x v="2"/>
    <x v="11"/>
    <m/>
    <x v="504"/>
    <m/>
    <m/>
    <n v="19"/>
    <n v="1635"/>
    <n v="1487"/>
  </r>
  <r>
    <x v="33"/>
    <x v="2"/>
    <x v="13"/>
    <m/>
    <x v="504"/>
    <m/>
    <m/>
    <n v="54"/>
    <n v="11194"/>
    <n v="10554"/>
  </r>
  <r>
    <x v="33"/>
    <x v="2"/>
    <x v="12"/>
    <m/>
    <x v="504"/>
    <m/>
    <m/>
    <n v="60"/>
    <n v="11935"/>
    <n v="11178"/>
  </r>
  <r>
    <x v="33"/>
    <x v="2"/>
    <x v="4"/>
    <m/>
    <x v="504"/>
    <m/>
    <m/>
    <n v="19"/>
    <n v="1675"/>
    <n v="1475"/>
  </r>
  <r>
    <x v="33"/>
    <x v="2"/>
    <x v="14"/>
    <m/>
    <x v="504"/>
    <m/>
    <m/>
    <n v="16"/>
    <n v="834"/>
    <n v="735"/>
  </r>
  <r>
    <x v="33"/>
    <x v="2"/>
    <x v="9"/>
    <m/>
    <x v="504"/>
    <m/>
    <m/>
    <n v="15"/>
    <n v="890"/>
    <n v="777"/>
  </r>
  <r>
    <x v="33"/>
    <x v="2"/>
    <x v="10"/>
    <m/>
    <x v="504"/>
    <m/>
    <m/>
    <n v="15"/>
    <n v="638"/>
    <n v="548"/>
  </r>
  <r>
    <x v="33"/>
    <x v="2"/>
    <x v="6"/>
    <m/>
    <x v="504"/>
    <m/>
    <m/>
    <n v="125"/>
    <n v="20247"/>
    <n v="18812"/>
  </r>
  <r>
    <x v="33"/>
    <x v="2"/>
    <x v="5"/>
    <m/>
    <x v="504"/>
    <m/>
    <m/>
    <n v="129"/>
    <n v="15804"/>
    <n v="14738"/>
  </r>
  <r>
    <x v="33"/>
    <x v="2"/>
    <x v="3"/>
    <m/>
    <x v="504"/>
    <m/>
    <m/>
    <n v="10"/>
    <n v="627"/>
    <n v="545"/>
  </r>
  <r>
    <x v="34"/>
    <x v="6"/>
    <x v="7"/>
    <m/>
    <x v="504"/>
    <m/>
    <m/>
    <n v="36"/>
    <n v="4862"/>
    <n v="4476"/>
  </r>
  <r>
    <x v="34"/>
    <x v="6"/>
    <x v="2"/>
    <m/>
    <x v="504"/>
    <m/>
    <m/>
    <n v="31"/>
    <n v="5184"/>
    <n v="4778"/>
  </r>
  <r>
    <x v="34"/>
    <x v="6"/>
    <x v="8"/>
    <m/>
    <x v="504"/>
    <m/>
    <m/>
    <n v="21"/>
    <n v="2255"/>
    <n v="2045"/>
  </r>
  <r>
    <x v="34"/>
    <x v="6"/>
    <x v="1"/>
    <m/>
    <x v="504"/>
    <m/>
    <m/>
    <n v="21"/>
    <n v="1926"/>
    <n v="1742"/>
  </r>
  <r>
    <x v="34"/>
    <x v="6"/>
    <x v="11"/>
    <m/>
    <x v="504"/>
    <m/>
    <m/>
    <n v="19"/>
    <n v="1780"/>
    <n v="1615"/>
  </r>
  <r>
    <x v="34"/>
    <x v="6"/>
    <x v="13"/>
    <m/>
    <x v="504"/>
    <m/>
    <m/>
    <n v="54"/>
    <n v="12791"/>
    <n v="11950"/>
  </r>
  <r>
    <x v="34"/>
    <x v="6"/>
    <x v="12"/>
    <m/>
    <x v="504"/>
    <m/>
    <m/>
    <n v="60"/>
    <n v="13544"/>
    <n v="12643"/>
  </r>
  <r>
    <x v="34"/>
    <x v="6"/>
    <x v="4"/>
    <m/>
    <x v="504"/>
    <m/>
    <m/>
    <n v="19"/>
    <n v="1940"/>
    <n v="1715"/>
  </r>
  <r>
    <x v="34"/>
    <x v="6"/>
    <x v="14"/>
    <m/>
    <x v="504"/>
    <m/>
    <m/>
    <n v="16"/>
    <n v="817"/>
    <n v="718"/>
  </r>
  <r>
    <x v="34"/>
    <x v="6"/>
    <x v="9"/>
    <m/>
    <x v="504"/>
    <m/>
    <m/>
    <n v="15"/>
    <n v="980"/>
    <n v="867"/>
  </r>
  <r>
    <x v="34"/>
    <x v="6"/>
    <x v="10"/>
    <m/>
    <x v="504"/>
    <m/>
    <m/>
    <n v="15"/>
    <n v="688"/>
    <n v="598"/>
  </r>
  <r>
    <x v="34"/>
    <x v="6"/>
    <x v="6"/>
    <m/>
    <x v="504"/>
    <m/>
    <m/>
    <n v="125"/>
    <n v="21862"/>
    <n v="20235"/>
  </r>
  <r>
    <x v="34"/>
    <x v="6"/>
    <x v="5"/>
    <m/>
    <x v="504"/>
    <m/>
    <m/>
    <n v="129"/>
    <n v="17808"/>
    <n v="16486"/>
  </r>
  <r>
    <x v="34"/>
    <x v="6"/>
    <x v="3"/>
    <m/>
    <x v="504"/>
    <m/>
    <m/>
    <n v="10"/>
    <n v="743"/>
    <n v="652"/>
  </r>
  <r>
    <x v="3"/>
    <x v="1"/>
    <x v="7"/>
    <m/>
    <x v="504"/>
    <m/>
    <m/>
    <n v="36"/>
    <n v="5286"/>
    <n v="4867"/>
  </r>
  <r>
    <x v="3"/>
    <x v="1"/>
    <x v="2"/>
    <m/>
    <x v="504"/>
    <m/>
    <m/>
    <n v="31"/>
    <n v="5593"/>
    <n v="5177"/>
  </r>
  <r>
    <x v="3"/>
    <x v="1"/>
    <x v="8"/>
    <m/>
    <x v="504"/>
    <m/>
    <m/>
    <n v="21"/>
    <n v="2427"/>
    <n v="2213"/>
  </r>
  <r>
    <x v="3"/>
    <x v="1"/>
    <x v="1"/>
    <m/>
    <x v="504"/>
    <m/>
    <m/>
    <n v="21"/>
    <n v="2145"/>
    <n v="1947"/>
  </r>
  <r>
    <x v="3"/>
    <x v="1"/>
    <x v="11"/>
    <m/>
    <x v="504"/>
    <m/>
    <m/>
    <n v="19"/>
    <n v="2039"/>
    <n v="1868"/>
  </r>
  <r>
    <x v="3"/>
    <x v="1"/>
    <x v="13"/>
    <m/>
    <x v="504"/>
    <m/>
    <m/>
    <n v="54"/>
    <n v="13170"/>
    <n v="12299"/>
  </r>
  <r>
    <x v="3"/>
    <x v="1"/>
    <x v="12"/>
    <m/>
    <x v="504"/>
    <m/>
    <m/>
    <n v="60"/>
    <n v="14049"/>
    <n v="13118"/>
  </r>
  <r>
    <x v="3"/>
    <x v="1"/>
    <x v="4"/>
    <m/>
    <x v="504"/>
    <m/>
    <m/>
    <n v="19"/>
    <n v="2080"/>
    <n v="1844"/>
  </r>
  <r>
    <x v="3"/>
    <x v="1"/>
    <x v="14"/>
    <m/>
    <x v="504"/>
    <m/>
    <m/>
    <n v="16"/>
    <n v="920"/>
    <n v="818"/>
  </r>
  <r>
    <x v="3"/>
    <x v="1"/>
    <x v="9"/>
    <m/>
    <x v="504"/>
    <m/>
    <m/>
    <n v="15"/>
    <n v="1111"/>
    <n v="992"/>
  </r>
  <r>
    <x v="3"/>
    <x v="1"/>
    <x v="10"/>
    <m/>
    <x v="504"/>
    <m/>
    <m/>
    <n v="15"/>
    <n v="747"/>
    <n v="647"/>
  </r>
  <r>
    <x v="3"/>
    <x v="1"/>
    <x v="6"/>
    <m/>
    <x v="504"/>
    <m/>
    <m/>
    <n v="125"/>
    <n v="22291"/>
    <n v="20635"/>
  </r>
  <r>
    <x v="3"/>
    <x v="1"/>
    <x v="5"/>
    <m/>
    <x v="504"/>
    <m/>
    <m/>
    <n v="129"/>
    <n v="17914"/>
    <n v="16631"/>
  </r>
  <r>
    <x v="3"/>
    <x v="1"/>
    <x v="3"/>
    <m/>
    <x v="504"/>
    <m/>
    <m/>
    <n v="10"/>
    <n v="760"/>
    <n v="672"/>
  </r>
  <r>
    <x v="5"/>
    <x v="0"/>
    <x v="7"/>
    <m/>
    <x v="504"/>
    <m/>
    <m/>
    <n v="36"/>
    <n v="4918"/>
    <n v="4554"/>
  </r>
  <r>
    <x v="5"/>
    <x v="0"/>
    <x v="2"/>
    <m/>
    <x v="504"/>
    <m/>
    <m/>
    <n v="31"/>
    <n v="5206"/>
    <n v="4843"/>
  </r>
  <r>
    <x v="5"/>
    <x v="0"/>
    <x v="8"/>
    <m/>
    <x v="504"/>
    <m/>
    <m/>
    <n v="21"/>
    <n v="2054"/>
    <n v="1883"/>
  </r>
  <r>
    <x v="5"/>
    <x v="0"/>
    <x v="1"/>
    <m/>
    <x v="504"/>
    <m/>
    <m/>
    <n v="21"/>
    <n v="1874"/>
    <n v="1705"/>
  </r>
  <r>
    <x v="5"/>
    <x v="0"/>
    <x v="11"/>
    <m/>
    <x v="504"/>
    <m/>
    <m/>
    <n v="19"/>
    <n v="1790"/>
    <n v="1633"/>
  </r>
  <r>
    <x v="5"/>
    <x v="0"/>
    <x v="13"/>
    <m/>
    <x v="504"/>
    <m/>
    <m/>
    <n v="54"/>
    <n v="11128"/>
    <n v="10467"/>
  </r>
  <r>
    <x v="5"/>
    <x v="0"/>
    <x v="12"/>
    <m/>
    <x v="504"/>
    <m/>
    <m/>
    <n v="60"/>
    <n v="11698"/>
    <n v="10989"/>
  </r>
  <r>
    <x v="5"/>
    <x v="0"/>
    <x v="4"/>
    <m/>
    <x v="504"/>
    <m/>
    <m/>
    <n v="19"/>
    <n v="1871"/>
    <n v="1660"/>
  </r>
  <r>
    <x v="5"/>
    <x v="0"/>
    <x v="14"/>
    <m/>
    <x v="504"/>
    <m/>
    <m/>
    <n v="16"/>
    <n v="859"/>
    <n v="746"/>
  </r>
  <r>
    <x v="5"/>
    <x v="0"/>
    <x v="9"/>
    <m/>
    <x v="504"/>
    <m/>
    <m/>
    <n v="15"/>
    <n v="971"/>
    <n v="856"/>
  </r>
  <r>
    <x v="5"/>
    <x v="0"/>
    <x v="10"/>
    <m/>
    <x v="504"/>
    <m/>
    <m/>
    <n v="15"/>
    <n v="692"/>
    <n v="591"/>
  </r>
  <r>
    <x v="5"/>
    <x v="0"/>
    <x v="6"/>
    <m/>
    <x v="504"/>
    <m/>
    <m/>
    <n v="125"/>
    <n v="20079"/>
    <n v="18721"/>
  </r>
  <r>
    <x v="5"/>
    <x v="0"/>
    <x v="5"/>
    <m/>
    <x v="504"/>
    <m/>
    <m/>
    <n v="129"/>
    <n v="15744"/>
    <n v="14685"/>
  </r>
  <r>
    <x v="5"/>
    <x v="0"/>
    <x v="3"/>
    <m/>
    <x v="504"/>
    <m/>
    <m/>
    <n v="10"/>
    <n v="591"/>
    <n v="513"/>
  </r>
  <r>
    <x v="32"/>
    <x v="4"/>
    <x v="7"/>
    <m/>
    <x v="504"/>
    <m/>
    <m/>
    <n v="36"/>
    <n v="4885"/>
    <n v="4502"/>
  </r>
  <r>
    <x v="32"/>
    <x v="4"/>
    <x v="2"/>
    <m/>
    <x v="504"/>
    <m/>
    <m/>
    <n v="31"/>
    <n v="5165"/>
    <n v="4813"/>
  </r>
  <r>
    <x v="32"/>
    <x v="4"/>
    <x v="8"/>
    <m/>
    <x v="504"/>
    <m/>
    <m/>
    <n v="21"/>
    <n v="2136"/>
    <n v="1947"/>
  </r>
  <r>
    <x v="32"/>
    <x v="4"/>
    <x v="1"/>
    <m/>
    <x v="504"/>
    <m/>
    <m/>
    <n v="21"/>
    <n v="1834"/>
    <n v="1660"/>
  </r>
  <r>
    <x v="32"/>
    <x v="4"/>
    <x v="11"/>
    <m/>
    <x v="504"/>
    <m/>
    <m/>
    <n v="19"/>
    <n v="1741"/>
    <n v="1597"/>
  </r>
  <r>
    <x v="32"/>
    <x v="4"/>
    <x v="13"/>
    <m/>
    <x v="504"/>
    <m/>
    <m/>
    <n v="54"/>
    <n v="12012"/>
    <n v="11308"/>
  </r>
  <r>
    <x v="32"/>
    <x v="4"/>
    <x v="12"/>
    <m/>
    <x v="504"/>
    <m/>
    <m/>
    <n v="60"/>
    <n v="12460"/>
    <n v="11665"/>
  </r>
  <r>
    <x v="32"/>
    <x v="4"/>
    <x v="4"/>
    <m/>
    <x v="504"/>
    <m/>
    <m/>
    <n v="19"/>
    <n v="1858"/>
    <n v="1648"/>
  </r>
  <r>
    <x v="32"/>
    <x v="4"/>
    <x v="14"/>
    <m/>
    <x v="504"/>
    <m/>
    <m/>
    <n v="16"/>
    <n v="864"/>
    <n v="765"/>
  </r>
  <r>
    <x v="32"/>
    <x v="4"/>
    <x v="9"/>
    <m/>
    <x v="504"/>
    <m/>
    <m/>
    <n v="16"/>
    <n v="925"/>
    <n v="816"/>
  </r>
  <r>
    <x v="32"/>
    <x v="4"/>
    <x v="10"/>
    <m/>
    <x v="504"/>
    <m/>
    <m/>
    <n v="15"/>
    <n v="729"/>
    <n v="636"/>
  </r>
  <r>
    <x v="32"/>
    <x v="4"/>
    <x v="6"/>
    <m/>
    <x v="504"/>
    <m/>
    <m/>
    <n v="125"/>
    <n v="20449"/>
    <n v="19060"/>
  </r>
  <r>
    <x v="32"/>
    <x v="4"/>
    <x v="5"/>
    <m/>
    <x v="504"/>
    <m/>
    <m/>
    <n v="129"/>
    <n v="16110"/>
    <n v="14992"/>
  </r>
  <r>
    <x v="32"/>
    <x v="4"/>
    <x v="3"/>
    <m/>
    <x v="504"/>
    <m/>
    <m/>
    <n v="10"/>
    <n v="645"/>
    <n v="565"/>
  </r>
  <r>
    <x v="4"/>
    <x v="3"/>
    <x v="7"/>
    <m/>
    <x v="504"/>
    <m/>
    <m/>
    <n v="36"/>
    <n v="5094"/>
    <n v="4716"/>
  </r>
  <r>
    <x v="4"/>
    <x v="3"/>
    <x v="2"/>
    <m/>
    <x v="504"/>
    <m/>
    <m/>
    <n v="31"/>
    <n v="5389"/>
    <n v="5024"/>
  </r>
  <r>
    <x v="4"/>
    <x v="3"/>
    <x v="8"/>
    <m/>
    <x v="504"/>
    <m/>
    <m/>
    <n v="21"/>
    <n v="2245"/>
    <n v="2053"/>
  </r>
  <r>
    <x v="4"/>
    <x v="3"/>
    <x v="1"/>
    <m/>
    <x v="504"/>
    <m/>
    <m/>
    <n v="21"/>
    <n v="1860"/>
    <n v="1704"/>
  </r>
  <r>
    <x v="4"/>
    <x v="3"/>
    <x v="11"/>
    <m/>
    <x v="504"/>
    <m/>
    <m/>
    <n v="19"/>
    <n v="1831"/>
    <n v="1667"/>
  </r>
  <r>
    <x v="4"/>
    <x v="3"/>
    <x v="13"/>
    <m/>
    <x v="504"/>
    <m/>
    <m/>
    <n v="54"/>
    <n v="13070"/>
    <n v="12244"/>
  </r>
  <r>
    <x v="4"/>
    <x v="3"/>
    <x v="12"/>
    <m/>
    <x v="504"/>
    <m/>
    <m/>
    <n v="60"/>
    <n v="13867"/>
    <n v="12987"/>
  </r>
  <r>
    <x v="4"/>
    <x v="3"/>
    <x v="4"/>
    <m/>
    <x v="504"/>
    <m/>
    <m/>
    <n v="19"/>
    <n v="1999"/>
    <n v="1799"/>
  </r>
  <r>
    <x v="4"/>
    <x v="3"/>
    <x v="14"/>
    <m/>
    <x v="504"/>
    <m/>
    <m/>
    <n v="17"/>
    <n v="857"/>
    <n v="757"/>
  </r>
  <r>
    <x v="4"/>
    <x v="3"/>
    <x v="9"/>
    <m/>
    <x v="504"/>
    <m/>
    <m/>
    <n v="16"/>
    <n v="1012"/>
    <n v="900"/>
  </r>
  <r>
    <x v="4"/>
    <x v="3"/>
    <x v="10"/>
    <m/>
    <x v="504"/>
    <m/>
    <m/>
    <n v="15"/>
    <n v="930"/>
    <n v="827"/>
  </r>
  <r>
    <x v="4"/>
    <x v="3"/>
    <x v="6"/>
    <m/>
    <x v="504"/>
    <m/>
    <m/>
    <n v="125"/>
    <n v="20771"/>
    <n v="19338"/>
  </r>
  <r>
    <x v="4"/>
    <x v="3"/>
    <x v="5"/>
    <m/>
    <x v="504"/>
    <m/>
    <m/>
    <n v="129"/>
    <n v="16191"/>
    <n v="15102"/>
  </r>
  <r>
    <x v="4"/>
    <x v="3"/>
    <x v="3"/>
    <m/>
    <x v="504"/>
    <m/>
    <m/>
    <n v="10"/>
    <n v="649"/>
    <n v="568"/>
  </r>
  <r>
    <x v="14"/>
    <x v="5"/>
    <x v="7"/>
    <m/>
    <x v="504"/>
    <m/>
    <m/>
    <n v="36"/>
    <n v="5914"/>
    <n v="5384"/>
  </r>
  <r>
    <x v="14"/>
    <x v="5"/>
    <x v="2"/>
    <m/>
    <x v="504"/>
    <m/>
    <m/>
    <n v="31"/>
    <n v="5698"/>
    <n v="5258"/>
  </r>
  <r>
    <x v="14"/>
    <x v="5"/>
    <x v="8"/>
    <m/>
    <x v="504"/>
    <m/>
    <m/>
    <n v="21"/>
    <n v="2410"/>
    <n v="2202"/>
  </r>
  <r>
    <x v="14"/>
    <x v="5"/>
    <x v="1"/>
    <m/>
    <x v="504"/>
    <m/>
    <m/>
    <n v="21"/>
    <n v="1921"/>
    <n v="1767"/>
  </r>
  <r>
    <x v="14"/>
    <x v="5"/>
    <x v="11"/>
    <m/>
    <x v="504"/>
    <m/>
    <m/>
    <n v="19"/>
    <n v="1823"/>
    <n v="1678"/>
  </r>
  <r>
    <x v="14"/>
    <x v="5"/>
    <x v="13"/>
    <m/>
    <x v="504"/>
    <m/>
    <m/>
    <n v="54"/>
    <n v="13298"/>
    <n v="12428"/>
  </r>
  <r>
    <x v="14"/>
    <x v="5"/>
    <x v="12"/>
    <m/>
    <x v="504"/>
    <m/>
    <m/>
    <n v="60"/>
    <n v="13792"/>
    <n v="12834"/>
  </r>
  <r>
    <x v="14"/>
    <x v="5"/>
    <x v="4"/>
    <m/>
    <x v="504"/>
    <m/>
    <m/>
    <n v="19"/>
    <n v="1889"/>
    <n v="1690"/>
  </r>
  <r>
    <x v="14"/>
    <x v="5"/>
    <x v="14"/>
    <m/>
    <x v="504"/>
    <m/>
    <m/>
    <n v="17"/>
    <n v="890"/>
    <n v="794"/>
  </r>
  <r>
    <x v="14"/>
    <x v="5"/>
    <x v="9"/>
    <m/>
    <x v="504"/>
    <m/>
    <m/>
    <n v="16"/>
    <n v="1050"/>
    <n v="938"/>
  </r>
  <r>
    <x v="14"/>
    <x v="5"/>
    <x v="10"/>
    <m/>
    <x v="504"/>
    <m/>
    <m/>
    <n v="15"/>
    <n v="760"/>
    <n v="664"/>
  </r>
  <r>
    <x v="14"/>
    <x v="5"/>
    <x v="6"/>
    <m/>
    <x v="504"/>
    <m/>
    <m/>
    <n v="125"/>
    <n v="21674"/>
    <n v="20155"/>
  </r>
  <r>
    <x v="14"/>
    <x v="5"/>
    <x v="5"/>
    <m/>
    <x v="504"/>
    <m/>
    <m/>
    <n v="129"/>
    <n v="17095"/>
    <n v="15919"/>
  </r>
  <r>
    <x v="14"/>
    <x v="5"/>
    <x v="3"/>
    <m/>
    <x v="504"/>
    <m/>
    <m/>
    <n v="10"/>
    <n v="745"/>
    <n v="654"/>
  </r>
  <r>
    <x v="13"/>
    <x v="2"/>
    <x v="7"/>
    <m/>
    <x v="504"/>
    <m/>
    <m/>
    <n v="36"/>
    <n v="4816"/>
    <n v="4452"/>
  </r>
  <r>
    <x v="13"/>
    <x v="2"/>
    <x v="2"/>
    <m/>
    <x v="504"/>
    <m/>
    <m/>
    <n v="31"/>
    <n v="5207"/>
    <n v="4868"/>
  </r>
  <r>
    <x v="13"/>
    <x v="2"/>
    <x v="8"/>
    <m/>
    <x v="504"/>
    <m/>
    <m/>
    <n v="21"/>
    <n v="2335"/>
    <n v="2126"/>
  </r>
  <r>
    <x v="13"/>
    <x v="2"/>
    <x v="1"/>
    <m/>
    <x v="504"/>
    <m/>
    <m/>
    <n v="21"/>
    <n v="1787"/>
    <n v="1626"/>
  </r>
  <r>
    <x v="13"/>
    <x v="2"/>
    <x v="11"/>
    <m/>
    <x v="504"/>
    <m/>
    <m/>
    <n v="19"/>
    <n v="1650"/>
    <n v="1505"/>
  </r>
  <r>
    <x v="13"/>
    <x v="2"/>
    <x v="13"/>
    <m/>
    <x v="504"/>
    <m/>
    <m/>
    <n v="54"/>
    <n v="13240"/>
    <n v="12360"/>
  </r>
  <r>
    <x v="13"/>
    <x v="2"/>
    <x v="12"/>
    <m/>
    <x v="504"/>
    <m/>
    <m/>
    <n v="60"/>
    <n v="14005"/>
    <n v="13002"/>
  </r>
  <r>
    <x v="13"/>
    <x v="2"/>
    <x v="4"/>
    <m/>
    <x v="504"/>
    <m/>
    <m/>
    <n v="19"/>
    <n v="1949"/>
    <n v="1724"/>
  </r>
  <r>
    <x v="13"/>
    <x v="2"/>
    <x v="14"/>
    <m/>
    <x v="504"/>
    <m/>
    <m/>
    <n v="18"/>
    <n v="888"/>
    <n v="786"/>
  </r>
  <r>
    <x v="13"/>
    <x v="2"/>
    <x v="9"/>
    <m/>
    <x v="504"/>
    <m/>
    <m/>
    <n v="17"/>
    <n v="1045"/>
    <n v="930"/>
  </r>
  <r>
    <x v="13"/>
    <x v="2"/>
    <x v="10"/>
    <m/>
    <x v="504"/>
    <m/>
    <m/>
    <n v="15"/>
    <n v="749"/>
    <n v="652"/>
  </r>
  <r>
    <x v="13"/>
    <x v="2"/>
    <x v="6"/>
    <m/>
    <x v="504"/>
    <m/>
    <m/>
    <n v="125"/>
    <n v="20911"/>
    <n v="19358"/>
  </r>
  <r>
    <x v="13"/>
    <x v="2"/>
    <x v="5"/>
    <m/>
    <x v="504"/>
    <m/>
    <m/>
    <n v="129"/>
    <n v="16373"/>
    <n v="15223"/>
  </r>
  <r>
    <x v="13"/>
    <x v="2"/>
    <x v="3"/>
    <m/>
    <x v="504"/>
    <m/>
    <m/>
    <n v="10"/>
    <n v="677"/>
    <n v="591"/>
  </r>
  <r>
    <x v="30"/>
    <x v="6"/>
    <x v="7"/>
    <m/>
    <x v="504"/>
    <m/>
    <m/>
    <n v="36"/>
    <n v="4857"/>
    <n v="4456"/>
  </r>
  <r>
    <x v="30"/>
    <x v="6"/>
    <x v="2"/>
    <m/>
    <x v="504"/>
    <m/>
    <m/>
    <n v="31"/>
    <n v="5965"/>
    <n v="5533"/>
  </r>
  <r>
    <x v="30"/>
    <x v="6"/>
    <x v="8"/>
    <m/>
    <x v="504"/>
    <m/>
    <m/>
    <n v="21"/>
    <n v="2861"/>
    <n v="2612"/>
  </r>
  <r>
    <x v="30"/>
    <x v="6"/>
    <x v="1"/>
    <m/>
    <x v="504"/>
    <m/>
    <m/>
    <n v="21"/>
    <n v="2046"/>
    <n v="1853"/>
  </r>
  <r>
    <x v="30"/>
    <x v="6"/>
    <x v="11"/>
    <m/>
    <x v="504"/>
    <m/>
    <m/>
    <n v="19"/>
    <n v="1859"/>
    <n v="1697"/>
  </r>
  <r>
    <x v="30"/>
    <x v="6"/>
    <x v="13"/>
    <m/>
    <x v="504"/>
    <m/>
    <m/>
    <n v="54"/>
    <n v="13014"/>
    <n v="12095"/>
  </r>
  <r>
    <x v="30"/>
    <x v="6"/>
    <x v="12"/>
    <m/>
    <x v="504"/>
    <m/>
    <m/>
    <n v="60"/>
    <n v="14050"/>
    <n v="13027"/>
  </r>
  <r>
    <x v="30"/>
    <x v="6"/>
    <x v="4"/>
    <m/>
    <x v="504"/>
    <m/>
    <m/>
    <n v="20"/>
    <n v="2306"/>
    <n v="2054"/>
  </r>
  <r>
    <x v="30"/>
    <x v="6"/>
    <x v="14"/>
    <m/>
    <x v="504"/>
    <m/>
    <m/>
    <n v="18"/>
    <n v="985"/>
    <n v="861"/>
  </r>
  <r>
    <x v="30"/>
    <x v="6"/>
    <x v="9"/>
    <m/>
    <x v="504"/>
    <m/>
    <m/>
    <n v="17"/>
    <n v="1268"/>
    <n v="1129"/>
  </r>
  <r>
    <x v="30"/>
    <x v="6"/>
    <x v="10"/>
    <m/>
    <x v="504"/>
    <m/>
    <m/>
    <n v="15"/>
    <n v="903"/>
    <n v="792"/>
  </r>
  <r>
    <x v="30"/>
    <x v="6"/>
    <x v="6"/>
    <m/>
    <x v="504"/>
    <m/>
    <m/>
    <n v="125"/>
    <n v="21427"/>
    <n v="19799"/>
  </r>
  <r>
    <x v="30"/>
    <x v="6"/>
    <x v="5"/>
    <m/>
    <x v="504"/>
    <m/>
    <m/>
    <n v="129"/>
    <n v="17088"/>
    <n v="15804"/>
  </r>
  <r>
    <x v="30"/>
    <x v="6"/>
    <x v="3"/>
    <m/>
    <x v="504"/>
    <m/>
    <m/>
    <n v="10"/>
    <n v="965"/>
    <n v="861"/>
  </r>
  <r>
    <x v="20"/>
    <x v="1"/>
    <x v="7"/>
    <m/>
    <x v="504"/>
    <m/>
    <m/>
    <n v="36"/>
    <n v="5651"/>
    <n v="5212"/>
  </r>
  <r>
    <x v="20"/>
    <x v="1"/>
    <x v="2"/>
    <m/>
    <x v="504"/>
    <m/>
    <m/>
    <n v="31"/>
    <n v="6276"/>
    <n v="5801"/>
  </r>
  <r>
    <x v="20"/>
    <x v="1"/>
    <x v="8"/>
    <m/>
    <x v="504"/>
    <m/>
    <m/>
    <n v="21"/>
    <n v="2460"/>
    <n v="2226"/>
  </r>
  <r>
    <x v="20"/>
    <x v="1"/>
    <x v="1"/>
    <m/>
    <x v="504"/>
    <m/>
    <m/>
    <n v="21"/>
    <n v="2340"/>
    <n v="2146"/>
  </r>
  <r>
    <x v="20"/>
    <x v="1"/>
    <x v="11"/>
    <m/>
    <x v="504"/>
    <m/>
    <m/>
    <n v="19"/>
    <n v="2195"/>
    <n v="1999"/>
  </r>
  <r>
    <x v="20"/>
    <x v="1"/>
    <x v="13"/>
    <m/>
    <x v="504"/>
    <m/>
    <m/>
    <n v="54"/>
    <n v="16221"/>
    <n v="15065"/>
  </r>
  <r>
    <x v="20"/>
    <x v="1"/>
    <x v="12"/>
    <m/>
    <x v="504"/>
    <m/>
    <m/>
    <n v="60"/>
    <n v="17295"/>
    <n v="16010"/>
  </r>
  <r>
    <x v="20"/>
    <x v="1"/>
    <x v="4"/>
    <m/>
    <x v="504"/>
    <m/>
    <m/>
    <n v="20"/>
    <n v="2266"/>
    <n v="1993"/>
  </r>
  <r>
    <x v="20"/>
    <x v="1"/>
    <x v="14"/>
    <m/>
    <x v="504"/>
    <m/>
    <m/>
    <n v="18"/>
    <n v="1031"/>
    <n v="918"/>
  </r>
  <r>
    <x v="20"/>
    <x v="1"/>
    <x v="9"/>
    <m/>
    <x v="504"/>
    <m/>
    <m/>
    <n v="17"/>
    <n v="1294"/>
    <n v="1155"/>
  </r>
  <r>
    <x v="20"/>
    <x v="1"/>
    <x v="10"/>
    <m/>
    <x v="504"/>
    <m/>
    <m/>
    <n v="15"/>
    <n v="840"/>
    <n v="725"/>
  </r>
  <r>
    <x v="20"/>
    <x v="1"/>
    <x v="6"/>
    <m/>
    <x v="504"/>
    <m/>
    <m/>
    <n v="125"/>
    <n v="24574"/>
    <n v="22609"/>
  </r>
  <r>
    <x v="20"/>
    <x v="1"/>
    <x v="5"/>
    <m/>
    <x v="504"/>
    <m/>
    <m/>
    <n v="129"/>
    <n v="19856"/>
    <n v="18325"/>
  </r>
  <r>
    <x v="20"/>
    <x v="1"/>
    <x v="3"/>
    <m/>
    <x v="504"/>
    <m/>
    <m/>
    <n v="10"/>
    <n v="828"/>
    <n v="734"/>
  </r>
  <r>
    <x v="26"/>
    <x v="0"/>
    <x v="7"/>
    <m/>
    <x v="504"/>
    <m/>
    <m/>
    <n v="36"/>
    <n v="4915"/>
    <n v="4562"/>
  </r>
  <r>
    <x v="26"/>
    <x v="0"/>
    <x v="2"/>
    <m/>
    <x v="504"/>
    <m/>
    <m/>
    <n v="31"/>
    <n v="5035"/>
    <n v="4683"/>
  </r>
  <r>
    <x v="26"/>
    <x v="0"/>
    <x v="8"/>
    <m/>
    <x v="504"/>
    <m/>
    <m/>
    <n v="21"/>
    <n v="2254"/>
    <n v="2061"/>
  </r>
  <r>
    <x v="26"/>
    <x v="0"/>
    <x v="1"/>
    <m/>
    <x v="504"/>
    <m/>
    <m/>
    <n v="20"/>
    <n v="1999"/>
    <n v="1829"/>
  </r>
  <r>
    <x v="26"/>
    <x v="0"/>
    <x v="11"/>
    <m/>
    <x v="504"/>
    <m/>
    <m/>
    <n v="19"/>
    <n v="1868"/>
    <n v="1706"/>
  </r>
  <r>
    <x v="26"/>
    <x v="0"/>
    <x v="13"/>
    <m/>
    <x v="504"/>
    <m/>
    <m/>
    <n v="54"/>
    <n v="12211"/>
    <n v="11427"/>
  </r>
  <r>
    <x v="26"/>
    <x v="0"/>
    <x v="12"/>
    <m/>
    <x v="504"/>
    <m/>
    <m/>
    <n v="60"/>
    <n v="12822"/>
    <n v="11916"/>
  </r>
  <r>
    <x v="26"/>
    <x v="0"/>
    <x v="4"/>
    <m/>
    <x v="504"/>
    <m/>
    <m/>
    <n v="20"/>
    <n v="2015"/>
    <n v="1803"/>
  </r>
  <r>
    <x v="26"/>
    <x v="0"/>
    <x v="14"/>
    <m/>
    <x v="504"/>
    <m/>
    <m/>
    <n v="18"/>
    <n v="1006"/>
    <n v="904"/>
  </r>
  <r>
    <x v="26"/>
    <x v="0"/>
    <x v="9"/>
    <m/>
    <x v="504"/>
    <m/>
    <m/>
    <n v="17"/>
    <n v="1128"/>
    <n v="1001"/>
  </r>
  <r>
    <x v="26"/>
    <x v="0"/>
    <x v="10"/>
    <m/>
    <x v="504"/>
    <m/>
    <m/>
    <n v="15"/>
    <n v="779"/>
    <n v="673"/>
  </r>
  <r>
    <x v="26"/>
    <x v="0"/>
    <x v="6"/>
    <m/>
    <x v="504"/>
    <m/>
    <m/>
    <n v="125"/>
    <n v="21004"/>
    <n v="19556"/>
  </r>
  <r>
    <x v="26"/>
    <x v="0"/>
    <x v="5"/>
    <m/>
    <x v="504"/>
    <m/>
    <m/>
    <n v="129"/>
    <n v="16432"/>
    <n v="15345"/>
  </r>
  <r>
    <x v="26"/>
    <x v="0"/>
    <x v="3"/>
    <m/>
    <x v="504"/>
    <m/>
    <m/>
    <n v="10"/>
    <n v="639"/>
    <n v="557"/>
  </r>
  <r>
    <x v="21"/>
    <x v="4"/>
    <x v="7"/>
    <m/>
    <x v="504"/>
    <m/>
    <m/>
    <n v="36"/>
    <n v="4641"/>
    <n v="4274"/>
  </r>
  <r>
    <x v="21"/>
    <x v="4"/>
    <x v="2"/>
    <m/>
    <x v="504"/>
    <m/>
    <m/>
    <n v="31"/>
    <n v="5210"/>
    <n v="4841"/>
  </r>
  <r>
    <x v="21"/>
    <x v="4"/>
    <x v="8"/>
    <m/>
    <x v="504"/>
    <m/>
    <m/>
    <n v="21"/>
    <n v="2330"/>
    <n v="2142"/>
  </r>
  <r>
    <x v="21"/>
    <x v="4"/>
    <x v="1"/>
    <m/>
    <x v="504"/>
    <m/>
    <m/>
    <n v="20"/>
    <n v="2087"/>
    <n v="1914"/>
  </r>
  <r>
    <x v="21"/>
    <x v="4"/>
    <x v="11"/>
    <m/>
    <x v="504"/>
    <m/>
    <m/>
    <n v="20"/>
    <n v="1899"/>
    <n v="1738"/>
  </r>
  <r>
    <x v="21"/>
    <x v="4"/>
    <x v="13"/>
    <m/>
    <x v="504"/>
    <m/>
    <m/>
    <n v="54"/>
    <n v="12336"/>
    <n v="11519"/>
  </r>
  <r>
    <x v="21"/>
    <x v="4"/>
    <x v="12"/>
    <m/>
    <x v="504"/>
    <m/>
    <m/>
    <n v="59"/>
    <n v="12983"/>
    <n v="12056"/>
  </r>
  <r>
    <x v="21"/>
    <x v="4"/>
    <x v="4"/>
    <m/>
    <x v="504"/>
    <m/>
    <m/>
    <n v="20"/>
    <n v="2011"/>
    <n v="1791"/>
  </r>
  <r>
    <x v="21"/>
    <x v="4"/>
    <x v="14"/>
    <m/>
    <x v="504"/>
    <m/>
    <m/>
    <n v="18"/>
    <n v="989"/>
    <n v="887"/>
  </r>
  <r>
    <x v="21"/>
    <x v="4"/>
    <x v="9"/>
    <m/>
    <x v="504"/>
    <m/>
    <m/>
    <n v="17"/>
    <n v="1142"/>
    <n v="1020"/>
  </r>
  <r>
    <x v="21"/>
    <x v="4"/>
    <x v="10"/>
    <m/>
    <x v="504"/>
    <m/>
    <m/>
    <n v="15"/>
    <n v="835"/>
    <n v="736"/>
  </r>
  <r>
    <x v="21"/>
    <x v="4"/>
    <x v="6"/>
    <m/>
    <x v="504"/>
    <m/>
    <m/>
    <n v="124"/>
    <n v="20358"/>
    <n v="18890"/>
  </r>
  <r>
    <x v="21"/>
    <x v="4"/>
    <x v="5"/>
    <m/>
    <x v="504"/>
    <m/>
    <m/>
    <n v="129"/>
    <n v="15822"/>
    <n v="14753"/>
  </r>
  <r>
    <x v="21"/>
    <x v="4"/>
    <x v="3"/>
    <m/>
    <x v="504"/>
    <m/>
    <m/>
    <n v="10"/>
    <n v="739"/>
    <n v="642"/>
  </r>
  <r>
    <x v="10"/>
    <x v="3"/>
    <x v="7"/>
    <m/>
    <x v="504"/>
    <m/>
    <m/>
    <n v="36"/>
    <n v="4770"/>
    <n v="4424"/>
  </r>
  <r>
    <x v="10"/>
    <x v="3"/>
    <x v="2"/>
    <m/>
    <x v="504"/>
    <m/>
    <m/>
    <n v="31"/>
    <n v="5493"/>
    <n v="5119"/>
  </r>
  <r>
    <x v="10"/>
    <x v="3"/>
    <x v="8"/>
    <m/>
    <x v="504"/>
    <m/>
    <m/>
    <n v="21"/>
    <n v="2418"/>
    <n v="2215"/>
  </r>
  <r>
    <x v="10"/>
    <x v="3"/>
    <x v="1"/>
    <m/>
    <x v="504"/>
    <m/>
    <m/>
    <n v="20"/>
    <n v="2044"/>
    <n v="1863"/>
  </r>
  <r>
    <x v="10"/>
    <x v="3"/>
    <x v="11"/>
    <m/>
    <x v="504"/>
    <m/>
    <m/>
    <n v="20"/>
    <n v="1814"/>
    <n v="1655"/>
  </r>
  <r>
    <x v="10"/>
    <x v="3"/>
    <x v="13"/>
    <m/>
    <x v="504"/>
    <m/>
    <m/>
    <n v="54"/>
    <n v="14482"/>
    <n v="13510"/>
  </r>
  <r>
    <x v="10"/>
    <x v="3"/>
    <x v="12"/>
    <m/>
    <x v="504"/>
    <m/>
    <m/>
    <n v="59"/>
    <n v="15369"/>
    <n v="14299"/>
  </r>
  <r>
    <x v="10"/>
    <x v="3"/>
    <x v="4"/>
    <m/>
    <x v="504"/>
    <m/>
    <m/>
    <n v="20"/>
    <n v="2036"/>
    <n v="1790"/>
  </r>
  <r>
    <x v="10"/>
    <x v="3"/>
    <x v="14"/>
    <m/>
    <x v="504"/>
    <m/>
    <m/>
    <n v="18"/>
    <n v="914"/>
    <n v="804"/>
  </r>
  <r>
    <x v="10"/>
    <x v="3"/>
    <x v="9"/>
    <m/>
    <x v="504"/>
    <m/>
    <m/>
    <n v="17"/>
    <n v="1140"/>
    <n v="1016"/>
  </r>
  <r>
    <x v="10"/>
    <x v="3"/>
    <x v="10"/>
    <m/>
    <x v="504"/>
    <m/>
    <m/>
    <n v="15"/>
    <n v="812"/>
    <n v="711"/>
  </r>
  <r>
    <x v="10"/>
    <x v="3"/>
    <x v="6"/>
    <m/>
    <x v="504"/>
    <m/>
    <m/>
    <n v="124"/>
    <n v="21153"/>
    <n v="19673"/>
  </r>
  <r>
    <x v="10"/>
    <x v="3"/>
    <x v="5"/>
    <m/>
    <x v="504"/>
    <m/>
    <m/>
    <n v="129"/>
    <n v="16459"/>
    <n v="15355"/>
  </r>
  <r>
    <x v="10"/>
    <x v="3"/>
    <x v="3"/>
    <m/>
    <x v="504"/>
    <m/>
    <m/>
    <n v="10"/>
    <n v="692"/>
    <n v="601"/>
  </r>
  <r>
    <x v="10"/>
    <x v="3"/>
    <x v="15"/>
    <m/>
    <x v="504"/>
    <m/>
    <m/>
    <n v="7"/>
    <n v="577"/>
    <n v="389"/>
  </r>
  <r>
    <x v="29"/>
    <x v="5"/>
    <x v="7"/>
    <m/>
    <x v="504"/>
    <m/>
    <m/>
    <n v="36"/>
    <n v="4951"/>
    <n v="4584"/>
  </r>
  <r>
    <x v="29"/>
    <x v="5"/>
    <x v="2"/>
    <m/>
    <x v="504"/>
    <m/>
    <m/>
    <n v="31"/>
    <n v="5330"/>
    <n v="4977"/>
  </r>
  <r>
    <x v="29"/>
    <x v="5"/>
    <x v="8"/>
    <m/>
    <x v="504"/>
    <m/>
    <m/>
    <n v="21"/>
    <n v="2430"/>
    <n v="2216"/>
  </r>
  <r>
    <x v="29"/>
    <x v="5"/>
    <x v="1"/>
    <m/>
    <x v="504"/>
    <m/>
    <m/>
    <n v="20"/>
    <n v="2079"/>
    <n v="1893"/>
  </r>
  <r>
    <x v="29"/>
    <x v="5"/>
    <x v="11"/>
    <m/>
    <x v="504"/>
    <m/>
    <m/>
    <n v="20"/>
    <n v="1873"/>
    <n v="1715"/>
  </r>
  <r>
    <x v="29"/>
    <x v="5"/>
    <x v="13"/>
    <m/>
    <x v="504"/>
    <m/>
    <m/>
    <n v="54"/>
    <n v="13091"/>
    <n v="12216"/>
  </r>
  <r>
    <x v="29"/>
    <x v="5"/>
    <x v="12"/>
    <m/>
    <x v="504"/>
    <m/>
    <m/>
    <n v="59"/>
    <n v="13942"/>
    <n v="12986"/>
  </r>
  <r>
    <x v="29"/>
    <x v="5"/>
    <x v="4"/>
    <m/>
    <x v="504"/>
    <m/>
    <m/>
    <n v="20"/>
    <n v="2079"/>
    <n v="1856"/>
  </r>
  <r>
    <x v="29"/>
    <x v="5"/>
    <x v="14"/>
    <m/>
    <x v="504"/>
    <m/>
    <m/>
    <n v="18"/>
    <n v="962"/>
    <n v="859"/>
  </r>
  <r>
    <x v="29"/>
    <x v="5"/>
    <x v="9"/>
    <m/>
    <x v="504"/>
    <m/>
    <m/>
    <n v="17"/>
    <n v="1203"/>
    <n v="1077"/>
  </r>
  <r>
    <x v="29"/>
    <x v="5"/>
    <x v="10"/>
    <m/>
    <x v="504"/>
    <m/>
    <m/>
    <n v="15"/>
    <n v="809"/>
    <n v="702"/>
  </r>
  <r>
    <x v="29"/>
    <x v="5"/>
    <x v="6"/>
    <m/>
    <x v="504"/>
    <m/>
    <m/>
    <n v="124"/>
    <n v="21384"/>
    <n v="19897"/>
  </r>
  <r>
    <x v="29"/>
    <x v="5"/>
    <x v="5"/>
    <m/>
    <x v="504"/>
    <m/>
    <m/>
    <n v="129"/>
    <n v="17115"/>
    <n v="15962"/>
  </r>
  <r>
    <x v="29"/>
    <x v="5"/>
    <x v="3"/>
    <m/>
    <x v="504"/>
    <m/>
    <m/>
    <n v="10"/>
    <n v="757"/>
    <n v="660"/>
  </r>
  <r>
    <x v="29"/>
    <x v="5"/>
    <x v="15"/>
    <m/>
    <x v="504"/>
    <m/>
    <m/>
    <n v="7"/>
    <n v="409"/>
    <n v="329"/>
  </r>
  <r>
    <x v="2"/>
    <x v="2"/>
    <x v="7"/>
    <m/>
    <x v="504"/>
    <m/>
    <m/>
    <n v="37"/>
    <n v="4840"/>
    <n v="4475"/>
  </r>
  <r>
    <x v="2"/>
    <x v="2"/>
    <x v="2"/>
    <m/>
    <x v="504"/>
    <m/>
    <m/>
    <n v="31"/>
    <n v="5355"/>
    <n v="4969"/>
  </r>
  <r>
    <x v="2"/>
    <x v="2"/>
    <x v="8"/>
    <m/>
    <x v="504"/>
    <m/>
    <m/>
    <n v="22"/>
    <n v="2454"/>
    <n v="2239"/>
  </r>
  <r>
    <x v="2"/>
    <x v="2"/>
    <x v="1"/>
    <m/>
    <x v="504"/>
    <m/>
    <m/>
    <n v="20"/>
    <n v="1886"/>
    <n v="1736"/>
  </r>
  <r>
    <x v="2"/>
    <x v="2"/>
    <x v="11"/>
    <m/>
    <x v="504"/>
    <m/>
    <m/>
    <n v="20"/>
    <n v="1875"/>
    <n v="1701"/>
  </r>
  <r>
    <x v="2"/>
    <x v="2"/>
    <x v="13"/>
    <m/>
    <x v="504"/>
    <m/>
    <m/>
    <n v="54"/>
    <n v="12409"/>
    <n v="11582"/>
  </r>
  <r>
    <x v="2"/>
    <x v="2"/>
    <x v="12"/>
    <m/>
    <x v="504"/>
    <m/>
    <m/>
    <n v="60"/>
    <n v="12854"/>
    <n v="11954"/>
  </r>
  <r>
    <x v="2"/>
    <x v="2"/>
    <x v="4"/>
    <m/>
    <x v="504"/>
    <m/>
    <m/>
    <n v="20"/>
    <n v="2088"/>
    <n v="1848"/>
  </r>
  <r>
    <x v="2"/>
    <x v="2"/>
    <x v="14"/>
    <m/>
    <x v="504"/>
    <m/>
    <m/>
    <n v="18"/>
    <n v="1020"/>
    <n v="911"/>
  </r>
  <r>
    <x v="2"/>
    <x v="2"/>
    <x v="9"/>
    <m/>
    <x v="504"/>
    <m/>
    <m/>
    <n v="17"/>
    <n v="1097"/>
    <n v="968"/>
  </r>
  <r>
    <x v="2"/>
    <x v="2"/>
    <x v="10"/>
    <m/>
    <x v="504"/>
    <m/>
    <m/>
    <n v="16"/>
    <n v="876"/>
    <n v="762"/>
  </r>
  <r>
    <x v="2"/>
    <x v="2"/>
    <x v="0"/>
    <m/>
    <x v="504"/>
    <m/>
    <m/>
    <n v="15"/>
    <n v="464"/>
    <n v="390"/>
  </r>
  <r>
    <x v="2"/>
    <x v="2"/>
    <x v="6"/>
    <m/>
    <x v="504"/>
    <m/>
    <m/>
    <n v="124"/>
    <n v="20868"/>
    <n v="19342"/>
  </r>
  <r>
    <x v="2"/>
    <x v="2"/>
    <x v="5"/>
    <m/>
    <x v="504"/>
    <m/>
    <m/>
    <n v="129"/>
    <n v="16453"/>
    <n v="15289"/>
  </r>
  <r>
    <x v="2"/>
    <x v="2"/>
    <x v="3"/>
    <m/>
    <x v="504"/>
    <m/>
    <m/>
    <n v="10"/>
    <n v="791"/>
    <n v="697"/>
  </r>
  <r>
    <x v="2"/>
    <x v="2"/>
    <x v="15"/>
    <m/>
    <x v="504"/>
    <m/>
    <m/>
    <n v="7"/>
    <n v="420"/>
    <n v="347"/>
  </r>
  <r>
    <x v="28"/>
    <x v="6"/>
    <x v="7"/>
    <m/>
    <x v="504"/>
    <m/>
    <m/>
    <n v="37"/>
    <n v="5672"/>
    <n v="5198"/>
  </r>
  <r>
    <x v="28"/>
    <x v="6"/>
    <x v="2"/>
    <m/>
    <x v="504"/>
    <m/>
    <m/>
    <n v="31"/>
    <n v="5751"/>
    <n v="5319"/>
  </r>
  <r>
    <x v="28"/>
    <x v="6"/>
    <x v="8"/>
    <m/>
    <x v="504"/>
    <m/>
    <m/>
    <n v="22"/>
    <n v="2597"/>
    <n v="2379"/>
  </r>
  <r>
    <x v="28"/>
    <x v="6"/>
    <x v="1"/>
    <m/>
    <x v="504"/>
    <m/>
    <m/>
    <n v="20"/>
    <n v="2111"/>
    <n v="1917"/>
  </r>
  <r>
    <x v="28"/>
    <x v="6"/>
    <x v="11"/>
    <m/>
    <x v="504"/>
    <m/>
    <m/>
    <n v="20"/>
    <n v="2064"/>
    <n v="1896"/>
  </r>
  <r>
    <x v="28"/>
    <x v="6"/>
    <x v="13"/>
    <m/>
    <x v="504"/>
    <m/>
    <m/>
    <n v="54"/>
    <n v="14031"/>
    <n v="12943"/>
  </r>
  <r>
    <x v="28"/>
    <x v="6"/>
    <x v="12"/>
    <m/>
    <x v="504"/>
    <m/>
    <m/>
    <n v="59"/>
    <n v="14507"/>
    <n v="13386"/>
  </r>
  <r>
    <x v="28"/>
    <x v="6"/>
    <x v="4"/>
    <m/>
    <x v="504"/>
    <m/>
    <m/>
    <n v="20"/>
    <n v="2249"/>
    <n v="2000"/>
  </r>
  <r>
    <x v="28"/>
    <x v="6"/>
    <x v="14"/>
    <m/>
    <x v="504"/>
    <m/>
    <m/>
    <n v="18"/>
    <n v="1014"/>
    <n v="893"/>
  </r>
  <r>
    <x v="28"/>
    <x v="6"/>
    <x v="9"/>
    <m/>
    <x v="504"/>
    <m/>
    <m/>
    <n v="17"/>
    <n v="1296"/>
    <n v="1153"/>
  </r>
  <r>
    <x v="28"/>
    <x v="6"/>
    <x v="10"/>
    <m/>
    <x v="504"/>
    <m/>
    <m/>
    <n v="16"/>
    <n v="981"/>
    <n v="859"/>
  </r>
  <r>
    <x v="28"/>
    <x v="6"/>
    <x v="0"/>
    <m/>
    <x v="504"/>
    <m/>
    <m/>
    <n v="15"/>
    <n v="400"/>
    <n v="329"/>
  </r>
  <r>
    <x v="28"/>
    <x v="6"/>
    <x v="6"/>
    <m/>
    <x v="504"/>
    <m/>
    <m/>
    <n v="124"/>
    <n v="25828"/>
    <n v="23974"/>
  </r>
  <r>
    <x v="28"/>
    <x v="6"/>
    <x v="5"/>
    <m/>
    <x v="504"/>
    <m/>
    <m/>
    <n v="129"/>
    <n v="22403"/>
    <n v="20676"/>
  </r>
  <r>
    <x v="28"/>
    <x v="6"/>
    <x v="3"/>
    <m/>
    <x v="504"/>
    <m/>
    <m/>
    <n v="10"/>
    <n v="873"/>
    <n v="770"/>
  </r>
  <r>
    <x v="28"/>
    <x v="6"/>
    <x v="15"/>
    <m/>
    <x v="504"/>
    <m/>
    <m/>
    <n v="7"/>
    <n v="491"/>
    <n v="411"/>
  </r>
  <r>
    <x v="1"/>
    <x v="1"/>
    <x v="7"/>
    <m/>
    <x v="504"/>
    <m/>
    <m/>
    <n v="37"/>
    <n v="6645"/>
    <n v="6122"/>
  </r>
  <r>
    <x v="1"/>
    <x v="1"/>
    <x v="2"/>
    <m/>
    <x v="504"/>
    <m/>
    <m/>
    <n v="31"/>
    <n v="6735"/>
    <n v="6264"/>
  </r>
  <r>
    <x v="1"/>
    <x v="1"/>
    <x v="8"/>
    <m/>
    <x v="504"/>
    <m/>
    <m/>
    <n v="22"/>
    <n v="2793"/>
    <n v="2539"/>
  </r>
  <r>
    <x v="1"/>
    <x v="1"/>
    <x v="1"/>
    <m/>
    <x v="504"/>
    <m/>
    <m/>
    <n v="20"/>
    <n v="2597"/>
    <n v="2376"/>
  </r>
  <r>
    <x v="1"/>
    <x v="1"/>
    <x v="11"/>
    <m/>
    <x v="504"/>
    <m/>
    <m/>
    <n v="20"/>
    <n v="2174"/>
    <n v="1957"/>
  </r>
  <r>
    <x v="1"/>
    <x v="1"/>
    <x v="13"/>
    <m/>
    <x v="504"/>
    <m/>
    <m/>
    <n v="54"/>
    <n v="14590"/>
    <n v="13551"/>
  </r>
  <r>
    <x v="1"/>
    <x v="1"/>
    <x v="12"/>
    <m/>
    <x v="504"/>
    <m/>
    <m/>
    <n v="59"/>
    <n v="15030"/>
    <n v="13956"/>
  </r>
  <r>
    <x v="1"/>
    <x v="1"/>
    <x v="4"/>
    <m/>
    <x v="504"/>
    <m/>
    <m/>
    <n v="20"/>
    <n v="2451"/>
    <n v="2178"/>
  </r>
  <r>
    <x v="1"/>
    <x v="1"/>
    <x v="14"/>
    <m/>
    <x v="504"/>
    <m/>
    <m/>
    <n v="18"/>
    <n v="1216"/>
    <n v="1101"/>
  </r>
  <r>
    <x v="1"/>
    <x v="1"/>
    <x v="9"/>
    <m/>
    <x v="504"/>
    <m/>
    <m/>
    <n v="17"/>
    <n v="1697"/>
    <n v="1499"/>
  </r>
  <r>
    <x v="1"/>
    <x v="1"/>
    <x v="10"/>
    <m/>
    <x v="504"/>
    <m/>
    <m/>
    <n v="16"/>
    <n v="1048"/>
    <n v="918"/>
  </r>
  <r>
    <x v="1"/>
    <x v="1"/>
    <x v="0"/>
    <m/>
    <x v="504"/>
    <m/>
    <m/>
    <n v="15"/>
    <n v="490"/>
    <n v="409"/>
  </r>
  <r>
    <x v="1"/>
    <x v="1"/>
    <x v="6"/>
    <m/>
    <x v="504"/>
    <m/>
    <m/>
    <n v="124"/>
    <n v="24325"/>
    <n v="22469"/>
  </r>
  <r>
    <x v="1"/>
    <x v="1"/>
    <x v="5"/>
    <m/>
    <x v="504"/>
    <m/>
    <m/>
    <n v="129"/>
    <n v="20243"/>
    <n v="18711"/>
  </r>
  <r>
    <x v="1"/>
    <x v="1"/>
    <x v="3"/>
    <m/>
    <x v="504"/>
    <m/>
    <m/>
    <n v="10"/>
    <n v="865"/>
    <n v="763"/>
  </r>
  <r>
    <x v="1"/>
    <x v="1"/>
    <x v="15"/>
    <m/>
    <x v="504"/>
    <m/>
    <m/>
    <n v="7"/>
    <n v="532"/>
    <n v="449"/>
  </r>
  <r>
    <x v="0"/>
    <x v="0"/>
    <x v="7"/>
    <m/>
    <x v="504"/>
    <m/>
    <m/>
    <n v="37"/>
    <n v="5215"/>
    <n v="4848"/>
  </r>
  <r>
    <x v="0"/>
    <x v="0"/>
    <x v="2"/>
    <m/>
    <x v="504"/>
    <m/>
    <m/>
    <n v="31"/>
    <n v="5760"/>
    <n v="5367"/>
  </r>
  <r>
    <x v="0"/>
    <x v="0"/>
    <x v="8"/>
    <m/>
    <x v="504"/>
    <m/>
    <m/>
    <n v="23"/>
    <n v="2522"/>
    <n v="2295"/>
  </r>
  <r>
    <x v="0"/>
    <x v="0"/>
    <x v="1"/>
    <m/>
    <x v="504"/>
    <m/>
    <m/>
    <n v="21"/>
    <n v="2271"/>
    <n v="2085"/>
  </r>
  <r>
    <x v="0"/>
    <x v="0"/>
    <x v="11"/>
    <m/>
    <x v="504"/>
    <m/>
    <m/>
    <n v="21"/>
    <n v="2056"/>
    <n v="1879"/>
  </r>
  <r>
    <x v="0"/>
    <x v="0"/>
    <x v="13"/>
    <m/>
    <x v="504"/>
    <m/>
    <m/>
    <n v="54"/>
    <n v="13106"/>
    <n v="12164"/>
  </r>
  <r>
    <x v="0"/>
    <x v="0"/>
    <x v="12"/>
    <m/>
    <x v="504"/>
    <m/>
    <m/>
    <n v="59"/>
    <n v="13684"/>
    <n v="12690"/>
  </r>
  <r>
    <x v="0"/>
    <x v="0"/>
    <x v="4"/>
    <m/>
    <x v="504"/>
    <m/>
    <m/>
    <n v="20"/>
    <n v="2060"/>
    <n v="1826"/>
  </r>
  <r>
    <x v="0"/>
    <x v="0"/>
    <x v="14"/>
    <m/>
    <x v="504"/>
    <m/>
    <m/>
    <n v="18"/>
    <n v="1029"/>
    <n v="925"/>
  </r>
  <r>
    <x v="0"/>
    <x v="0"/>
    <x v="9"/>
    <m/>
    <x v="504"/>
    <m/>
    <m/>
    <n v="17"/>
    <n v="1186"/>
    <n v="1054"/>
  </r>
  <r>
    <x v="0"/>
    <x v="0"/>
    <x v="10"/>
    <m/>
    <x v="504"/>
    <m/>
    <m/>
    <n v="16"/>
    <n v="917"/>
    <n v="802"/>
  </r>
  <r>
    <x v="0"/>
    <x v="0"/>
    <x v="0"/>
    <m/>
    <x v="504"/>
    <m/>
    <m/>
    <n v="15"/>
    <n v="441"/>
    <n v="368"/>
  </r>
  <r>
    <x v="0"/>
    <x v="0"/>
    <x v="6"/>
    <m/>
    <x v="504"/>
    <m/>
    <m/>
    <n v="124"/>
    <n v="21392"/>
    <n v="19869"/>
  </r>
  <r>
    <x v="0"/>
    <x v="0"/>
    <x v="5"/>
    <m/>
    <x v="504"/>
    <m/>
    <m/>
    <n v="129"/>
    <n v="17235"/>
    <n v="16052"/>
  </r>
  <r>
    <x v="0"/>
    <x v="0"/>
    <x v="3"/>
    <m/>
    <x v="504"/>
    <m/>
    <m/>
    <n v="10"/>
    <n v="749"/>
    <n v="655"/>
  </r>
  <r>
    <x v="0"/>
    <x v="0"/>
    <x v="16"/>
    <m/>
    <x v="504"/>
    <m/>
    <m/>
    <n v="9"/>
    <n v="345"/>
    <n v="255"/>
  </r>
  <r>
    <x v="0"/>
    <x v="0"/>
    <x v="15"/>
    <m/>
    <x v="504"/>
    <m/>
    <m/>
    <n v="7"/>
    <n v="530"/>
    <n v="447"/>
  </r>
  <r>
    <x v="0"/>
    <x v="0"/>
    <x v="17"/>
    <m/>
    <x v="504"/>
    <m/>
    <m/>
    <n v="6"/>
    <n v="261"/>
    <n v="188"/>
  </r>
  <r>
    <x v="27"/>
    <x v="4"/>
    <x v="7"/>
    <m/>
    <x v="504"/>
    <m/>
    <m/>
    <n v="37"/>
    <n v="4722"/>
    <n v="4352"/>
  </r>
  <r>
    <x v="27"/>
    <x v="4"/>
    <x v="2"/>
    <m/>
    <x v="504"/>
    <m/>
    <m/>
    <n v="31"/>
    <n v="5468"/>
    <n v="5081"/>
  </r>
  <r>
    <x v="27"/>
    <x v="4"/>
    <x v="8"/>
    <m/>
    <x v="504"/>
    <m/>
    <m/>
    <n v="23"/>
    <n v="2531"/>
    <n v="2296"/>
  </r>
  <r>
    <x v="27"/>
    <x v="4"/>
    <x v="1"/>
    <m/>
    <x v="504"/>
    <m/>
    <m/>
    <n v="21"/>
    <n v="2025"/>
    <n v="1849"/>
  </r>
  <r>
    <x v="27"/>
    <x v="4"/>
    <x v="11"/>
    <m/>
    <x v="504"/>
    <m/>
    <m/>
    <n v="21"/>
    <n v="1879"/>
    <n v="1720"/>
  </r>
  <r>
    <x v="27"/>
    <x v="4"/>
    <x v="13"/>
    <m/>
    <x v="504"/>
    <m/>
    <m/>
    <n v="54"/>
    <n v="11864"/>
    <n v="11071"/>
  </r>
  <r>
    <x v="27"/>
    <x v="4"/>
    <x v="12"/>
    <m/>
    <x v="504"/>
    <m/>
    <m/>
    <n v="59"/>
    <n v="12299"/>
    <n v="11448"/>
  </r>
  <r>
    <x v="27"/>
    <x v="4"/>
    <x v="4"/>
    <m/>
    <x v="504"/>
    <m/>
    <m/>
    <n v="20"/>
    <n v="2136"/>
    <n v="1899"/>
  </r>
  <r>
    <x v="27"/>
    <x v="4"/>
    <x v="14"/>
    <m/>
    <x v="504"/>
    <m/>
    <m/>
    <n v="18"/>
    <n v="923"/>
    <n v="824"/>
  </r>
  <r>
    <x v="27"/>
    <x v="4"/>
    <x v="9"/>
    <m/>
    <x v="504"/>
    <m/>
    <m/>
    <n v="17"/>
    <n v="1185"/>
    <n v="1042"/>
  </r>
  <r>
    <x v="27"/>
    <x v="4"/>
    <x v="10"/>
    <m/>
    <x v="504"/>
    <m/>
    <m/>
    <n v="16"/>
    <n v="1019"/>
    <n v="895"/>
  </r>
  <r>
    <x v="27"/>
    <x v="4"/>
    <x v="0"/>
    <m/>
    <x v="504"/>
    <m/>
    <m/>
    <n v="15"/>
    <n v="453"/>
    <n v="370"/>
  </r>
  <r>
    <x v="27"/>
    <x v="4"/>
    <x v="6"/>
    <m/>
    <x v="504"/>
    <m/>
    <m/>
    <n v="123"/>
    <n v="20325"/>
    <n v="18935"/>
  </r>
  <r>
    <x v="27"/>
    <x v="4"/>
    <x v="5"/>
    <m/>
    <x v="504"/>
    <m/>
    <m/>
    <n v="128"/>
    <n v="16285"/>
    <n v="15130"/>
  </r>
  <r>
    <x v="27"/>
    <x v="4"/>
    <x v="3"/>
    <m/>
    <x v="504"/>
    <m/>
    <m/>
    <n v="10"/>
    <n v="719"/>
    <n v="627"/>
  </r>
  <r>
    <x v="27"/>
    <x v="4"/>
    <x v="16"/>
    <m/>
    <x v="504"/>
    <m/>
    <m/>
    <n v="9"/>
    <n v="294"/>
    <n v="224"/>
  </r>
  <r>
    <x v="27"/>
    <x v="4"/>
    <x v="15"/>
    <m/>
    <x v="504"/>
    <m/>
    <m/>
    <n v="7"/>
    <n v="500"/>
    <n v="418"/>
  </r>
  <r>
    <x v="27"/>
    <x v="4"/>
    <x v="17"/>
    <m/>
    <x v="504"/>
    <m/>
    <m/>
    <n v="6"/>
    <n v="237"/>
    <n v="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9891C-2A7B-4A99-8DE8-1A7B12D0D6F6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E136" firstHeaderRow="0" firstDataRow="1" firstDataCol="1"/>
  <pivotFields count="12">
    <pivotField numFmtId="1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axis="axisRow" showAll="0">
      <items count="8">
        <item x="4"/>
        <item x="3"/>
        <item x="5"/>
        <item x="2"/>
        <item x="6"/>
        <item x="1"/>
        <item x="0"/>
        <item t="default"/>
      </items>
    </pivotField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1"/>
  </rowFields>
  <rowItems count="1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Количество заказов" fld="8" baseField="2" baseItem="0" numFmtId="3"/>
    <dataField name="Сумма по полю Товарооборот, руб" fld="4" baseField="2" baseItem="0" numFmtId="4"/>
    <dataField name="Сумма по полю Товарооборот в себестоимости" fld="5" baseField="2" baseItem="0" numFmtId="4"/>
    <dataField name="Сумма по полю Потери, руб" fld="6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B788A-0B40-4AFE-B884-B0CD75ACC48C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2:B21" firstHeaderRow="1" firstDataRow="1" firstDataCol="1"/>
  <pivotFields count="12">
    <pivotField numFmtId="14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showAll="0">
      <items count="8">
        <item x="4"/>
        <item x="3"/>
        <item x="5"/>
        <item x="2"/>
        <item x="6"/>
        <item x="1"/>
        <item x="0"/>
        <item t="default"/>
      </items>
    </pivotField>
    <pivotField axis="axisRow" showAll="0" sortType="descending">
      <items count="19">
        <item sd="0" x="7"/>
        <item sd="0" x="2"/>
        <item sd="0" x="8"/>
        <item sd="0" x="1"/>
        <item sd="0" x="11"/>
        <item sd="0" x="13"/>
        <item sd="0" x="12"/>
        <item sd="0" x="4"/>
        <item sd="0" x="14"/>
        <item sd="0" x="9"/>
        <item sd="0" x="10"/>
        <item sd="0" x="0"/>
        <item sd="0" x="6"/>
        <item sd="0" x="5"/>
        <item sd="0" x="3"/>
        <item sd="0" x="16"/>
        <item sd="0" x="15"/>
        <item sd="0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% от общей доли" fld="4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505FE-D12C-4AA7-91BF-4BD3CFCDF75E}" name="Сводная таблица10" cacheId="1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3:C22" firstHeaderRow="0" firstDataRow="1" firstDataCol="1" rowPageCount="1" colPageCount="1"/>
  <pivotFields count="4">
    <pivotField dataField="1" subtotalTop="0" showAll="0" defaultSubtota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0" name="[Объединенный].[Последняя неделя?].&amp;[Последняя неделя]" cap="Последняя неделя"/>
  </pageFields>
  <dataFields count="2">
    <dataField name="Сумма по столбцу Товарооборот, руб" fld="0" baseField="0" baseItem="0" numFmtId="4"/>
    <dataField name="Сумма по столбцу Количество складов" fld="3" baseField="0" baseItem="0"/>
  </dataFields>
  <formats count="7"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Тестирование Аналитик.xlsx!Объединенный">
        <x15:activeTabTopLevelEntity name="[Объединенный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3BB4FE4-3A24-4B3C-A9E5-2ECD58707DD0}" autoFormatId="16" applyNumberFormats="0" applyBorderFormats="0" applyFontFormats="0" applyPatternFormats="0" applyAlignmentFormats="0" applyWidthHeightFormats="0">
  <queryTableRefresh nextId="18" unboundColumnsRight="2">
    <queryTableFields count="12">
      <queryTableField id="1" name="Дата" tableColumnId="1"/>
      <queryTableField id="15" dataBound="0" tableColumnId="1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Товарооборот в себестоимости" tableColumnId="5"/>
      <queryTableField id="6" name="Потери, руб" tableColumnId="6"/>
      <queryTableField id="7" name="Количество складов" tableColumnId="7"/>
      <queryTableField id="8" name="Количество заказов" tableColumnId="8"/>
      <queryTableField id="9" name="Количество клиентов" tableColumnId="9"/>
      <queryTableField id="16" dataBound="0" tableColumnId="12"/>
      <queryTableField id="17" dataBound="0" tableColumnId="13"/>
    </queryTableFields>
    <queryTableDeletedFields count="1">
      <deletedField name="День недели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A1555-36BF-46B0-B7F1-AF97002DBF70}" name="Таблица1" displayName="Таблица1" ref="A1:I505" totalsRowShown="0" headerRowDxfId="28" tableBorderDxfId="27">
  <autoFilter ref="A1:I505" xr:uid="{D6EA1555-36BF-46B0-B7F1-AF97002DBF70}"/>
  <tableColumns count="9">
    <tableColumn id="1" xr3:uid="{CFBA30CB-3C30-4E2A-9016-52518F0060A7}" name="Дата" dataDxfId="26"/>
    <tableColumn id="2" xr3:uid="{8C9884AE-B0B6-47D2-A4D0-FEC9CDEA62D4}" name="Территория" dataDxfId="25"/>
    <tableColumn id="3" xr3:uid="{DD347B19-B0AF-4EC3-9F9E-8BCDDCA5492A}" name="Товарооборот, шт" dataDxfId="24"/>
    <tableColumn id="4" xr3:uid="{18911EEF-4FC6-4459-ADB1-9A4A733FD08F}" name="Товарооборот, руб" dataDxfId="23"/>
    <tableColumn id="5" xr3:uid="{D714C234-7C19-4AEF-ABCD-BBB37CA8D8AF}" name="Товарооборот в себестоимости" dataDxfId="22"/>
    <tableColumn id="6" xr3:uid="{E776229B-ED42-41A8-97CF-0E00408FB87B}" name="Потери, руб" dataDxfId="21"/>
    <tableColumn id="7" xr3:uid="{C7456152-48D1-4237-AEA9-7D3D6F8D397C}" name="Количество складов"/>
    <tableColumn id="8" xr3:uid="{C2D916ED-5584-4067-9961-11550B7039F2}" name="Количество заказов"/>
    <tableColumn id="9" xr3:uid="{98C26FD9-F749-4F3B-8467-60D0B001F2E2}" name="Количество клиентов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CA2A99-7DB4-48F9-A9C2-B1187860793C}" name="Таблица3" displayName="Таблица3" ref="A1:E505" totalsRowShown="0" headerRowDxfId="20" dataDxfId="18" headerRowBorderDxfId="19" tableBorderDxfId="17">
  <autoFilter ref="A1:E505" xr:uid="{3ECA2A99-7DB4-48F9-A9C2-B1187860793C}"/>
  <tableColumns count="5">
    <tableColumn id="1" xr3:uid="{76FD7F3E-03C7-4AD1-9E2B-575307C8A2B4}" name="Дата" dataDxfId="16"/>
    <tableColumn id="2" xr3:uid="{C2EB1515-BB47-4B36-A88B-7318FD9A807E}" name="Территория" dataDxfId="15"/>
    <tableColumn id="3" xr3:uid="{92DBD11F-F09A-42E7-BD59-188C9B9EF914}" name="Количество складов" dataDxfId="14"/>
    <tableColumn id="4" xr3:uid="{AE4EB06A-2EC8-4809-B414-6C7CD909FC8D}" name="Количество заказов" dataDxfId="13"/>
    <tableColumn id="5" xr3:uid="{2A2E8364-6C24-4D3E-8C64-32E472A8FABA}" name="Количество клиентов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70C3F9-9CB3-49FA-B774-5BAA456E6BD6}" name="Объединенный" displayName="Объединенный" ref="A1:L1009" tableType="queryTable" totalsRowShown="0">
  <autoFilter ref="A1:L1009" xr:uid="{9770C3F9-9CB3-49FA-B774-5BAA456E6BD6}"/>
  <tableColumns count="12">
    <tableColumn id="1" xr3:uid="{23A6E8A0-D0AB-463F-A9CC-E13EAF134B4D}" uniqueName="1" name="Дата" queryTableFieldId="1" dataDxfId="11"/>
    <tableColumn id="11" xr3:uid="{552C43BD-1D81-4062-83B3-D57280560796}" uniqueName="11" name="День недели" queryTableFieldId="15" dataDxfId="10">
      <calculatedColumnFormula>TEXT(A2,"ДДДД")</calculatedColumnFormula>
    </tableColumn>
    <tableColumn id="2" xr3:uid="{680AA154-F438-49A4-A17E-5B2EDAFBD2AC}" uniqueName="2" name="Территория" queryTableFieldId="2" dataDxfId="9"/>
    <tableColumn id="3" xr3:uid="{D9AC27E0-7483-40E9-94FA-796C4A473D85}" uniqueName="3" name="Товарооборот, шт" queryTableFieldId="3"/>
    <tableColumn id="4" xr3:uid="{DD49AA84-8823-4C74-84E9-5B2DAB06BF65}" uniqueName="4" name="Товарооборот, руб" queryTableFieldId="4"/>
    <tableColumn id="5" xr3:uid="{6A8DB15D-6C3C-448A-A4FD-5D967251E83F}" uniqueName="5" name="Товарооборот в себестоимости" queryTableFieldId="5"/>
    <tableColumn id="6" xr3:uid="{7DF64134-75AA-4542-AD37-500E9169ED75}" uniqueName="6" name="Потери, руб" queryTableFieldId="6"/>
    <tableColumn id="7" xr3:uid="{AF7B166B-F802-4E99-8198-43AAAB2263FE}" uniqueName="7" name="Количество складов" queryTableFieldId="7"/>
    <tableColumn id="8" xr3:uid="{C25FFDE6-585B-4ABF-ADF2-0B17F84DD603}" uniqueName="8" name="Количество заказов" queryTableFieldId="8"/>
    <tableColumn id="9" xr3:uid="{3C974B58-407D-47DA-BBDC-EC0A50C09DB8}" uniqueName="9" name="Количество клиентов" queryTableFieldId="9"/>
    <tableColumn id="12" xr3:uid="{5CFC7E84-CEF8-40EA-89BF-CC06E805E29F}" uniqueName="12" name="Последняя неделя?" queryTableFieldId="16" dataDxfId="8">
      <calculatedColumnFormula>IF(AND(ISNUMBER(A2),A2&gt;=$O$1-6),"Последняя неделя","")</calculatedColumnFormula>
    </tableColumn>
    <tableColumn id="13" xr3:uid="{882D94B2-FB9D-479F-A1D4-459486A80650}" uniqueName="13" name="Оборот на склад" queryTableFieldId="17" dataDxfId="7">
      <calculatedColumnFormula>IF(H2&lt;&gt;0,E2/H2,0)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I505"/>
    </sheetView>
  </sheetViews>
  <sheetFormatPr defaultColWidth="14.44140625" defaultRowHeight="15" customHeight="1" x14ac:dyDescent="0.3"/>
  <cols>
    <col min="1" max="1" width="10.44140625" customWidth="1"/>
    <col min="2" max="4" width="22" customWidth="1"/>
    <col min="5" max="5" width="30.6640625" customWidth="1"/>
    <col min="6" max="9" width="22" customWidth="1"/>
    <col min="10" max="26" width="8.6640625" customWidth="1"/>
  </cols>
  <sheetData>
    <row r="1" spans="1:26" ht="14.2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0">
        <v>43982</v>
      </c>
      <c r="B2" s="2" t="s">
        <v>9</v>
      </c>
      <c r="C2" s="2">
        <v>7944</v>
      </c>
      <c r="D2" s="2">
        <v>623971.5</v>
      </c>
      <c r="E2" s="2">
        <v>565363.01599999995</v>
      </c>
      <c r="F2" s="3">
        <v>64235.456923076919</v>
      </c>
    </row>
    <row r="3" spans="1:26" ht="14.25" customHeight="1" x14ac:dyDescent="0.3">
      <c r="A3" s="11">
        <v>43981</v>
      </c>
      <c r="B3" s="4" t="s">
        <v>9</v>
      </c>
      <c r="C3" s="4">
        <v>10029</v>
      </c>
      <c r="D3" s="4">
        <v>787101</v>
      </c>
      <c r="E3" s="4">
        <v>707654.63099999994</v>
      </c>
      <c r="F3" s="5">
        <v>112379.26539999999</v>
      </c>
    </row>
    <row r="4" spans="1:26" ht="14.25" customHeight="1" x14ac:dyDescent="0.3">
      <c r="A4" s="10">
        <v>43979</v>
      </c>
      <c r="B4" s="2" t="s">
        <v>9</v>
      </c>
      <c r="C4" s="2">
        <v>8536.5</v>
      </c>
      <c r="D4" s="2">
        <v>643944</v>
      </c>
      <c r="E4" s="2">
        <v>640961.69299999997</v>
      </c>
      <c r="F4" s="3">
        <v>61475.592307692306</v>
      </c>
    </row>
    <row r="5" spans="1:26" ht="14.25" customHeight="1" x14ac:dyDescent="0.3">
      <c r="A5" s="11">
        <v>43967</v>
      </c>
      <c r="B5" s="4" t="s">
        <v>10</v>
      </c>
      <c r="C5" s="4">
        <v>38947.5</v>
      </c>
      <c r="D5" s="4">
        <v>3395892</v>
      </c>
      <c r="E5" s="4">
        <v>2740255.2110000001</v>
      </c>
      <c r="F5" s="5">
        <v>294361.0811230769</v>
      </c>
    </row>
    <row r="6" spans="1:26" ht="14.25" customHeight="1" x14ac:dyDescent="0.3">
      <c r="A6" s="10">
        <v>43970</v>
      </c>
      <c r="B6" s="2" t="s">
        <v>10</v>
      </c>
      <c r="C6" s="2">
        <v>31842</v>
      </c>
      <c r="D6" s="2">
        <v>2771116.5</v>
      </c>
      <c r="E6" s="2">
        <v>2269371.4459999995</v>
      </c>
      <c r="F6" s="3">
        <v>328803.84615384613</v>
      </c>
    </row>
    <row r="7" spans="1:26" ht="14.25" customHeight="1" x14ac:dyDescent="0.3">
      <c r="A7" s="11">
        <v>43968</v>
      </c>
      <c r="B7" s="4" t="s">
        <v>10</v>
      </c>
      <c r="C7" s="4">
        <v>32023.5</v>
      </c>
      <c r="D7" s="4">
        <v>2882458.5</v>
      </c>
      <c r="E7" s="4">
        <v>2290967.0389999999</v>
      </c>
      <c r="F7" s="5">
        <v>246817.75113846152</v>
      </c>
    </row>
    <row r="8" spans="1:26" ht="14.25" customHeight="1" x14ac:dyDescent="0.3">
      <c r="A8" s="10">
        <v>43960</v>
      </c>
      <c r="B8" s="2" t="s">
        <v>10</v>
      </c>
      <c r="C8" s="2">
        <v>31147.5</v>
      </c>
      <c r="D8" s="2">
        <v>2831019</v>
      </c>
      <c r="E8" s="2">
        <v>2261296.2760000001</v>
      </c>
      <c r="F8" s="3">
        <v>225845</v>
      </c>
    </row>
    <row r="9" spans="1:26" ht="14.25" customHeight="1" x14ac:dyDescent="0.3">
      <c r="A9" s="11">
        <v>43955</v>
      </c>
      <c r="B9" s="4" t="s">
        <v>10</v>
      </c>
      <c r="C9" s="4">
        <v>25566</v>
      </c>
      <c r="D9" s="4">
        <v>2372310</v>
      </c>
      <c r="E9" s="4">
        <v>1875929.923</v>
      </c>
      <c r="F9" s="5">
        <v>280340.16570000001</v>
      </c>
    </row>
    <row r="10" spans="1:26" ht="14.25" customHeight="1" x14ac:dyDescent="0.3">
      <c r="A10" s="10">
        <v>43950</v>
      </c>
      <c r="B10" s="2" t="s">
        <v>10</v>
      </c>
      <c r="C10" s="2">
        <v>29319</v>
      </c>
      <c r="D10" s="2">
        <v>2623480.5</v>
      </c>
      <c r="E10" s="2">
        <v>2115481.9889999996</v>
      </c>
      <c r="F10" s="3">
        <v>139204.6</v>
      </c>
    </row>
    <row r="11" spans="1:26" ht="14.25" customHeight="1" x14ac:dyDescent="0.3">
      <c r="A11" s="11">
        <v>43953</v>
      </c>
      <c r="B11" s="4" t="s">
        <v>10</v>
      </c>
      <c r="C11" s="4">
        <v>29031</v>
      </c>
      <c r="D11" s="4">
        <v>2711247</v>
      </c>
      <c r="E11" s="4">
        <v>2165434.9249999998</v>
      </c>
      <c r="F11" s="5">
        <v>185484.16923076924</v>
      </c>
    </row>
    <row r="12" spans="1:26" ht="14.25" customHeight="1" x14ac:dyDescent="0.3">
      <c r="A12" s="10">
        <v>43977</v>
      </c>
      <c r="B12" s="2" t="s">
        <v>10</v>
      </c>
      <c r="C12" s="2">
        <v>33423</v>
      </c>
      <c r="D12" s="2">
        <v>2970330</v>
      </c>
      <c r="E12" s="2">
        <v>2395998.3769999999</v>
      </c>
      <c r="F12" s="3">
        <v>259067.63954615386</v>
      </c>
    </row>
    <row r="13" spans="1:26" ht="14.25" customHeight="1" x14ac:dyDescent="0.3">
      <c r="A13" s="11">
        <v>43952</v>
      </c>
      <c r="B13" s="4" t="s">
        <v>10</v>
      </c>
      <c r="C13" s="4">
        <v>32487</v>
      </c>
      <c r="D13" s="4">
        <v>3031254</v>
      </c>
      <c r="E13" s="4">
        <v>2397503.37</v>
      </c>
      <c r="F13" s="5">
        <v>232079.84750769229</v>
      </c>
    </row>
    <row r="14" spans="1:26" ht="14.25" customHeight="1" x14ac:dyDescent="0.3">
      <c r="A14" s="10">
        <v>43963</v>
      </c>
      <c r="B14" s="2" t="s">
        <v>10</v>
      </c>
      <c r="C14" s="2">
        <v>28219.5</v>
      </c>
      <c r="D14" s="2">
        <v>2595778.5</v>
      </c>
      <c r="E14" s="2">
        <v>2050101.9780000001</v>
      </c>
      <c r="F14" s="3">
        <v>309760.33573076921</v>
      </c>
    </row>
    <row r="15" spans="1:26" ht="14.25" customHeight="1" x14ac:dyDescent="0.3">
      <c r="A15" s="11">
        <v>43972</v>
      </c>
      <c r="B15" s="4" t="s">
        <v>10</v>
      </c>
      <c r="C15" s="4">
        <v>31272</v>
      </c>
      <c r="D15" s="4">
        <v>2744382</v>
      </c>
      <c r="E15" s="4">
        <v>2257728.2139999997</v>
      </c>
      <c r="F15" s="5">
        <v>301623.79230769229</v>
      </c>
    </row>
    <row r="16" spans="1:26" ht="14.25" customHeight="1" x14ac:dyDescent="0.3">
      <c r="A16" s="10">
        <v>43971</v>
      </c>
      <c r="B16" s="2" t="s">
        <v>10</v>
      </c>
      <c r="C16" s="2">
        <v>34077</v>
      </c>
      <c r="D16" s="2">
        <v>2929330.5</v>
      </c>
      <c r="E16" s="2">
        <v>2389543.5279999999</v>
      </c>
      <c r="F16" s="3">
        <v>459604.90796153841</v>
      </c>
    </row>
    <row r="17" spans="1:6" ht="14.25" customHeight="1" x14ac:dyDescent="0.3">
      <c r="A17" s="11">
        <v>43956</v>
      </c>
      <c r="B17" s="4" t="s">
        <v>10</v>
      </c>
      <c r="C17" s="4">
        <v>31566</v>
      </c>
      <c r="D17" s="4">
        <v>2906763</v>
      </c>
      <c r="E17" s="4">
        <v>2323003.267</v>
      </c>
      <c r="F17" s="5">
        <v>287619.52953846153</v>
      </c>
    </row>
    <row r="18" spans="1:6" ht="14.25" customHeight="1" x14ac:dyDescent="0.3">
      <c r="A18" s="10">
        <v>43949</v>
      </c>
      <c r="B18" s="2" t="s">
        <v>10</v>
      </c>
      <c r="C18" s="2">
        <v>26940</v>
      </c>
      <c r="D18" s="2">
        <v>2411587.5</v>
      </c>
      <c r="E18" s="2">
        <v>1931011.4870000002</v>
      </c>
      <c r="F18" s="3">
        <v>149032.79178461537</v>
      </c>
    </row>
    <row r="19" spans="1:6" ht="14.25" customHeight="1" x14ac:dyDescent="0.3">
      <c r="A19" s="11">
        <v>43964</v>
      </c>
      <c r="B19" s="4" t="s">
        <v>10</v>
      </c>
      <c r="C19" s="4">
        <v>29241</v>
      </c>
      <c r="D19" s="4">
        <v>2629782</v>
      </c>
      <c r="E19" s="4">
        <v>2071714.7239999999</v>
      </c>
      <c r="F19" s="5">
        <v>361201.8010384615</v>
      </c>
    </row>
    <row r="20" spans="1:6" ht="14.25" customHeight="1" x14ac:dyDescent="0.3">
      <c r="A20" s="10">
        <v>43954</v>
      </c>
      <c r="B20" s="2" t="s">
        <v>10</v>
      </c>
      <c r="C20" s="2">
        <v>26082</v>
      </c>
      <c r="D20" s="2">
        <v>2434914</v>
      </c>
      <c r="E20" s="2">
        <v>1925475.1139999998</v>
      </c>
      <c r="F20" s="3">
        <v>247646.60936153846</v>
      </c>
    </row>
    <row r="21" spans="1:6" ht="14.25" customHeight="1" x14ac:dyDescent="0.3">
      <c r="A21" s="11">
        <v>43957</v>
      </c>
      <c r="B21" s="4" t="s">
        <v>10</v>
      </c>
      <c r="C21" s="4">
        <v>32511</v>
      </c>
      <c r="D21" s="4">
        <v>2938623</v>
      </c>
      <c r="E21" s="4">
        <v>2406562.0579999997</v>
      </c>
      <c r="F21" s="5">
        <v>306098.4769230769</v>
      </c>
    </row>
    <row r="22" spans="1:6" ht="14.25" customHeight="1" x14ac:dyDescent="0.3">
      <c r="A22" s="10">
        <v>43974</v>
      </c>
      <c r="B22" s="2" t="s">
        <v>10</v>
      </c>
      <c r="C22" s="2">
        <v>42703.5</v>
      </c>
      <c r="D22" s="2">
        <v>3628726.5</v>
      </c>
      <c r="E22" s="2">
        <v>3056063.7349999999</v>
      </c>
      <c r="F22" s="3">
        <v>223670.01693846151</v>
      </c>
    </row>
    <row r="23" spans="1:6" ht="14.25" customHeight="1" x14ac:dyDescent="0.3">
      <c r="A23" s="11">
        <v>43976</v>
      </c>
      <c r="B23" s="4" t="s">
        <v>10</v>
      </c>
      <c r="C23" s="4">
        <v>35592</v>
      </c>
      <c r="D23" s="4">
        <v>3176580</v>
      </c>
      <c r="E23" s="4">
        <v>2540760.0409999997</v>
      </c>
      <c r="F23" s="5">
        <v>351098.05384615384</v>
      </c>
    </row>
    <row r="24" spans="1:6" ht="14.25" customHeight="1" x14ac:dyDescent="0.3">
      <c r="A24" s="10">
        <v>43951</v>
      </c>
      <c r="B24" s="2" t="s">
        <v>10</v>
      </c>
      <c r="C24" s="2">
        <v>30445.5</v>
      </c>
      <c r="D24" s="2">
        <v>2817196.5</v>
      </c>
      <c r="E24" s="2">
        <v>2244503.1999999997</v>
      </c>
      <c r="F24" s="3">
        <v>203231.46096923074</v>
      </c>
    </row>
    <row r="25" spans="1:6" ht="14.25" customHeight="1" x14ac:dyDescent="0.3">
      <c r="A25" s="11">
        <v>43961</v>
      </c>
      <c r="B25" s="4" t="s">
        <v>10</v>
      </c>
      <c r="C25" s="4">
        <v>36619.5</v>
      </c>
      <c r="D25" s="4">
        <v>3312967.5</v>
      </c>
      <c r="E25" s="4">
        <v>2647972.3429999999</v>
      </c>
      <c r="F25" s="5">
        <v>371661.65384615387</v>
      </c>
    </row>
    <row r="26" spans="1:6" ht="14.25" customHeight="1" x14ac:dyDescent="0.3">
      <c r="A26" s="10">
        <v>43959</v>
      </c>
      <c r="B26" s="2" t="s">
        <v>10</v>
      </c>
      <c r="C26" s="2">
        <v>29409</v>
      </c>
      <c r="D26" s="2">
        <v>2645160</v>
      </c>
      <c r="E26" s="2">
        <v>2133443.3049999997</v>
      </c>
      <c r="F26" s="3">
        <v>355537.44449230767</v>
      </c>
    </row>
    <row r="27" spans="1:6" ht="14.25" customHeight="1" x14ac:dyDescent="0.3">
      <c r="A27" s="11">
        <v>43958</v>
      </c>
      <c r="B27" s="4" t="s">
        <v>10</v>
      </c>
      <c r="C27" s="4">
        <v>27018</v>
      </c>
      <c r="D27" s="4">
        <v>2472213</v>
      </c>
      <c r="E27" s="4">
        <v>2000889.9870000002</v>
      </c>
      <c r="F27" s="5">
        <v>283287.86923076923</v>
      </c>
    </row>
    <row r="28" spans="1:6" ht="14.25" customHeight="1" x14ac:dyDescent="0.3">
      <c r="A28" s="10">
        <v>43975</v>
      </c>
      <c r="B28" s="2" t="s">
        <v>10</v>
      </c>
      <c r="C28" s="2">
        <v>34303.5</v>
      </c>
      <c r="D28" s="2">
        <v>2924746.5</v>
      </c>
      <c r="E28" s="2">
        <v>2399312.9350000001</v>
      </c>
      <c r="F28" s="3">
        <v>282325.24615384615</v>
      </c>
    </row>
    <row r="29" spans="1:6" ht="14.25" customHeight="1" x14ac:dyDescent="0.3">
      <c r="A29" s="11">
        <v>43982</v>
      </c>
      <c r="B29" s="4" t="s">
        <v>10</v>
      </c>
      <c r="C29" s="4">
        <v>36999</v>
      </c>
      <c r="D29" s="4">
        <v>3473895</v>
      </c>
      <c r="E29" s="4">
        <v>2757933.63</v>
      </c>
      <c r="F29" s="5">
        <v>112971.77692307692</v>
      </c>
    </row>
    <row r="30" spans="1:6" ht="14.25" customHeight="1" x14ac:dyDescent="0.3">
      <c r="A30" s="10">
        <v>43981</v>
      </c>
      <c r="B30" s="2" t="s">
        <v>10</v>
      </c>
      <c r="C30" s="2">
        <v>44001</v>
      </c>
      <c r="D30" s="2">
        <v>3921784.5</v>
      </c>
      <c r="E30" s="2">
        <v>3132604.841</v>
      </c>
      <c r="F30" s="3">
        <v>242715.26253846151</v>
      </c>
    </row>
    <row r="31" spans="1:6" ht="14.25" customHeight="1" x14ac:dyDescent="0.3">
      <c r="A31" s="11">
        <v>43979</v>
      </c>
      <c r="B31" s="4" t="s">
        <v>10</v>
      </c>
      <c r="C31" s="4">
        <v>30982.5</v>
      </c>
      <c r="D31" s="4">
        <v>2827773</v>
      </c>
      <c r="E31" s="4">
        <v>2232253.034</v>
      </c>
      <c r="F31" s="5">
        <v>343211.54262307688</v>
      </c>
    </row>
    <row r="32" spans="1:6" ht="14.25" customHeight="1" x14ac:dyDescent="0.3">
      <c r="A32" s="10">
        <v>43967</v>
      </c>
      <c r="B32" s="2" t="s">
        <v>11</v>
      </c>
      <c r="C32" s="2">
        <v>88063.5</v>
      </c>
      <c r="D32" s="2">
        <v>7583758.5</v>
      </c>
      <c r="E32" s="2">
        <v>5779076.7979999995</v>
      </c>
      <c r="F32" s="3">
        <v>152384.93586153846</v>
      </c>
    </row>
    <row r="33" spans="1:6" ht="14.25" customHeight="1" x14ac:dyDescent="0.3">
      <c r="A33" s="11">
        <v>43970</v>
      </c>
      <c r="B33" s="4" t="s">
        <v>11</v>
      </c>
      <c r="C33" s="4">
        <v>84024</v>
      </c>
      <c r="D33" s="4">
        <v>6815511</v>
      </c>
      <c r="E33" s="4">
        <v>5426339.5819999995</v>
      </c>
      <c r="F33" s="5">
        <v>195070.25003076921</v>
      </c>
    </row>
    <row r="34" spans="1:6" ht="14.25" customHeight="1" x14ac:dyDescent="0.3">
      <c r="A34" s="10">
        <v>43968</v>
      </c>
      <c r="B34" s="2" t="s">
        <v>11</v>
      </c>
      <c r="C34" s="2">
        <v>78057</v>
      </c>
      <c r="D34" s="2">
        <v>6774946.5</v>
      </c>
      <c r="E34" s="2">
        <v>5115462.4009999996</v>
      </c>
      <c r="F34" s="3">
        <v>61149.515384615377</v>
      </c>
    </row>
    <row r="35" spans="1:6" ht="14.25" customHeight="1" x14ac:dyDescent="0.3">
      <c r="A35" s="11">
        <v>43960</v>
      </c>
      <c r="B35" s="4" t="s">
        <v>11</v>
      </c>
      <c r="C35" s="4">
        <v>69720</v>
      </c>
      <c r="D35" s="4">
        <v>6264933</v>
      </c>
      <c r="E35" s="4">
        <v>4726931.9569999995</v>
      </c>
      <c r="F35" s="5">
        <v>294634.35530769231</v>
      </c>
    </row>
    <row r="36" spans="1:6" ht="14.25" customHeight="1" x14ac:dyDescent="0.3">
      <c r="A36" s="10">
        <v>43955</v>
      </c>
      <c r="B36" s="2" t="s">
        <v>11</v>
      </c>
      <c r="C36" s="2">
        <v>72928.5</v>
      </c>
      <c r="D36" s="2">
        <v>6642249</v>
      </c>
      <c r="E36" s="2">
        <v>4993791.9560000002</v>
      </c>
      <c r="F36" s="3">
        <v>215294.37692307692</v>
      </c>
    </row>
    <row r="37" spans="1:6" ht="14.25" customHeight="1" x14ac:dyDescent="0.3">
      <c r="A37" s="11">
        <v>43950</v>
      </c>
      <c r="B37" s="4" t="s">
        <v>11</v>
      </c>
      <c r="C37" s="4">
        <v>79527</v>
      </c>
      <c r="D37" s="4">
        <v>7180498.5</v>
      </c>
      <c r="E37" s="4">
        <v>5432087.9790000003</v>
      </c>
      <c r="F37" s="5">
        <v>172769.19230769231</v>
      </c>
    </row>
    <row r="38" spans="1:6" ht="14.25" customHeight="1" x14ac:dyDescent="0.3">
      <c r="A38" s="10">
        <v>43953</v>
      </c>
      <c r="B38" s="2" t="s">
        <v>11</v>
      </c>
      <c r="C38" s="2">
        <v>60463.5</v>
      </c>
      <c r="D38" s="2">
        <v>5554192.5</v>
      </c>
      <c r="E38" s="2">
        <v>4218316.0290000001</v>
      </c>
      <c r="F38" s="3">
        <v>244262.12107692307</v>
      </c>
    </row>
    <row r="39" spans="1:6" ht="14.25" customHeight="1" x14ac:dyDescent="0.3">
      <c r="A39" s="11">
        <v>43977</v>
      </c>
      <c r="B39" s="4" t="s">
        <v>11</v>
      </c>
      <c r="C39" s="4">
        <v>79975.5</v>
      </c>
      <c r="D39" s="4">
        <v>6676459.5</v>
      </c>
      <c r="E39" s="4">
        <v>5083946.1689999998</v>
      </c>
      <c r="F39" s="5">
        <v>141931.13193076922</v>
      </c>
    </row>
    <row r="40" spans="1:6" ht="14.25" customHeight="1" x14ac:dyDescent="0.3">
      <c r="A40" s="10">
        <v>43952</v>
      </c>
      <c r="B40" s="2" t="s">
        <v>11</v>
      </c>
      <c r="C40" s="2">
        <v>97534.5</v>
      </c>
      <c r="D40" s="2">
        <v>8893024.5</v>
      </c>
      <c r="E40" s="2">
        <v>6855177.2400000002</v>
      </c>
      <c r="F40" s="3">
        <v>185180.38007692309</v>
      </c>
    </row>
    <row r="41" spans="1:6" ht="14.25" customHeight="1" x14ac:dyDescent="0.3">
      <c r="A41" s="11">
        <v>43963</v>
      </c>
      <c r="B41" s="4" t="s">
        <v>11</v>
      </c>
      <c r="C41" s="4">
        <v>71520</v>
      </c>
      <c r="D41" s="4">
        <v>6398361</v>
      </c>
      <c r="E41" s="4">
        <v>4793096.1439999994</v>
      </c>
      <c r="F41" s="5">
        <v>181432.06769230767</v>
      </c>
    </row>
    <row r="42" spans="1:6" ht="14.25" customHeight="1" x14ac:dyDescent="0.3">
      <c r="A42" s="10">
        <v>43972</v>
      </c>
      <c r="B42" s="2" t="s">
        <v>11</v>
      </c>
      <c r="C42" s="2">
        <v>79485</v>
      </c>
      <c r="D42" s="2">
        <v>6633847.5</v>
      </c>
      <c r="E42" s="2">
        <v>5212858.58</v>
      </c>
      <c r="F42" s="3">
        <v>120955.33846153846</v>
      </c>
    </row>
    <row r="43" spans="1:6" ht="14.25" customHeight="1" x14ac:dyDescent="0.3">
      <c r="A43" s="11">
        <v>43971</v>
      </c>
      <c r="B43" s="4" t="s">
        <v>11</v>
      </c>
      <c r="C43" s="4">
        <v>93313.5</v>
      </c>
      <c r="D43" s="4">
        <v>7247575.5</v>
      </c>
      <c r="E43" s="4">
        <v>5922822.6779999994</v>
      </c>
      <c r="F43" s="5">
        <v>714758.2</v>
      </c>
    </row>
    <row r="44" spans="1:6" ht="14.25" customHeight="1" x14ac:dyDescent="0.3">
      <c r="A44" s="10">
        <v>43956</v>
      </c>
      <c r="B44" s="2" t="s">
        <v>11</v>
      </c>
      <c r="C44" s="2">
        <v>76585.5</v>
      </c>
      <c r="D44" s="2">
        <v>6921316.5</v>
      </c>
      <c r="E44" s="2">
        <v>5290094.2719999999</v>
      </c>
      <c r="F44" s="3">
        <v>386033.17544615385</v>
      </c>
    </row>
    <row r="45" spans="1:6" ht="14.25" customHeight="1" x14ac:dyDescent="0.3">
      <c r="A45" s="11">
        <v>43949</v>
      </c>
      <c r="B45" s="4" t="s">
        <v>11</v>
      </c>
      <c r="C45" s="4">
        <v>81826.5</v>
      </c>
      <c r="D45" s="4">
        <v>7163644.5</v>
      </c>
      <c r="E45" s="4">
        <v>5366333.7130000005</v>
      </c>
      <c r="F45" s="5">
        <v>145122.77781538462</v>
      </c>
    </row>
    <row r="46" spans="1:6" ht="14.25" customHeight="1" x14ac:dyDescent="0.3">
      <c r="A46" s="10">
        <v>43964</v>
      </c>
      <c r="B46" s="2" t="s">
        <v>11</v>
      </c>
      <c r="C46" s="2">
        <v>78846</v>
      </c>
      <c r="D46" s="2">
        <v>6993952.5</v>
      </c>
      <c r="E46" s="2">
        <v>5288518.7799999993</v>
      </c>
      <c r="F46" s="3">
        <v>227969.01538461537</v>
      </c>
    </row>
    <row r="47" spans="1:6" ht="14.25" customHeight="1" x14ac:dyDescent="0.3">
      <c r="A47" s="11">
        <v>43954</v>
      </c>
      <c r="B47" s="4" t="s">
        <v>11</v>
      </c>
      <c r="C47" s="4">
        <v>77263.5</v>
      </c>
      <c r="D47" s="4">
        <v>7013670</v>
      </c>
      <c r="E47" s="4">
        <v>5282661.8549999995</v>
      </c>
      <c r="F47" s="5">
        <v>161473.07692307691</v>
      </c>
    </row>
    <row r="48" spans="1:6" ht="14.25" customHeight="1" x14ac:dyDescent="0.3">
      <c r="A48" s="10">
        <v>43957</v>
      </c>
      <c r="B48" s="2" t="s">
        <v>11</v>
      </c>
      <c r="C48" s="2">
        <v>68994</v>
      </c>
      <c r="D48" s="2">
        <v>6168657</v>
      </c>
      <c r="E48" s="2">
        <v>4695811.3490000004</v>
      </c>
      <c r="F48" s="3">
        <v>157384.1788307692</v>
      </c>
    </row>
    <row r="49" spans="1:6" ht="14.25" customHeight="1" x14ac:dyDescent="0.3">
      <c r="A49" s="11">
        <v>43974</v>
      </c>
      <c r="B49" s="4" t="s">
        <v>11</v>
      </c>
      <c r="C49" s="4">
        <v>102889.5</v>
      </c>
      <c r="D49" s="4">
        <v>8089143</v>
      </c>
      <c r="E49" s="4">
        <v>6673236.3720000004</v>
      </c>
      <c r="F49" s="5">
        <v>127223.84583076923</v>
      </c>
    </row>
    <row r="50" spans="1:6" ht="14.25" customHeight="1" x14ac:dyDescent="0.3">
      <c r="A50" s="10">
        <v>43976</v>
      </c>
      <c r="B50" s="2" t="s">
        <v>11</v>
      </c>
      <c r="C50" s="2">
        <v>76999.5</v>
      </c>
      <c r="D50" s="2">
        <v>6645603</v>
      </c>
      <c r="E50" s="2">
        <v>5032216.1889999993</v>
      </c>
      <c r="F50" s="3">
        <v>100883.95384615385</v>
      </c>
    </row>
    <row r="51" spans="1:6" ht="14.25" customHeight="1" x14ac:dyDescent="0.3">
      <c r="A51" s="11">
        <v>43951</v>
      </c>
      <c r="B51" s="4" t="s">
        <v>11</v>
      </c>
      <c r="C51" s="4">
        <v>77565</v>
      </c>
      <c r="D51" s="4">
        <v>7023727.5</v>
      </c>
      <c r="E51" s="4">
        <v>5349682.4849999994</v>
      </c>
      <c r="F51" s="5">
        <v>31578.207692307689</v>
      </c>
    </row>
    <row r="52" spans="1:6" ht="14.25" customHeight="1" x14ac:dyDescent="0.3">
      <c r="A52" s="10">
        <v>43961</v>
      </c>
      <c r="B52" s="2" t="s">
        <v>11</v>
      </c>
      <c r="C52" s="2">
        <v>84132</v>
      </c>
      <c r="D52" s="2">
        <v>7483194</v>
      </c>
      <c r="E52" s="2">
        <v>5637882.125</v>
      </c>
      <c r="F52" s="3">
        <v>126673.26923076922</v>
      </c>
    </row>
    <row r="53" spans="1:6" ht="14.25" customHeight="1" x14ac:dyDescent="0.3">
      <c r="A53" s="11">
        <v>43959</v>
      </c>
      <c r="B53" s="4" t="s">
        <v>11</v>
      </c>
      <c r="C53" s="4">
        <v>69544.5</v>
      </c>
      <c r="D53" s="4">
        <v>6293776.5</v>
      </c>
      <c r="E53" s="4">
        <v>4773839.9380000001</v>
      </c>
      <c r="F53" s="5">
        <v>201777.4038153846</v>
      </c>
    </row>
    <row r="54" spans="1:6" ht="14.25" customHeight="1" x14ac:dyDescent="0.3">
      <c r="A54" s="10">
        <v>43958</v>
      </c>
      <c r="B54" s="2" t="s">
        <v>11</v>
      </c>
      <c r="C54" s="2">
        <v>73204.5</v>
      </c>
      <c r="D54" s="2">
        <v>6591883.5</v>
      </c>
      <c r="E54" s="2">
        <v>5001227.6710000001</v>
      </c>
      <c r="F54" s="3">
        <v>184167.76355384616</v>
      </c>
    </row>
    <row r="55" spans="1:6" ht="14.25" customHeight="1" x14ac:dyDescent="0.3">
      <c r="A55" s="11">
        <v>43975</v>
      </c>
      <c r="B55" s="4" t="s">
        <v>11</v>
      </c>
      <c r="C55" s="4">
        <v>76663.5</v>
      </c>
      <c r="D55" s="4">
        <v>6451032</v>
      </c>
      <c r="E55" s="4">
        <v>5048965.7960000001</v>
      </c>
      <c r="F55" s="5">
        <v>94608.146153846144</v>
      </c>
    </row>
    <row r="56" spans="1:6" ht="14.25" customHeight="1" x14ac:dyDescent="0.3">
      <c r="A56" s="10">
        <v>43967</v>
      </c>
      <c r="B56" s="2" t="s">
        <v>12</v>
      </c>
      <c r="C56" s="2">
        <v>14265</v>
      </c>
      <c r="D56" s="2">
        <v>1130506.5</v>
      </c>
      <c r="E56" s="2">
        <v>1024403.9859999999</v>
      </c>
      <c r="F56" s="3">
        <v>72626.813907692311</v>
      </c>
    </row>
    <row r="57" spans="1:6" ht="14.25" customHeight="1" x14ac:dyDescent="0.3">
      <c r="A57" s="11">
        <v>43970</v>
      </c>
      <c r="B57" s="4" t="s">
        <v>12</v>
      </c>
      <c r="C57" s="4">
        <v>11526</v>
      </c>
      <c r="D57" s="4">
        <v>938764.5</v>
      </c>
      <c r="E57" s="4">
        <v>820018.375</v>
      </c>
      <c r="F57" s="5">
        <v>77816.215384615381</v>
      </c>
    </row>
    <row r="58" spans="1:6" ht="14.25" customHeight="1" x14ac:dyDescent="0.3">
      <c r="A58" s="10">
        <v>43968</v>
      </c>
      <c r="B58" s="2" t="s">
        <v>12</v>
      </c>
      <c r="C58" s="2">
        <v>10402.5</v>
      </c>
      <c r="D58" s="2">
        <v>843727.5</v>
      </c>
      <c r="E58" s="2">
        <v>729677.51899999997</v>
      </c>
      <c r="F58" s="3">
        <v>140731.96461538461</v>
      </c>
    </row>
    <row r="59" spans="1:6" ht="14.25" customHeight="1" x14ac:dyDescent="0.3">
      <c r="A59" s="11">
        <v>43960</v>
      </c>
      <c r="B59" s="4" t="s">
        <v>12</v>
      </c>
      <c r="C59" s="4">
        <v>13216.5</v>
      </c>
      <c r="D59" s="4">
        <v>1046400</v>
      </c>
      <c r="E59" s="4">
        <v>937716.15799999994</v>
      </c>
      <c r="F59" s="5">
        <v>61387.776923076919</v>
      </c>
    </row>
    <row r="60" spans="1:6" ht="14.25" customHeight="1" x14ac:dyDescent="0.3">
      <c r="A60" s="10">
        <v>43955</v>
      </c>
      <c r="B60" s="2" t="s">
        <v>12</v>
      </c>
      <c r="C60" s="2">
        <v>9130.5</v>
      </c>
      <c r="D60" s="2">
        <v>728890.5</v>
      </c>
      <c r="E60" s="2">
        <v>644150.51899999997</v>
      </c>
      <c r="F60" s="3">
        <v>98026.490369230756</v>
      </c>
    </row>
    <row r="61" spans="1:6" ht="14.25" customHeight="1" x14ac:dyDescent="0.3">
      <c r="A61" s="11">
        <v>43950</v>
      </c>
      <c r="B61" s="4" t="s">
        <v>12</v>
      </c>
      <c r="C61" s="4">
        <v>10840.5</v>
      </c>
      <c r="D61" s="4">
        <v>797919</v>
      </c>
      <c r="E61" s="4">
        <v>783753.29499999993</v>
      </c>
      <c r="F61" s="5">
        <v>58214.93076923077</v>
      </c>
    </row>
    <row r="62" spans="1:6" ht="14.25" customHeight="1" x14ac:dyDescent="0.3">
      <c r="A62" s="10">
        <v>43953</v>
      </c>
      <c r="B62" s="2" t="s">
        <v>12</v>
      </c>
      <c r="C62" s="2">
        <v>7866</v>
      </c>
      <c r="D62" s="2">
        <v>617881.5</v>
      </c>
      <c r="E62" s="2">
        <v>575518.06799999997</v>
      </c>
      <c r="F62" s="3">
        <v>119723.42363076922</v>
      </c>
    </row>
    <row r="63" spans="1:6" ht="14.25" customHeight="1" x14ac:dyDescent="0.3">
      <c r="A63" s="11">
        <v>43977</v>
      </c>
      <c r="B63" s="4" t="s">
        <v>12</v>
      </c>
      <c r="C63" s="4">
        <v>11835</v>
      </c>
      <c r="D63" s="4">
        <v>983109</v>
      </c>
      <c r="E63" s="4">
        <v>825345.05300000007</v>
      </c>
      <c r="F63" s="5">
        <v>109486.33076923077</v>
      </c>
    </row>
    <row r="64" spans="1:6" ht="14.25" customHeight="1" x14ac:dyDescent="0.3">
      <c r="A64" s="10">
        <v>43952</v>
      </c>
      <c r="B64" s="2" t="s">
        <v>12</v>
      </c>
      <c r="C64" s="2">
        <v>11619</v>
      </c>
      <c r="D64" s="2">
        <v>891139.5</v>
      </c>
      <c r="E64" s="2">
        <v>829782.37600000005</v>
      </c>
      <c r="F64" s="3">
        <v>121759.66210769229</v>
      </c>
    </row>
    <row r="65" spans="1:6" ht="14.25" customHeight="1" x14ac:dyDescent="0.3">
      <c r="A65" s="11">
        <v>43963</v>
      </c>
      <c r="B65" s="4" t="s">
        <v>12</v>
      </c>
      <c r="C65" s="4">
        <v>9328.5</v>
      </c>
      <c r="D65" s="4">
        <v>732964.5</v>
      </c>
      <c r="E65" s="4">
        <v>634517.67299999995</v>
      </c>
      <c r="F65" s="5">
        <v>136157.98361538461</v>
      </c>
    </row>
    <row r="66" spans="1:6" ht="14.25" customHeight="1" x14ac:dyDescent="0.3">
      <c r="A66" s="10">
        <v>43972</v>
      </c>
      <c r="B66" s="2" t="s">
        <v>12</v>
      </c>
      <c r="C66" s="2">
        <v>11250</v>
      </c>
      <c r="D66" s="2">
        <v>935523</v>
      </c>
      <c r="E66" s="2">
        <v>808524.505</v>
      </c>
      <c r="F66" s="3">
        <v>94344.953846153847</v>
      </c>
    </row>
    <row r="67" spans="1:6" ht="14.25" customHeight="1" x14ac:dyDescent="0.3">
      <c r="A67" s="11">
        <v>43971</v>
      </c>
      <c r="B67" s="4" t="s">
        <v>12</v>
      </c>
      <c r="C67" s="4">
        <v>13063.5</v>
      </c>
      <c r="D67" s="4">
        <v>1037247</v>
      </c>
      <c r="E67" s="4">
        <v>910480.6449999999</v>
      </c>
      <c r="F67" s="5">
        <v>64430.964123076919</v>
      </c>
    </row>
    <row r="68" spans="1:6" ht="14.25" customHeight="1" x14ac:dyDescent="0.3">
      <c r="A68" s="10">
        <v>43956</v>
      </c>
      <c r="B68" s="2" t="s">
        <v>12</v>
      </c>
      <c r="C68" s="2">
        <v>10147.5</v>
      </c>
      <c r="D68" s="2">
        <v>793320</v>
      </c>
      <c r="E68" s="2">
        <v>718019.27600000007</v>
      </c>
      <c r="F68" s="3">
        <v>92027.36809230769</v>
      </c>
    </row>
    <row r="69" spans="1:6" ht="14.25" customHeight="1" x14ac:dyDescent="0.3">
      <c r="A69" s="11">
        <v>43949</v>
      </c>
      <c r="B69" s="4" t="s">
        <v>12</v>
      </c>
      <c r="C69" s="4">
        <v>12331.5</v>
      </c>
      <c r="D69" s="4">
        <v>869983.5</v>
      </c>
      <c r="E69" s="4">
        <v>896773.32399999991</v>
      </c>
      <c r="F69" s="5">
        <v>51681.038461538461</v>
      </c>
    </row>
    <row r="70" spans="1:6" ht="14.25" customHeight="1" x14ac:dyDescent="0.3">
      <c r="A70" s="10">
        <v>43964</v>
      </c>
      <c r="B70" s="2" t="s">
        <v>12</v>
      </c>
      <c r="C70" s="2">
        <v>11202</v>
      </c>
      <c r="D70" s="2">
        <v>865714.5</v>
      </c>
      <c r="E70" s="2">
        <v>799644.75899999996</v>
      </c>
      <c r="F70" s="3">
        <v>111860.49372307691</v>
      </c>
    </row>
    <row r="71" spans="1:6" ht="14.25" customHeight="1" x14ac:dyDescent="0.3">
      <c r="A71" s="11">
        <v>43982</v>
      </c>
      <c r="B71" s="4" t="s">
        <v>11</v>
      </c>
      <c r="C71" s="4">
        <v>89149.5</v>
      </c>
      <c r="D71" s="4">
        <v>7512646.5</v>
      </c>
      <c r="E71" s="4">
        <v>5979210.0970000001</v>
      </c>
      <c r="F71" s="5">
        <v>47580.146153846152</v>
      </c>
    </row>
    <row r="72" spans="1:6" ht="14.25" customHeight="1" x14ac:dyDescent="0.3">
      <c r="A72" s="10">
        <v>43954</v>
      </c>
      <c r="B72" s="2" t="s">
        <v>12</v>
      </c>
      <c r="C72" s="2">
        <v>8185.5</v>
      </c>
      <c r="D72" s="2">
        <v>637881</v>
      </c>
      <c r="E72" s="2">
        <v>575840.67700000003</v>
      </c>
      <c r="F72" s="3">
        <v>73920.584615384607</v>
      </c>
    </row>
    <row r="73" spans="1:6" ht="14.25" customHeight="1" x14ac:dyDescent="0.3">
      <c r="A73" s="11">
        <v>43981</v>
      </c>
      <c r="B73" s="4" t="s">
        <v>11</v>
      </c>
      <c r="C73" s="4">
        <v>108123</v>
      </c>
      <c r="D73" s="4">
        <v>9164707.5</v>
      </c>
      <c r="E73" s="4">
        <v>7329868.665</v>
      </c>
      <c r="F73" s="5">
        <v>137418.15930769229</v>
      </c>
    </row>
    <row r="74" spans="1:6" ht="14.25" customHeight="1" x14ac:dyDescent="0.3">
      <c r="A74" s="10">
        <v>43957</v>
      </c>
      <c r="B74" s="2" t="s">
        <v>12</v>
      </c>
      <c r="C74" s="2">
        <v>9210</v>
      </c>
      <c r="D74" s="2">
        <v>696832.5</v>
      </c>
      <c r="E74" s="2">
        <v>616683.38099999994</v>
      </c>
      <c r="F74" s="3">
        <v>99623.130769230775</v>
      </c>
    </row>
    <row r="75" spans="1:6" ht="14.25" customHeight="1" x14ac:dyDescent="0.3">
      <c r="A75" s="11">
        <v>43974</v>
      </c>
      <c r="B75" s="4" t="s">
        <v>12</v>
      </c>
      <c r="C75" s="4">
        <v>14773.5</v>
      </c>
      <c r="D75" s="4">
        <v>1241383.5</v>
      </c>
      <c r="E75" s="4">
        <v>1069622.507</v>
      </c>
      <c r="F75" s="5">
        <v>74049.523076923084</v>
      </c>
    </row>
    <row r="76" spans="1:6" ht="14.25" customHeight="1" x14ac:dyDescent="0.3">
      <c r="A76" s="10">
        <v>43979</v>
      </c>
      <c r="B76" s="2" t="s">
        <v>11</v>
      </c>
      <c r="C76" s="2">
        <v>78141</v>
      </c>
      <c r="D76" s="2">
        <v>6641569.5</v>
      </c>
      <c r="E76" s="2">
        <v>5084073.5159999998</v>
      </c>
      <c r="F76" s="3">
        <v>142499.01538461537</v>
      </c>
    </row>
    <row r="77" spans="1:6" ht="14.25" customHeight="1" x14ac:dyDescent="0.3">
      <c r="A77" s="11">
        <v>43976</v>
      </c>
      <c r="B77" s="4" t="s">
        <v>12</v>
      </c>
      <c r="C77" s="4">
        <v>12280.5</v>
      </c>
      <c r="D77" s="4">
        <v>1030440</v>
      </c>
      <c r="E77" s="4">
        <v>871047.598</v>
      </c>
      <c r="F77" s="5">
        <v>85172.084615384621</v>
      </c>
    </row>
    <row r="78" spans="1:6" ht="14.25" customHeight="1" x14ac:dyDescent="0.3">
      <c r="A78" s="10">
        <v>43951</v>
      </c>
      <c r="B78" s="2" t="s">
        <v>12</v>
      </c>
      <c r="C78" s="2">
        <v>8934</v>
      </c>
      <c r="D78" s="2">
        <v>716196</v>
      </c>
      <c r="E78" s="2">
        <v>663415.49699999997</v>
      </c>
      <c r="F78" s="3">
        <v>24274.438461538462</v>
      </c>
    </row>
    <row r="79" spans="1:6" ht="14.25" customHeight="1" x14ac:dyDescent="0.3">
      <c r="A79" s="11">
        <v>43961</v>
      </c>
      <c r="B79" s="4" t="s">
        <v>12</v>
      </c>
      <c r="C79" s="4">
        <v>12918</v>
      </c>
      <c r="D79" s="4">
        <v>1004788.5</v>
      </c>
      <c r="E79" s="4">
        <v>896111.80299999996</v>
      </c>
      <c r="F79" s="5">
        <v>99729.923076923063</v>
      </c>
    </row>
    <row r="80" spans="1:6" ht="14.25" customHeight="1" x14ac:dyDescent="0.3">
      <c r="A80" s="10">
        <v>43959</v>
      </c>
      <c r="B80" s="2" t="s">
        <v>12</v>
      </c>
      <c r="C80" s="2">
        <v>12528</v>
      </c>
      <c r="D80" s="2">
        <v>959703</v>
      </c>
      <c r="E80" s="2">
        <v>861486.47499999998</v>
      </c>
      <c r="F80" s="3">
        <v>87212.130769230775</v>
      </c>
    </row>
    <row r="81" spans="1:6" ht="14.25" customHeight="1" x14ac:dyDescent="0.3">
      <c r="A81" s="11">
        <v>43958</v>
      </c>
      <c r="B81" s="4" t="s">
        <v>12</v>
      </c>
      <c r="C81" s="4">
        <v>11029.5</v>
      </c>
      <c r="D81" s="4">
        <v>863754</v>
      </c>
      <c r="E81" s="4">
        <v>758428.73499999999</v>
      </c>
      <c r="F81" s="5">
        <v>86710.804507692301</v>
      </c>
    </row>
    <row r="82" spans="1:6" ht="14.25" customHeight="1" x14ac:dyDescent="0.3">
      <c r="A82" s="10">
        <v>43975</v>
      </c>
      <c r="B82" s="2" t="s">
        <v>12</v>
      </c>
      <c r="C82" s="2">
        <v>9994.5</v>
      </c>
      <c r="D82" s="2">
        <v>828984</v>
      </c>
      <c r="E82" s="2">
        <v>702631.81099999999</v>
      </c>
      <c r="F82" s="3">
        <v>82264.567169230766</v>
      </c>
    </row>
    <row r="83" spans="1:6" ht="14.25" customHeight="1" x14ac:dyDescent="0.3">
      <c r="A83" s="11">
        <v>43982</v>
      </c>
      <c r="B83" s="4" t="s">
        <v>12</v>
      </c>
      <c r="C83" s="4">
        <v>12724.5</v>
      </c>
      <c r="D83" s="4">
        <v>1045515</v>
      </c>
      <c r="E83" s="4">
        <v>896490.07</v>
      </c>
      <c r="F83" s="5">
        <v>49463.982984615388</v>
      </c>
    </row>
    <row r="84" spans="1:6" ht="14.25" customHeight="1" x14ac:dyDescent="0.3">
      <c r="A84" s="10">
        <v>43981</v>
      </c>
      <c r="B84" s="2" t="s">
        <v>12</v>
      </c>
      <c r="C84" s="2">
        <v>14728.5</v>
      </c>
      <c r="D84" s="2">
        <v>1260483</v>
      </c>
      <c r="E84" s="2">
        <v>1048221.1390000001</v>
      </c>
      <c r="F84" s="3">
        <v>86278.176699999996</v>
      </c>
    </row>
    <row r="85" spans="1:6" ht="14.25" customHeight="1" x14ac:dyDescent="0.3">
      <c r="A85" s="11">
        <v>43979</v>
      </c>
      <c r="B85" s="4" t="s">
        <v>12</v>
      </c>
      <c r="C85" s="4">
        <v>13038</v>
      </c>
      <c r="D85" s="4">
        <v>1114552.5</v>
      </c>
      <c r="E85" s="4">
        <v>939269.56700000004</v>
      </c>
      <c r="F85" s="5">
        <v>74269.06047692307</v>
      </c>
    </row>
    <row r="86" spans="1:6" ht="14.25" customHeight="1" x14ac:dyDescent="0.3">
      <c r="A86" s="10">
        <v>43967</v>
      </c>
      <c r="B86" s="2" t="s">
        <v>13</v>
      </c>
      <c r="C86" s="2">
        <v>35482.5</v>
      </c>
      <c r="D86" s="2">
        <v>3222517.5</v>
      </c>
      <c r="E86" s="2">
        <v>2633868.1740000001</v>
      </c>
      <c r="F86" s="3">
        <v>150484.18215384614</v>
      </c>
    </row>
    <row r="87" spans="1:6" ht="14.25" customHeight="1" x14ac:dyDescent="0.3">
      <c r="A87" s="11">
        <v>43970</v>
      </c>
      <c r="B87" s="4" t="s">
        <v>13</v>
      </c>
      <c r="C87" s="4">
        <v>32434.5</v>
      </c>
      <c r="D87" s="4">
        <v>2865337.5</v>
      </c>
      <c r="E87" s="4">
        <v>2368028.6850000001</v>
      </c>
      <c r="F87" s="5">
        <v>225452.89078461539</v>
      </c>
    </row>
    <row r="88" spans="1:6" ht="14.25" customHeight="1" x14ac:dyDescent="0.3">
      <c r="A88" s="10">
        <v>43968</v>
      </c>
      <c r="B88" s="2" t="s">
        <v>13</v>
      </c>
      <c r="C88" s="2">
        <v>30486</v>
      </c>
      <c r="D88" s="2">
        <v>2694289.5</v>
      </c>
      <c r="E88" s="2">
        <v>2183502.7290000003</v>
      </c>
      <c r="F88" s="3">
        <v>153558.02257692307</v>
      </c>
    </row>
    <row r="89" spans="1:6" ht="14.25" customHeight="1" x14ac:dyDescent="0.3">
      <c r="A89" s="11">
        <v>43960</v>
      </c>
      <c r="B89" s="4" t="s">
        <v>13</v>
      </c>
      <c r="C89" s="4">
        <v>32079</v>
      </c>
      <c r="D89" s="4">
        <v>2902167</v>
      </c>
      <c r="E89" s="4">
        <v>2319890.3459999999</v>
      </c>
      <c r="F89" s="5">
        <v>194963.39216923076</v>
      </c>
    </row>
    <row r="90" spans="1:6" ht="14.25" customHeight="1" x14ac:dyDescent="0.3">
      <c r="A90" s="10">
        <v>43955</v>
      </c>
      <c r="B90" s="2" t="s">
        <v>13</v>
      </c>
      <c r="C90" s="2">
        <v>27072</v>
      </c>
      <c r="D90" s="2">
        <v>2450968.5</v>
      </c>
      <c r="E90" s="2">
        <v>1980824.9889999998</v>
      </c>
      <c r="F90" s="3">
        <v>188174.3243923077</v>
      </c>
    </row>
    <row r="91" spans="1:6" ht="14.25" customHeight="1" x14ac:dyDescent="0.3">
      <c r="A91" s="11">
        <v>43950</v>
      </c>
      <c r="B91" s="4" t="s">
        <v>13</v>
      </c>
      <c r="C91" s="4">
        <v>25917</v>
      </c>
      <c r="D91" s="4">
        <v>2397588</v>
      </c>
      <c r="E91" s="4">
        <v>1937222.0459999999</v>
      </c>
      <c r="F91" s="5">
        <v>159472.57584615384</v>
      </c>
    </row>
    <row r="92" spans="1:6" ht="14.25" customHeight="1" x14ac:dyDescent="0.3">
      <c r="A92" s="10">
        <v>43953</v>
      </c>
      <c r="B92" s="2" t="s">
        <v>13</v>
      </c>
      <c r="C92" s="2">
        <v>19461</v>
      </c>
      <c r="D92" s="2">
        <v>1799230.5</v>
      </c>
      <c r="E92" s="2">
        <v>1457108.1479999998</v>
      </c>
      <c r="F92" s="3">
        <v>183829.81409230767</v>
      </c>
    </row>
    <row r="93" spans="1:6" ht="14.25" customHeight="1" x14ac:dyDescent="0.3">
      <c r="A93" s="11">
        <v>43977</v>
      </c>
      <c r="B93" s="4" t="s">
        <v>13</v>
      </c>
      <c r="C93" s="4">
        <v>31407</v>
      </c>
      <c r="D93" s="4">
        <v>2907411</v>
      </c>
      <c r="E93" s="4">
        <v>2288433.4950000001</v>
      </c>
      <c r="F93" s="5">
        <v>193538.8704076923</v>
      </c>
    </row>
    <row r="94" spans="1:6" ht="14.25" customHeight="1" x14ac:dyDescent="0.3">
      <c r="A94" s="10">
        <v>43952</v>
      </c>
      <c r="B94" s="2" t="s">
        <v>13</v>
      </c>
      <c r="C94" s="2">
        <v>25792.5</v>
      </c>
      <c r="D94" s="2">
        <v>2374356</v>
      </c>
      <c r="E94" s="2">
        <v>1915101.034</v>
      </c>
      <c r="F94" s="3">
        <v>277477.31932307692</v>
      </c>
    </row>
    <row r="95" spans="1:6" ht="14.25" customHeight="1" x14ac:dyDescent="0.3">
      <c r="A95" s="11">
        <v>43963</v>
      </c>
      <c r="B95" s="4" t="s">
        <v>13</v>
      </c>
      <c r="C95" s="4">
        <v>26032.5</v>
      </c>
      <c r="D95" s="4">
        <v>2370432</v>
      </c>
      <c r="E95" s="4">
        <v>1847737.8370000001</v>
      </c>
      <c r="F95" s="5">
        <v>141864.00329999998</v>
      </c>
    </row>
    <row r="96" spans="1:6" ht="14.25" customHeight="1" x14ac:dyDescent="0.3">
      <c r="A96" s="10">
        <v>43972</v>
      </c>
      <c r="B96" s="2" t="s">
        <v>13</v>
      </c>
      <c r="C96" s="2">
        <v>31707</v>
      </c>
      <c r="D96" s="2">
        <v>2853181.5</v>
      </c>
      <c r="E96" s="2">
        <v>2349459.5</v>
      </c>
      <c r="F96" s="3">
        <v>187617.05315384615</v>
      </c>
    </row>
    <row r="97" spans="1:6" ht="14.25" customHeight="1" x14ac:dyDescent="0.3">
      <c r="A97" s="11">
        <v>43971</v>
      </c>
      <c r="B97" s="4" t="s">
        <v>13</v>
      </c>
      <c r="C97" s="4">
        <v>29955</v>
      </c>
      <c r="D97" s="4">
        <v>2692230</v>
      </c>
      <c r="E97" s="4">
        <v>2195766.1209999998</v>
      </c>
      <c r="F97" s="5">
        <v>202002.14775384613</v>
      </c>
    </row>
    <row r="98" spans="1:6" ht="14.25" customHeight="1" x14ac:dyDescent="0.3">
      <c r="A98" s="10">
        <v>43956</v>
      </c>
      <c r="B98" s="2" t="s">
        <v>13</v>
      </c>
      <c r="C98" s="2">
        <v>22848</v>
      </c>
      <c r="D98" s="2">
        <v>2079900</v>
      </c>
      <c r="E98" s="2">
        <v>1657688.8529999999</v>
      </c>
      <c r="F98" s="3">
        <v>178454.88537692308</v>
      </c>
    </row>
    <row r="99" spans="1:6" ht="14.25" customHeight="1" x14ac:dyDescent="0.3">
      <c r="A99" s="11">
        <v>43949</v>
      </c>
      <c r="B99" s="4" t="s">
        <v>13</v>
      </c>
      <c r="C99" s="4">
        <v>23314.5</v>
      </c>
      <c r="D99" s="4">
        <v>2136817.5</v>
      </c>
      <c r="E99" s="4">
        <v>1701780.4779999999</v>
      </c>
      <c r="F99" s="5">
        <v>141999.40078461537</v>
      </c>
    </row>
    <row r="100" spans="1:6" ht="14.25" customHeight="1" x14ac:dyDescent="0.3">
      <c r="A100" s="10">
        <v>43964</v>
      </c>
      <c r="B100" s="2" t="s">
        <v>13</v>
      </c>
      <c r="C100" s="2">
        <v>26464.5</v>
      </c>
      <c r="D100" s="2">
        <v>2373337.5</v>
      </c>
      <c r="E100" s="2">
        <v>1886244.7409999999</v>
      </c>
      <c r="F100" s="3">
        <v>207105.15935384613</v>
      </c>
    </row>
    <row r="101" spans="1:6" ht="14.25" customHeight="1" x14ac:dyDescent="0.3">
      <c r="A101" s="11">
        <v>43954</v>
      </c>
      <c r="B101" s="4" t="s">
        <v>13</v>
      </c>
      <c r="C101" s="4">
        <v>23539.5</v>
      </c>
      <c r="D101" s="4">
        <v>2170309.5</v>
      </c>
      <c r="E101" s="4">
        <v>1735984.6140000001</v>
      </c>
      <c r="F101" s="5">
        <v>170377.85753846151</v>
      </c>
    </row>
    <row r="102" spans="1:6" ht="14.25" customHeight="1" x14ac:dyDescent="0.3">
      <c r="A102" s="10">
        <v>43957</v>
      </c>
      <c r="B102" s="2" t="s">
        <v>13</v>
      </c>
      <c r="C102" s="2">
        <v>24678</v>
      </c>
      <c r="D102" s="2">
        <v>2232519</v>
      </c>
      <c r="E102" s="2">
        <v>1781999.058</v>
      </c>
      <c r="F102" s="3">
        <v>359577.90600769228</v>
      </c>
    </row>
    <row r="103" spans="1:6" ht="14.25" customHeight="1" x14ac:dyDescent="0.3">
      <c r="A103" s="11">
        <v>43974</v>
      </c>
      <c r="B103" s="4" t="s">
        <v>13</v>
      </c>
      <c r="C103" s="4">
        <v>38176.5</v>
      </c>
      <c r="D103" s="4">
        <v>3385372.5</v>
      </c>
      <c r="E103" s="4">
        <v>2831498.2739999997</v>
      </c>
      <c r="F103" s="5">
        <v>146460.30097692306</v>
      </c>
    </row>
    <row r="104" spans="1:6" ht="14.25" customHeight="1" x14ac:dyDescent="0.3">
      <c r="A104" s="10">
        <v>43976</v>
      </c>
      <c r="B104" s="2" t="s">
        <v>13</v>
      </c>
      <c r="C104" s="2">
        <v>30603</v>
      </c>
      <c r="D104" s="2">
        <v>2865727.5</v>
      </c>
      <c r="E104" s="2">
        <v>2288224.429</v>
      </c>
      <c r="F104" s="3">
        <v>167381.28187692308</v>
      </c>
    </row>
    <row r="105" spans="1:6" ht="14.25" customHeight="1" x14ac:dyDescent="0.3">
      <c r="A105" s="11">
        <v>43951</v>
      </c>
      <c r="B105" s="4" t="s">
        <v>13</v>
      </c>
      <c r="C105" s="4">
        <v>24211.5</v>
      </c>
      <c r="D105" s="4">
        <v>2267664</v>
      </c>
      <c r="E105" s="4">
        <v>1801564.392</v>
      </c>
      <c r="F105" s="5">
        <v>97090.63692307692</v>
      </c>
    </row>
    <row r="106" spans="1:6" ht="14.25" customHeight="1" x14ac:dyDescent="0.3">
      <c r="A106" s="10">
        <v>43961</v>
      </c>
      <c r="B106" s="2" t="s">
        <v>13</v>
      </c>
      <c r="C106" s="2">
        <v>31399.5</v>
      </c>
      <c r="D106" s="2">
        <v>2862298.5</v>
      </c>
      <c r="E106" s="2">
        <v>2267667.5189999999</v>
      </c>
      <c r="F106" s="3">
        <v>169650.86923076923</v>
      </c>
    </row>
    <row r="107" spans="1:6" ht="14.25" customHeight="1" x14ac:dyDescent="0.3">
      <c r="A107" s="11">
        <v>43959</v>
      </c>
      <c r="B107" s="4" t="s">
        <v>13</v>
      </c>
      <c r="C107" s="4">
        <v>25294.5</v>
      </c>
      <c r="D107" s="4">
        <v>2271454.5</v>
      </c>
      <c r="E107" s="4">
        <v>1811009.8979999998</v>
      </c>
      <c r="F107" s="5">
        <v>151659.17713846153</v>
      </c>
    </row>
    <row r="108" spans="1:6" ht="14.25" customHeight="1" x14ac:dyDescent="0.3">
      <c r="A108" s="10">
        <v>43958</v>
      </c>
      <c r="B108" s="2" t="s">
        <v>13</v>
      </c>
      <c r="C108" s="2">
        <v>25468.5</v>
      </c>
      <c r="D108" s="2">
        <v>2350672.5</v>
      </c>
      <c r="E108" s="2">
        <v>1875294.65</v>
      </c>
      <c r="F108" s="3">
        <v>221739.45623076922</v>
      </c>
    </row>
    <row r="109" spans="1:6" ht="14.25" customHeight="1" x14ac:dyDescent="0.3">
      <c r="A109" s="11">
        <v>43975</v>
      </c>
      <c r="B109" s="4" t="s">
        <v>13</v>
      </c>
      <c r="C109" s="4">
        <v>31854</v>
      </c>
      <c r="D109" s="4">
        <v>2915533.5</v>
      </c>
      <c r="E109" s="4">
        <v>2431800.3939999999</v>
      </c>
      <c r="F109" s="5">
        <v>155421.87692307692</v>
      </c>
    </row>
    <row r="110" spans="1:6" ht="14.25" customHeight="1" x14ac:dyDescent="0.3">
      <c r="A110" s="10">
        <v>43982</v>
      </c>
      <c r="B110" s="2" t="s">
        <v>13</v>
      </c>
      <c r="C110" s="2">
        <v>32359.5</v>
      </c>
      <c r="D110" s="2">
        <v>2991999</v>
      </c>
      <c r="E110" s="2">
        <v>2374135.6799999997</v>
      </c>
      <c r="F110" s="3">
        <v>106116.64615384616</v>
      </c>
    </row>
    <row r="111" spans="1:6" ht="14.25" customHeight="1" x14ac:dyDescent="0.3">
      <c r="A111" s="11">
        <v>43981</v>
      </c>
      <c r="B111" s="4" t="s">
        <v>13</v>
      </c>
      <c r="C111" s="4">
        <v>39867</v>
      </c>
      <c r="D111" s="4">
        <v>3654166.5</v>
      </c>
      <c r="E111" s="4">
        <v>2919786.2949999999</v>
      </c>
      <c r="F111" s="5">
        <v>182639.11723076922</v>
      </c>
    </row>
    <row r="112" spans="1:6" ht="14.25" customHeight="1" x14ac:dyDescent="0.3">
      <c r="A112" s="10">
        <v>43979</v>
      </c>
      <c r="B112" s="2" t="s">
        <v>13</v>
      </c>
      <c r="C112" s="2">
        <v>31974</v>
      </c>
      <c r="D112" s="2">
        <v>3004213.5</v>
      </c>
      <c r="E112" s="2">
        <v>2389834.3129999996</v>
      </c>
      <c r="F112" s="3">
        <v>174780.66518461538</v>
      </c>
    </row>
    <row r="113" spans="1:6" ht="14.25" customHeight="1" x14ac:dyDescent="0.3">
      <c r="A113" s="11">
        <v>43967</v>
      </c>
      <c r="B113" s="4" t="s">
        <v>14</v>
      </c>
      <c r="C113" s="4">
        <v>321412.5</v>
      </c>
      <c r="D113" s="4">
        <v>32235864</v>
      </c>
      <c r="E113" s="4">
        <v>23691368.555</v>
      </c>
      <c r="F113" s="5">
        <v>595097.15929230768</v>
      </c>
    </row>
    <row r="114" spans="1:6" ht="14.25" customHeight="1" x14ac:dyDescent="0.3">
      <c r="A114" s="10">
        <v>43970</v>
      </c>
      <c r="B114" s="2" t="s">
        <v>14</v>
      </c>
      <c r="C114" s="2">
        <v>276568.5</v>
      </c>
      <c r="D114" s="2">
        <v>27093624</v>
      </c>
      <c r="E114" s="2">
        <v>19768696.5</v>
      </c>
      <c r="F114" s="3">
        <v>759335.80469230772</v>
      </c>
    </row>
    <row r="115" spans="1:6" ht="14.25" customHeight="1" x14ac:dyDescent="0.3">
      <c r="A115" s="11">
        <v>43968</v>
      </c>
      <c r="B115" s="4" t="s">
        <v>14</v>
      </c>
      <c r="C115" s="4">
        <v>269029.5</v>
      </c>
      <c r="D115" s="4">
        <v>26659930.5</v>
      </c>
      <c r="E115" s="4">
        <v>19515982.116</v>
      </c>
      <c r="F115" s="5">
        <v>551393.4769230769</v>
      </c>
    </row>
    <row r="116" spans="1:6" ht="14.25" customHeight="1" x14ac:dyDescent="0.3">
      <c r="A116" s="10">
        <v>43960</v>
      </c>
      <c r="B116" s="2" t="s">
        <v>14</v>
      </c>
      <c r="C116" s="2">
        <v>285972</v>
      </c>
      <c r="D116" s="2">
        <v>29768199</v>
      </c>
      <c r="E116" s="2">
        <v>21483666.921</v>
      </c>
      <c r="F116" s="3">
        <v>549316.95015384618</v>
      </c>
    </row>
    <row r="117" spans="1:6" ht="14.25" customHeight="1" x14ac:dyDescent="0.3">
      <c r="A117" s="11">
        <v>43955</v>
      </c>
      <c r="B117" s="4" t="s">
        <v>14</v>
      </c>
      <c r="C117" s="4">
        <v>283942.5</v>
      </c>
      <c r="D117" s="4">
        <v>29357940</v>
      </c>
      <c r="E117" s="4">
        <v>21174604.830000002</v>
      </c>
      <c r="F117" s="5">
        <v>988153.40803076921</v>
      </c>
    </row>
    <row r="118" spans="1:6" ht="14.25" customHeight="1" x14ac:dyDescent="0.3">
      <c r="A118" s="10">
        <v>43950</v>
      </c>
      <c r="B118" s="2" t="s">
        <v>14</v>
      </c>
      <c r="C118" s="2">
        <v>298059</v>
      </c>
      <c r="D118" s="2">
        <v>30869287.5</v>
      </c>
      <c r="E118" s="2">
        <v>22717731.617999997</v>
      </c>
      <c r="F118" s="3">
        <v>661329.17833846144</v>
      </c>
    </row>
    <row r="119" spans="1:6" ht="14.25" customHeight="1" x14ac:dyDescent="0.3">
      <c r="A119" s="11">
        <v>43953</v>
      </c>
      <c r="B119" s="4" t="s">
        <v>14</v>
      </c>
      <c r="C119" s="4">
        <v>232903.5</v>
      </c>
      <c r="D119" s="4">
        <v>24342016.5</v>
      </c>
      <c r="E119" s="4">
        <v>17790852.443999998</v>
      </c>
      <c r="F119" s="5">
        <v>634118.86923076923</v>
      </c>
    </row>
    <row r="120" spans="1:6" ht="14.25" customHeight="1" x14ac:dyDescent="0.3">
      <c r="A120" s="10">
        <v>43977</v>
      </c>
      <c r="B120" s="2" t="s">
        <v>14</v>
      </c>
      <c r="C120" s="2">
        <v>276966</v>
      </c>
      <c r="D120" s="2">
        <v>27872617.898850001</v>
      </c>
      <c r="E120" s="2">
        <v>20223763.805</v>
      </c>
      <c r="F120" s="3">
        <v>645572.57826153841</v>
      </c>
    </row>
    <row r="121" spans="1:6" ht="14.25" customHeight="1" x14ac:dyDescent="0.3">
      <c r="A121" s="11">
        <v>43952</v>
      </c>
      <c r="B121" s="4" t="s">
        <v>14</v>
      </c>
      <c r="C121" s="4">
        <v>296149.5</v>
      </c>
      <c r="D121" s="4">
        <v>31053316.5</v>
      </c>
      <c r="E121" s="4">
        <v>22737807.546999998</v>
      </c>
      <c r="F121" s="5">
        <v>896375.16923076916</v>
      </c>
    </row>
    <row r="122" spans="1:6" ht="14.25" customHeight="1" x14ac:dyDescent="0.3">
      <c r="A122" s="10">
        <v>43963</v>
      </c>
      <c r="B122" s="2" t="s">
        <v>14</v>
      </c>
      <c r="C122" s="2">
        <v>281796</v>
      </c>
      <c r="D122" s="2">
        <v>29042520</v>
      </c>
      <c r="E122" s="2">
        <v>20980503.504999999</v>
      </c>
      <c r="F122" s="3">
        <v>776209.03169999993</v>
      </c>
    </row>
    <row r="123" spans="1:6" ht="14.25" customHeight="1" x14ac:dyDescent="0.3">
      <c r="A123" s="11">
        <v>43972</v>
      </c>
      <c r="B123" s="4" t="s">
        <v>14</v>
      </c>
      <c r="C123" s="4">
        <v>288936</v>
      </c>
      <c r="D123" s="4">
        <v>27852900</v>
      </c>
      <c r="E123" s="4">
        <v>20824687.999000002</v>
      </c>
      <c r="F123" s="5">
        <v>822353.43936153851</v>
      </c>
    </row>
    <row r="124" spans="1:6" ht="14.25" customHeight="1" x14ac:dyDescent="0.3">
      <c r="A124" s="10">
        <v>43971</v>
      </c>
      <c r="B124" s="2" t="s">
        <v>14</v>
      </c>
      <c r="C124" s="2">
        <v>300151.5</v>
      </c>
      <c r="D124" s="2">
        <v>29368771.617449999</v>
      </c>
      <c r="E124" s="2">
        <v>21545834.136</v>
      </c>
      <c r="F124" s="3">
        <v>1052145.9026769232</v>
      </c>
    </row>
    <row r="125" spans="1:6" ht="14.25" customHeight="1" x14ac:dyDescent="0.3">
      <c r="A125" s="11">
        <v>43956</v>
      </c>
      <c r="B125" s="4" t="s">
        <v>14</v>
      </c>
      <c r="C125" s="4">
        <v>262734</v>
      </c>
      <c r="D125" s="4">
        <v>27278441.145</v>
      </c>
      <c r="E125" s="4">
        <v>19610637.316999998</v>
      </c>
      <c r="F125" s="5">
        <v>919330.0461538462</v>
      </c>
    </row>
    <row r="126" spans="1:6" ht="14.25" customHeight="1" x14ac:dyDescent="0.3">
      <c r="A126" s="10">
        <v>43949</v>
      </c>
      <c r="B126" s="2" t="s">
        <v>14</v>
      </c>
      <c r="C126" s="2">
        <v>286002</v>
      </c>
      <c r="D126" s="2">
        <v>29159032.5</v>
      </c>
      <c r="E126" s="2">
        <v>21437602.310000002</v>
      </c>
      <c r="F126" s="3">
        <v>637711.59372307686</v>
      </c>
    </row>
    <row r="127" spans="1:6" ht="14.25" customHeight="1" x14ac:dyDescent="0.3">
      <c r="A127" s="11">
        <v>43964</v>
      </c>
      <c r="B127" s="4" t="s">
        <v>14</v>
      </c>
      <c r="C127" s="4">
        <v>258459</v>
      </c>
      <c r="D127" s="4">
        <v>26467453.5</v>
      </c>
      <c r="E127" s="4">
        <v>19153152.526999999</v>
      </c>
      <c r="F127" s="5">
        <v>636197.23340769229</v>
      </c>
    </row>
    <row r="128" spans="1:6" ht="14.25" customHeight="1" x14ac:dyDescent="0.3">
      <c r="A128" s="10">
        <v>43954</v>
      </c>
      <c r="B128" s="2" t="s">
        <v>14</v>
      </c>
      <c r="C128" s="2">
        <v>274083</v>
      </c>
      <c r="D128" s="2">
        <v>28427001</v>
      </c>
      <c r="E128" s="2">
        <v>20563887.598999999</v>
      </c>
      <c r="F128" s="3">
        <v>779849.36538461538</v>
      </c>
    </row>
    <row r="129" spans="1:6" ht="14.25" customHeight="1" x14ac:dyDescent="0.3">
      <c r="A129" s="11">
        <v>43957</v>
      </c>
      <c r="B129" s="4" t="s">
        <v>14</v>
      </c>
      <c r="C129" s="4">
        <v>277512</v>
      </c>
      <c r="D129" s="4">
        <v>28770810.105599999</v>
      </c>
      <c r="E129" s="4">
        <v>20810852.736000001</v>
      </c>
      <c r="F129" s="5">
        <v>790162.57692307688</v>
      </c>
    </row>
    <row r="130" spans="1:6" ht="14.25" customHeight="1" x14ac:dyDescent="0.3">
      <c r="A130" s="10">
        <v>43974</v>
      </c>
      <c r="B130" s="2" t="s">
        <v>14</v>
      </c>
      <c r="C130" s="2">
        <v>356982</v>
      </c>
      <c r="D130" s="2">
        <v>35103926.711549997</v>
      </c>
      <c r="E130" s="2">
        <v>26357141.036999997</v>
      </c>
      <c r="F130" s="3">
        <v>601482.07692307688</v>
      </c>
    </row>
    <row r="131" spans="1:6" ht="14.25" customHeight="1" x14ac:dyDescent="0.3">
      <c r="A131" s="11">
        <v>43976</v>
      </c>
      <c r="B131" s="4" t="s">
        <v>14</v>
      </c>
      <c r="C131" s="4">
        <v>266983.5</v>
      </c>
      <c r="D131" s="4">
        <v>27165913.5</v>
      </c>
      <c r="E131" s="4">
        <v>19659432.722999997</v>
      </c>
      <c r="F131" s="5">
        <v>698314.9846153846</v>
      </c>
    </row>
    <row r="132" spans="1:6" ht="14.25" customHeight="1" x14ac:dyDescent="0.3">
      <c r="A132" s="10">
        <v>43951</v>
      </c>
      <c r="B132" s="2" t="s">
        <v>14</v>
      </c>
      <c r="C132" s="2">
        <v>311131.5</v>
      </c>
      <c r="D132" s="2">
        <v>32418879</v>
      </c>
      <c r="E132" s="2">
        <v>23595019.660999998</v>
      </c>
      <c r="F132" s="3">
        <v>265444.33165384614</v>
      </c>
    </row>
    <row r="133" spans="1:6" ht="14.25" customHeight="1" x14ac:dyDescent="0.3">
      <c r="A133" s="11">
        <v>43961</v>
      </c>
      <c r="B133" s="4" t="s">
        <v>14</v>
      </c>
      <c r="C133" s="4">
        <v>287206.5</v>
      </c>
      <c r="D133" s="4">
        <v>29536176.10605</v>
      </c>
      <c r="E133" s="4">
        <v>21276357.105999999</v>
      </c>
      <c r="F133" s="5">
        <v>541588.89356153843</v>
      </c>
    </row>
    <row r="134" spans="1:6" ht="14.25" customHeight="1" x14ac:dyDescent="0.3">
      <c r="A134" s="10">
        <v>43959</v>
      </c>
      <c r="B134" s="2" t="s">
        <v>14</v>
      </c>
      <c r="C134" s="2">
        <v>370092</v>
      </c>
      <c r="D134" s="2">
        <v>38091556.5</v>
      </c>
      <c r="E134" s="2">
        <v>28012065.349999998</v>
      </c>
      <c r="F134" s="3">
        <v>725212.99592307687</v>
      </c>
    </row>
    <row r="135" spans="1:6" ht="14.25" customHeight="1" x14ac:dyDescent="0.3">
      <c r="A135" s="11">
        <v>43958</v>
      </c>
      <c r="B135" s="4" t="s">
        <v>14</v>
      </c>
      <c r="C135" s="4">
        <v>247813.5</v>
      </c>
      <c r="D135" s="4">
        <v>25325271</v>
      </c>
      <c r="E135" s="4">
        <v>18582990.427999999</v>
      </c>
      <c r="F135" s="5">
        <v>865201.87857692305</v>
      </c>
    </row>
    <row r="136" spans="1:6" ht="14.25" customHeight="1" x14ac:dyDescent="0.3">
      <c r="A136" s="10">
        <v>43975</v>
      </c>
      <c r="B136" s="2" t="s">
        <v>14</v>
      </c>
      <c r="C136" s="2">
        <v>287740.5</v>
      </c>
      <c r="D136" s="2">
        <v>28188534</v>
      </c>
      <c r="E136" s="2">
        <v>21369401.386999998</v>
      </c>
      <c r="F136" s="3">
        <v>607679.34615384613</v>
      </c>
    </row>
    <row r="137" spans="1:6" ht="14.25" customHeight="1" x14ac:dyDescent="0.3">
      <c r="A137" s="11">
        <v>43967</v>
      </c>
      <c r="B137" s="4" t="s">
        <v>15</v>
      </c>
      <c r="C137" s="4">
        <v>408810</v>
      </c>
      <c r="D137" s="4">
        <v>42323631</v>
      </c>
      <c r="E137" s="4">
        <v>31033323.692999996</v>
      </c>
      <c r="F137" s="5">
        <v>571764.09076923074</v>
      </c>
    </row>
    <row r="138" spans="1:6" ht="14.25" customHeight="1" x14ac:dyDescent="0.3">
      <c r="A138" s="10">
        <v>43970</v>
      </c>
      <c r="B138" s="2" t="s">
        <v>15</v>
      </c>
      <c r="C138" s="2">
        <v>362536.5</v>
      </c>
      <c r="D138" s="2">
        <v>37023243</v>
      </c>
      <c r="E138" s="2">
        <v>26762183.377</v>
      </c>
      <c r="F138" s="3">
        <v>650375.76849230775</v>
      </c>
    </row>
    <row r="139" spans="1:6" ht="14.25" customHeight="1" x14ac:dyDescent="0.3">
      <c r="A139" s="11">
        <v>43968</v>
      </c>
      <c r="B139" s="4" t="s">
        <v>15</v>
      </c>
      <c r="C139" s="4">
        <v>357072</v>
      </c>
      <c r="D139" s="4">
        <v>36834567</v>
      </c>
      <c r="E139" s="4">
        <v>26914635.671</v>
      </c>
      <c r="F139" s="5">
        <v>566638.92575384618</v>
      </c>
    </row>
    <row r="140" spans="1:6" ht="14.25" customHeight="1" x14ac:dyDescent="0.3">
      <c r="A140" s="10">
        <v>43960</v>
      </c>
      <c r="B140" s="2" t="s">
        <v>15</v>
      </c>
      <c r="C140" s="2">
        <v>359214</v>
      </c>
      <c r="D140" s="2">
        <v>38693427</v>
      </c>
      <c r="E140" s="2">
        <v>27863789.055</v>
      </c>
      <c r="F140" s="3">
        <v>582268.72615384613</v>
      </c>
    </row>
    <row r="141" spans="1:6" ht="14.25" customHeight="1" x14ac:dyDescent="0.3">
      <c r="A141" s="11">
        <v>43955</v>
      </c>
      <c r="B141" s="4" t="s">
        <v>15</v>
      </c>
      <c r="C141" s="4">
        <v>360255</v>
      </c>
      <c r="D141" s="4">
        <v>38406954</v>
      </c>
      <c r="E141" s="4">
        <v>27588003.988000002</v>
      </c>
      <c r="F141" s="5">
        <v>1078421.345076923</v>
      </c>
    </row>
    <row r="142" spans="1:6" ht="14.25" customHeight="1" x14ac:dyDescent="0.3">
      <c r="A142" s="10">
        <v>43950</v>
      </c>
      <c r="B142" s="2" t="s">
        <v>15</v>
      </c>
      <c r="C142" s="2">
        <v>387220.5</v>
      </c>
      <c r="D142" s="2">
        <v>41559384</v>
      </c>
      <c r="E142" s="2">
        <v>30476170.214999996</v>
      </c>
      <c r="F142" s="3">
        <v>642893.56656923075</v>
      </c>
    </row>
    <row r="143" spans="1:6" ht="14.25" customHeight="1" x14ac:dyDescent="0.3">
      <c r="A143" s="11">
        <v>43953</v>
      </c>
      <c r="B143" s="4" t="s">
        <v>15</v>
      </c>
      <c r="C143" s="4">
        <v>296580</v>
      </c>
      <c r="D143" s="4">
        <v>31843737</v>
      </c>
      <c r="E143" s="4">
        <v>23119777.98</v>
      </c>
      <c r="F143" s="5">
        <v>657754.31880000001</v>
      </c>
    </row>
    <row r="144" spans="1:6" ht="14.25" customHeight="1" x14ac:dyDescent="0.3">
      <c r="A144" s="10">
        <v>43977</v>
      </c>
      <c r="B144" s="2" t="s">
        <v>15</v>
      </c>
      <c r="C144" s="2">
        <v>369861</v>
      </c>
      <c r="D144" s="2">
        <v>38365960.5</v>
      </c>
      <c r="E144" s="2">
        <v>27592063.502999999</v>
      </c>
      <c r="F144" s="3">
        <v>589339.03384615376</v>
      </c>
    </row>
    <row r="145" spans="1:6" ht="14.25" customHeight="1" x14ac:dyDescent="0.3">
      <c r="A145" s="11">
        <v>43952</v>
      </c>
      <c r="B145" s="4" t="s">
        <v>15</v>
      </c>
      <c r="C145" s="4">
        <v>372504</v>
      </c>
      <c r="D145" s="4">
        <v>40077193.5</v>
      </c>
      <c r="E145" s="4">
        <v>29141359.438000001</v>
      </c>
      <c r="F145" s="5">
        <v>848425.41843846149</v>
      </c>
    </row>
    <row r="146" spans="1:6" ht="14.25" customHeight="1" x14ac:dyDescent="0.3">
      <c r="A146" s="10">
        <v>43963</v>
      </c>
      <c r="B146" s="2" t="s">
        <v>15</v>
      </c>
      <c r="C146" s="2">
        <v>373392</v>
      </c>
      <c r="D146" s="2">
        <v>39578577</v>
      </c>
      <c r="E146" s="2">
        <v>28453665.594999999</v>
      </c>
      <c r="F146" s="3">
        <v>535419.89796923078</v>
      </c>
    </row>
    <row r="147" spans="1:6" ht="14.25" customHeight="1" x14ac:dyDescent="0.3">
      <c r="A147" s="11">
        <v>43972</v>
      </c>
      <c r="B147" s="4" t="s">
        <v>15</v>
      </c>
      <c r="C147" s="4">
        <v>378043.5</v>
      </c>
      <c r="D147" s="4">
        <v>37902156.57</v>
      </c>
      <c r="E147" s="4">
        <v>28083686.689999998</v>
      </c>
      <c r="F147" s="5">
        <v>713697.60769230768</v>
      </c>
    </row>
    <row r="148" spans="1:6" ht="14.25" customHeight="1" x14ac:dyDescent="0.3">
      <c r="A148" s="10">
        <v>43971</v>
      </c>
      <c r="B148" s="2" t="s">
        <v>15</v>
      </c>
      <c r="C148" s="2">
        <v>388668</v>
      </c>
      <c r="D148" s="2">
        <v>39639309</v>
      </c>
      <c r="E148" s="2">
        <v>28736966.634</v>
      </c>
      <c r="F148" s="3">
        <v>997757.75384615385</v>
      </c>
    </row>
    <row r="149" spans="1:6" ht="14.25" customHeight="1" x14ac:dyDescent="0.3">
      <c r="A149" s="11">
        <v>43956</v>
      </c>
      <c r="B149" s="4" t="s">
        <v>15</v>
      </c>
      <c r="C149" s="4">
        <v>333792</v>
      </c>
      <c r="D149" s="4">
        <v>35671734</v>
      </c>
      <c r="E149" s="4">
        <v>25644478.342</v>
      </c>
      <c r="F149" s="5">
        <v>919576.96055384621</v>
      </c>
    </row>
    <row r="150" spans="1:6" ht="14.25" customHeight="1" x14ac:dyDescent="0.3">
      <c r="A150" s="10">
        <v>43949</v>
      </c>
      <c r="B150" s="2" t="s">
        <v>15</v>
      </c>
      <c r="C150" s="2">
        <v>376060.5</v>
      </c>
      <c r="D150" s="2">
        <v>39918028.5</v>
      </c>
      <c r="E150" s="2">
        <v>29154014.884</v>
      </c>
      <c r="F150" s="3">
        <v>611904.23352307687</v>
      </c>
    </row>
    <row r="151" spans="1:6" ht="14.25" customHeight="1" x14ac:dyDescent="0.3">
      <c r="A151" s="11">
        <v>43964</v>
      </c>
      <c r="B151" s="4" t="s">
        <v>15</v>
      </c>
      <c r="C151" s="4">
        <v>350068.5</v>
      </c>
      <c r="D151" s="4">
        <v>37197115.5</v>
      </c>
      <c r="E151" s="4">
        <v>26793668.158999998</v>
      </c>
      <c r="F151" s="5">
        <v>582815.36153846153</v>
      </c>
    </row>
    <row r="152" spans="1:6" ht="14.25" customHeight="1" x14ac:dyDescent="0.3">
      <c r="A152" s="10">
        <v>43982</v>
      </c>
      <c r="B152" s="2" t="s">
        <v>14</v>
      </c>
      <c r="C152" s="2">
        <v>294337.5</v>
      </c>
      <c r="D152" s="2">
        <v>29327766</v>
      </c>
      <c r="E152" s="2">
        <v>22491044.692999996</v>
      </c>
      <c r="F152" s="3">
        <v>283716.73846153845</v>
      </c>
    </row>
    <row r="153" spans="1:6" ht="14.25" customHeight="1" x14ac:dyDescent="0.3">
      <c r="A153" s="11">
        <v>43954</v>
      </c>
      <c r="B153" s="4" t="s">
        <v>15</v>
      </c>
      <c r="C153" s="4">
        <v>342666</v>
      </c>
      <c r="D153" s="4">
        <v>36631999.5</v>
      </c>
      <c r="E153" s="4">
        <v>26408496.047999997</v>
      </c>
      <c r="F153" s="5">
        <v>820373.56815384608</v>
      </c>
    </row>
    <row r="154" spans="1:6" ht="14.25" customHeight="1" x14ac:dyDescent="0.3">
      <c r="A154" s="10">
        <v>43981</v>
      </c>
      <c r="B154" s="2" t="s">
        <v>14</v>
      </c>
      <c r="C154" s="2">
        <v>364882.5</v>
      </c>
      <c r="D154" s="2">
        <v>35724493.5</v>
      </c>
      <c r="E154" s="2">
        <v>27535617.434</v>
      </c>
      <c r="F154" s="3">
        <v>541116.6988461538</v>
      </c>
    </row>
    <row r="155" spans="1:6" ht="14.25" customHeight="1" x14ac:dyDescent="0.3">
      <c r="A155" s="11">
        <v>43957</v>
      </c>
      <c r="B155" s="4" t="s">
        <v>15</v>
      </c>
      <c r="C155" s="4">
        <v>355278</v>
      </c>
      <c r="D155" s="4">
        <v>38092344</v>
      </c>
      <c r="E155" s="4">
        <v>27467616.702999998</v>
      </c>
      <c r="F155" s="5">
        <v>942702.9</v>
      </c>
    </row>
    <row r="156" spans="1:6" ht="14.25" customHeight="1" x14ac:dyDescent="0.3">
      <c r="A156" s="10">
        <v>43974</v>
      </c>
      <c r="B156" s="2" t="s">
        <v>15</v>
      </c>
      <c r="C156" s="2">
        <v>456885</v>
      </c>
      <c r="D156" s="2">
        <v>46408080</v>
      </c>
      <c r="E156" s="2">
        <v>34793888.932999998</v>
      </c>
      <c r="F156" s="3">
        <v>595793.09065384604</v>
      </c>
    </row>
    <row r="157" spans="1:6" ht="14.25" customHeight="1" x14ac:dyDescent="0.3">
      <c r="A157" s="11">
        <v>43979</v>
      </c>
      <c r="B157" s="4" t="s">
        <v>14</v>
      </c>
      <c r="C157" s="4">
        <v>278491.5</v>
      </c>
      <c r="D157" s="4">
        <v>28151004.75</v>
      </c>
      <c r="E157" s="4">
        <v>20806418.796</v>
      </c>
      <c r="F157" s="5">
        <v>591565.35384615383</v>
      </c>
    </row>
    <row r="158" spans="1:6" ht="14.25" customHeight="1" x14ac:dyDescent="0.3">
      <c r="A158" s="10">
        <v>43976</v>
      </c>
      <c r="B158" s="2" t="s">
        <v>15</v>
      </c>
      <c r="C158" s="2">
        <v>349734</v>
      </c>
      <c r="D158" s="2">
        <v>36883428</v>
      </c>
      <c r="E158" s="2">
        <v>26438356.802999999</v>
      </c>
      <c r="F158" s="3">
        <v>742420.26923076913</v>
      </c>
    </row>
    <row r="159" spans="1:6" ht="14.25" customHeight="1" x14ac:dyDescent="0.3">
      <c r="A159" s="11">
        <v>43951</v>
      </c>
      <c r="B159" s="4" t="s">
        <v>15</v>
      </c>
      <c r="C159" s="4">
        <v>401580</v>
      </c>
      <c r="D159" s="4">
        <v>43028734.5</v>
      </c>
      <c r="E159" s="4">
        <v>31156525.939999998</v>
      </c>
      <c r="F159" s="5">
        <v>343786.08461538458</v>
      </c>
    </row>
    <row r="160" spans="1:6" ht="14.25" customHeight="1" x14ac:dyDescent="0.3">
      <c r="A160" s="10">
        <v>43961</v>
      </c>
      <c r="B160" s="2" t="s">
        <v>15</v>
      </c>
      <c r="C160" s="2">
        <v>368649</v>
      </c>
      <c r="D160" s="2">
        <v>39010875</v>
      </c>
      <c r="E160" s="2">
        <v>28090230.958999999</v>
      </c>
      <c r="F160" s="3">
        <v>532663.16153846146</v>
      </c>
    </row>
    <row r="161" spans="1:6" ht="14.25" customHeight="1" x14ac:dyDescent="0.3">
      <c r="A161" s="11">
        <v>43959</v>
      </c>
      <c r="B161" s="4" t="s">
        <v>15</v>
      </c>
      <c r="C161" s="4">
        <v>463530</v>
      </c>
      <c r="D161" s="4">
        <v>49123180.5</v>
      </c>
      <c r="E161" s="4">
        <v>36012087.989</v>
      </c>
      <c r="F161" s="5">
        <v>700442.11537692312</v>
      </c>
    </row>
    <row r="162" spans="1:6" ht="14.25" customHeight="1" x14ac:dyDescent="0.3">
      <c r="A162" s="10">
        <v>43958</v>
      </c>
      <c r="B162" s="2" t="s">
        <v>15</v>
      </c>
      <c r="C162" s="2">
        <v>319110</v>
      </c>
      <c r="D162" s="2">
        <v>33763989</v>
      </c>
      <c r="E162" s="2">
        <v>24610757.489</v>
      </c>
      <c r="F162" s="3">
        <v>1101833.4472307691</v>
      </c>
    </row>
    <row r="163" spans="1:6" ht="14.25" customHeight="1" x14ac:dyDescent="0.3">
      <c r="A163" s="11">
        <v>43975</v>
      </c>
      <c r="B163" s="4" t="s">
        <v>15</v>
      </c>
      <c r="C163" s="4">
        <v>375744</v>
      </c>
      <c r="D163" s="4">
        <v>38191381.5</v>
      </c>
      <c r="E163" s="4">
        <v>28822960.470999997</v>
      </c>
      <c r="F163" s="5">
        <v>574198.11538461538</v>
      </c>
    </row>
    <row r="164" spans="1:6" ht="14.25" customHeight="1" x14ac:dyDescent="0.3">
      <c r="A164" s="10">
        <v>43967</v>
      </c>
      <c r="B164" s="2" t="s">
        <v>16</v>
      </c>
      <c r="C164" s="2">
        <v>81331.5</v>
      </c>
      <c r="D164" s="2">
        <v>6652179</v>
      </c>
      <c r="E164" s="2">
        <v>5305378.9040000001</v>
      </c>
      <c r="F164" s="3">
        <v>156413.8362153846</v>
      </c>
    </row>
    <row r="165" spans="1:6" ht="14.25" customHeight="1" x14ac:dyDescent="0.3">
      <c r="A165" s="11">
        <v>43970</v>
      </c>
      <c r="B165" s="4" t="s">
        <v>16</v>
      </c>
      <c r="C165" s="4">
        <v>75796.5</v>
      </c>
      <c r="D165" s="4">
        <v>6173463</v>
      </c>
      <c r="E165" s="4">
        <v>4915101.7949999999</v>
      </c>
      <c r="F165" s="5">
        <v>253686.7171923077</v>
      </c>
    </row>
    <row r="166" spans="1:6" ht="14.25" customHeight="1" x14ac:dyDescent="0.3">
      <c r="A166" s="10">
        <v>43968</v>
      </c>
      <c r="B166" s="2" t="s">
        <v>16</v>
      </c>
      <c r="C166" s="2">
        <v>72861</v>
      </c>
      <c r="D166" s="2">
        <v>5952802.5</v>
      </c>
      <c r="E166" s="2">
        <v>4711294.2009999994</v>
      </c>
      <c r="F166" s="3">
        <v>125880.90000000001</v>
      </c>
    </row>
    <row r="167" spans="1:6" ht="14.25" customHeight="1" x14ac:dyDescent="0.3">
      <c r="A167" s="11">
        <v>43960</v>
      </c>
      <c r="B167" s="4" t="s">
        <v>16</v>
      </c>
      <c r="C167" s="4">
        <v>83373</v>
      </c>
      <c r="D167" s="4">
        <v>7253427</v>
      </c>
      <c r="E167" s="4">
        <v>5531366.3810000001</v>
      </c>
      <c r="F167" s="5">
        <v>221053.87967692307</v>
      </c>
    </row>
    <row r="168" spans="1:6" ht="14.25" customHeight="1" x14ac:dyDescent="0.3">
      <c r="A168" s="10">
        <v>43955</v>
      </c>
      <c r="B168" s="2" t="s">
        <v>16</v>
      </c>
      <c r="C168" s="2">
        <v>64108.5</v>
      </c>
      <c r="D168" s="2">
        <v>5561452.5</v>
      </c>
      <c r="E168" s="2">
        <v>4257859.3720000004</v>
      </c>
      <c r="F168" s="3">
        <v>337872.83273076924</v>
      </c>
    </row>
    <row r="169" spans="1:6" ht="14.25" customHeight="1" x14ac:dyDescent="0.3">
      <c r="A169" s="11">
        <v>43950</v>
      </c>
      <c r="B169" s="4" t="s">
        <v>16</v>
      </c>
      <c r="C169" s="4">
        <v>74707.5</v>
      </c>
      <c r="D169" s="4">
        <v>6454458</v>
      </c>
      <c r="E169" s="4">
        <v>4968152.9469999997</v>
      </c>
      <c r="F169" s="5">
        <v>118941.29398461539</v>
      </c>
    </row>
    <row r="170" spans="1:6" ht="14.25" customHeight="1" x14ac:dyDescent="0.3">
      <c r="A170" s="10">
        <v>43953</v>
      </c>
      <c r="B170" s="2" t="s">
        <v>16</v>
      </c>
      <c r="C170" s="2">
        <v>46216.5</v>
      </c>
      <c r="D170" s="2">
        <v>4118251.5</v>
      </c>
      <c r="E170" s="2">
        <v>3133704.9279999998</v>
      </c>
      <c r="F170" s="3">
        <v>179531.89196153847</v>
      </c>
    </row>
    <row r="171" spans="1:6" ht="14.25" customHeight="1" x14ac:dyDescent="0.3">
      <c r="A171" s="11">
        <v>43977</v>
      </c>
      <c r="B171" s="4" t="s">
        <v>16</v>
      </c>
      <c r="C171" s="4">
        <v>67726.5</v>
      </c>
      <c r="D171" s="4">
        <v>5864989.5</v>
      </c>
      <c r="E171" s="4">
        <v>4506085.4840000002</v>
      </c>
      <c r="F171" s="5">
        <v>167003.69436153845</v>
      </c>
    </row>
    <row r="172" spans="1:6" ht="14.25" customHeight="1" x14ac:dyDescent="0.3">
      <c r="A172" s="10">
        <v>43952</v>
      </c>
      <c r="B172" s="2" t="s">
        <v>16</v>
      </c>
      <c r="C172" s="2">
        <v>82228.5</v>
      </c>
      <c r="D172" s="2">
        <v>7032225</v>
      </c>
      <c r="E172" s="2">
        <v>5546127.1919999998</v>
      </c>
      <c r="F172" s="3">
        <v>196859.98644615384</v>
      </c>
    </row>
    <row r="173" spans="1:6" ht="14.25" customHeight="1" x14ac:dyDescent="0.3">
      <c r="A173" s="11">
        <v>43963</v>
      </c>
      <c r="B173" s="4" t="s">
        <v>16</v>
      </c>
      <c r="C173" s="4">
        <v>64390.5</v>
      </c>
      <c r="D173" s="4">
        <v>5523145.5</v>
      </c>
      <c r="E173" s="4">
        <v>4230689.2069999995</v>
      </c>
      <c r="F173" s="5">
        <v>183154.05167692306</v>
      </c>
    </row>
    <row r="174" spans="1:6" ht="14.25" customHeight="1" x14ac:dyDescent="0.3">
      <c r="A174" s="10">
        <v>43972</v>
      </c>
      <c r="B174" s="2" t="s">
        <v>16</v>
      </c>
      <c r="C174" s="2">
        <v>73126.5</v>
      </c>
      <c r="D174" s="2">
        <v>5864085</v>
      </c>
      <c r="E174" s="2">
        <v>4847142.9859999996</v>
      </c>
      <c r="F174" s="3">
        <v>142998.2095</v>
      </c>
    </row>
    <row r="175" spans="1:6" ht="14.25" customHeight="1" x14ac:dyDescent="0.3">
      <c r="A175" s="11">
        <v>43971</v>
      </c>
      <c r="B175" s="4" t="s">
        <v>16</v>
      </c>
      <c r="C175" s="4">
        <v>99631.5</v>
      </c>
      <c r="D175" s="4">
        <v>7121946</v>
      </c>
      <c r="E175" s="4">
        <v>6279205.8499999996</v>
      </c>
      <c r="F175" s="5">
        <v>279127.27602307691</v>
      </c>
    </row>
    <row r="176" spans="1:6" ht="14.25" customHeight="1" x14ac:dyDescent="0.3">
      <c r="A176" s="10">
        <v>43956</v>
      </c>
      <c r="B176" s="2" t="s">
        <v>16</v>
      </c>
      <c r="C176" s="2">
        <v>66396</v>
      </c>
      <c r="D176" s="2">
        <v>5770539</v>
      </c>
      <c r="E176" s="2">
        <v>4433831.2509999992</v>
      </c>
      <c r="F176" s="3">
        <v>232587.42287692308</v>
      </c>
    </row>
    <row r="177" spans="1:6" ht="14.25" customHeight="1" x14ac:dyDescent="0.3">
      <c r="A177" s="11">
        <v>43949</v>
      </c>
      <c r="B177" s="4" t="s">
        <v>16</v>
      </c>
      <c r="C177" s="4">
        <v>73147.5</v>
      </c>
      <c r="D177" s="4">
        <v>6288246</v>
      </c>
      <c r="E177" s="4">
        <v>4798265.1129999999</v>
      </c>
      <c r="F177" s="5">
        <v>123081.63515384615</v>
      </c>
    </row>
    <row r="178" spans="1:6" ht="14.25" customHeight="1" x14ac:dyDescent="0.3">
      <c r="A178" s="10">
        <v>43964</v>
      </c>
      <c r="B178" s="2" t="s">
        <v>16</v>
      </c>
      <c r="C178" s="2">
        <v>73062</v>
      </c>
      <c r="D178" s="2">
        <v>6333828</v>
      </c>
      <c r="E178" s="2">
        <v>4890619.2620000001</v>
      </c>
      <c r="F178" s="3">
        <v>181964.68769230769</v>
      </c>
    </row>
    <row r="179" spans="1:6" ht="14.25" customHeight="1" x14ac:dyDescent="0.3">
      <c r="A179" s="11">
        <v>43982</v>
      </c>
      <c r="B179" s="4" t="s">
        <v>15</v>
      </c>
      <c r="C179" s="4">
        <v>379663.5</v>
      </c>
      <c r="D179" s="4">
        <v>39380178</v>
      </c>
      <c r="E179" s="4">
        <v>29726473.223999996</v>
      </c>
      <c r="F179" s="5">
        <v>305744.98843076918</v>
      </c>
    </row>
    <row r="180" spans="1:6" ht="14.25" customHeight="1" x14ac:dyDescent="0.3">
      <c r="A180" s="10">
        <v>43954</v>
      </c>
      <c r="B180" s="2" t="s">
        <v>16</v>
      </c>
      <c r="C180" s="2">
        <v>70581</v>
      </c>
      <c r="D180" s="2">
        <v>6221320.5</v>
      </c>
      <c r="E180" s="2">
        <v>4762185.0609999998</v>
      </c>
      <c r="F180" s="3">
        <v>172821.83076923076</v>
      </c>
    </row>
    <row r="181" spans="1:6" ht="14.25" customHeight="1" x14ac:dyDescent="0.3">
      <c r="A181" s="11">
        <v>43981</v>
      </c>
      <c r="B181" s="4" t="s">
        <v>15</v>
      </c>
      <c r="C181" s="4">
        <v>453123</v>
      </c>
      <c r="D181" s="4">
        <v>46370904</v>
      </c>
      <c r="E181" s="4">
        <v>35190775.285000004</v>
      </c>
      <c r="F181" s="5">
        <v>552625.80000000005</v>
      </c>
    </row>
    <row r="182" spans="1:6" ht="14.25" customHeight="1" x14ac:dyDescent="0.3">
      <c r="A182" s="10">
        <v>43957</v>
      </c>
      <c r="B182" s="2" t="s">
        <v>16</v>
      </c>
      <c r="C182" s="2">
        <v>63012</v>
      </c>
      <c r="D182" s="2">
        <v>5454121.5</v>
      </c>
      <c r="E182" s="2">
        <v>4155234.554</v>
      </c>
      <c r="F182" s="3">
        <v>234787.55649230769</v>
      </c>
    </row>
    <row r="183" spans="1:6" ht="14.25" customHeight="1" x14ac:dyDescent="0.3">
      <c r="A183" s="11">
        <v>43974</v>
      </c>
      <c r="B183" s="4" t="s">
        <v>16</v>
      </c>
      <c r="C183" s="4">
        <v>89556</v>
      </c>
      <c r="D183" s="4">
        <v>7173117</v>
      </c>
      <c r="E183" s="4">
        <v>6068194.523</v>
      </c>
      <c r="F183" s="5">
        <v>139983.69019999998</v>
      </c>
    </row>
    <row r="184" spans="1:6" ht="14.25" customHeight="1" x14ac:dyDescent="0.3">
      <c r="A184" s="10">
        <v>43979</v>
      </c>
      <c r="B184" s="2" t="s">
        <v>15</v>
      </c>
      <c r="C184" s="2">
        <v>364638</v>
      </c>
      <c r="D184" s="2">
        <v>37947688.5</v>
      </c>
      <c r="E184" s="2">
        <v>27829971.363000002</v>
      </c>
      <c r="F184" s="3">
        <v>628647.33076923073</v>
      </c>
    </row>
    <row r="185" spans="1:6" ht="14.25" customHeight="1" x14ac:dyDescent="0.3">
      <c r="A185" s="11">
        <v>43976</v>
      </c>
      <c r="B185" s="4" t="s">
        <v>16</v>
      </c>
      <c r="C185" s="4">
        <v>66316.5</v>
      </c>
      <c r="D185" s="4">
        <v>5704650</v>
      </c>
      <c r="E185" s="4">
        <v>4375924.2359999996</v>
      </c>
      <c r="F185" s="5">
        <v>135246.95929230767</v>
      </c>
    </row>
    <row r="186" spans="1:6" ht="14.25" customHeight="1" x14ac:dyDescent="0.3">
      <c r="A186" s="10">
        <v>43951</v>
      </c>
      <c r="B186" s="2" t="s">
        <v>16</v>
      </c>
      <c r="C186" s="2">
        <v>78235.5</v>
      </c>
      <c r="D186" s="2">
        <v>6819594</v>
      </c>
      <c r="E186" s="2">
        <v>5260171.5349999992</v>
      </c>
      <c r="F186" s="3">
        <v>70931.816676923074</v>
      </c>
    </row>
    <row r="187" spans="1:6" ht="14.25" customHeight="1" x14ac:dyDescent="0.3">
      <c r="A187" s="11">
        <v>43961</v>
      </c>
      <c r="B187" s="4" t="s">
        <v>16</v>
      </c>
      <c r="C187" s="4">
        <v>88311</v>
      </c>
      <c r="D187" s="4">
        <v>7726069.5</v>
      </c>
      <c r="E187" s="4">
        <v>5922893.7209999999</v>
      </c>
      <c r="F187" s="5">
        <v>161614.12454615385</v>
      </c>
    </row>
    <row r="188" spans="1:6" ht="14.25" customHeight="1" x14ac:dyDescent="0.3">
      <c r="A188" s="10">
        <v>43959</v>
      </c>
      <c r="B188" s="2" t="s">
        <v>16</v>
      </c>
      <c r="C188" s="2">
        <v>61804.5</v>
      </c>
      <c r="D188" s="2">
        <v>5365708.5</v>
      </c>
      <c r="E188" s="2">
        <v>4091691.3249999997</v>
      </c>
      <c r="F188" s="3">
        <v>232169.67161538458</v>
      </c>
    </row>
    <row r="189" spans="1:6" ht="14.25" customHeight="1" x14ac:dyDescent="0.3">
      <c r="A189" s="11">
        <v>43958</v>
      </c>
      <c r="B189" s="4" t="s">
        <v>16</v>
      </c>
      <c r="C189" s="4">
        <v>71067</v>
      </c>
      <c r="D189" s="4">
        <v>6175837.5</v>
      </c>
      <c r="E189" s="4">
        <v>4747959.6140000001</v>
      </c>
      <c r="F189" s="5">
        <v>157793.27424615383</v>
      </c>
    </row>
    <row r="190" spans="1:6" ht="14.25" customHeight="1" x14ac:dyDescent="0.3">
      <c r="A190" s="10">
        <v>43975</v>
      </c>
      <c r="B190" s="2" t="s">
        <v>16</v>
      </c>
      <c r="C190" s="2">
        <v>74649</v>
      </c>
      <c r="D190" s="2">
        <v>6098236.5</v>
      </c>
      <c r="E190" s="2">
        <v>5042435.841</v>
      </c>
      <c r="F190" s="3">
        <v>156805.83461538461</v>
      </c>
    </row>
    <row r="191" spans="1:6" ht="14.25" customHeight="1" x14ac:dyDescent="0.3">
      <c r="A191" s="11">
        <v>43967</v>
      </c>
      <c r="B191" s="4" t="s">
        <v>17</v>
      </c>
      <c r="C191" s="4">
        <v>44560.5</v>
      </c>
      <c r="D191" s="4">
        <v>4025148</v>
      </c>
      <c r="E191" s="4">
        <v>3259483.304</v>
      </c>
      <c r="F191" s="5">
        <v>145385.33866923075</v>
      </c>
    </row>
    <row r="192" spans="1:6" ht="14.25" customHeight="1" x14ac:dyDescent="0.3">
      <c r="A192" s="10">
        <v>43970</v>
      </c>
      <c r="B192" s="2" t="s">
        <v>17</v>
      </c>
      <c r="C192" s="2">
        <v>38250</v>
      </c>
      <c r="D192" s="2">
        <v>3552937.5</v>
      </c>
      <c r="E192" s="2">
        <v>2795344.17</v>
      </c>
      <c r="F192" s="3">
        <v>245048.26007692309</v>
      </c>
    </row>
    <row r="193" spans="1:6" ht="14.25" customHeight="1" x14ac:dyDescent="0.3">
      <c r="A193" s="11">
        <v>43968</v>
      </c>
      <c r="B193" s="4" t="s">
        <v>17</v>
      </c>
      <c r="C193" s="4">
        <v>34830</v>
      </c>
      <c r="D193" s="4">
        <v>3191155.5</v>
      </c>
      <c r="E193" s="4">
        <v>2528990.5839999998</v>
      </c>
      <c r="F193" s="5">
        <v>292821.22307692311</v>
      </c>
    </row>
    <row r="194" spans="1:6" ht="14.25" customHeight="1" x14ac:dyDescent="0.3">
      <c r="A194" s="10">
        <v>43960</v>
      </c>
      <c r="B194" s="2" t="s">
        <v>17</v>
      </c>
      <c r="C194" s="2">
        <v>32239.5</v>
      </c>
      <c r="D194" s="2">
        <v>3084892.5</v>
      </c>
      <c r="E194" s="2">
        <v>2384575.3629999999</v>
      </c>
      <c r="F194" s="3">
        <v>184346.05176923078</v>
      </c>
    </row>
    <row r="195" spans="1:6" ht="14.25" customHeight="1" x14ac:dyDescent="0.3">
      <c r="A195" s="11">
        <v>43955</v>
      </c>
      <c r="B195" s="4" t="s">
        <v>17</v>
      </c>
      <c r="C195" s="4">
        <v>30780</v>
      </c>
      <c r="D195" s="4">
        <v>2817853.5</v>
      </c>
      <c r="E195" s="4">
        <v>2169377.2250000001</v>
      </c>
      <c r="F195" s="5">
        <v>215836.18461538458</v>
      </c>
    </row>
    <row r="196" spans="1:6" ht="14.25" customHeight="1" x14ac:dyDescent="0.3">
      <c r="A196" s="10">
        <v>43950</v>
      </c>
      <c r="B196" s="2" t="s">
        <v>17</v>
      </c>
      <c r="C196" s="2">
        <v>29142</v>
      </c>
      <c r="D196" s="2">
        <v>2627595</v>
      </c>
      <c r="E196" s="2">
        <v>2033299.2799999998</v>
      </c>
      <c r="F196" s="3">
        <v>202681.39594615382</v>
      </c>
    </row>
    <row r="197" spans="1:6" ht="14.25" customHeight="1" x14ac:dyDescent="0.3">
      <c r="A197" s="11">
        <v>43953</v>
      </c>
      <c r="B197" s="4" t="s">
        <v>17</v>
      </c>
      <c r="C197" s="4">
        <v>26428.5</v>
      </c>
      <c r="D197" s="4">
        <v>2470465.5</v>
      </c>
      <c r="E197" s="4">
        <v>1911613.1440000001</v>
      </c>
      <c r="F197" s="5">
        <v>187667.93086153845</v>
      </c>
    </row>
    <row r="198" spans="1:6" ht="14.25" customHeight="1" x14ac:dyDescent="0.3">
      <c r="A198" s="10">
        <v>43977</v>
      </c>
      <c r="B198" s="2" t="s">
        <v>17</v>
      </c>
      <c r="C198" s="2">
        <v>40744.5</v>
      </c>
      <c r="D198" s="2">
        <v>3700311</v>
      </c>
      <c r="E198" s="2">
        <v>2861069.8419999997</v>
      </c>
      <c r="F198" s="3">
        <v>170303.62015384613</v>
      </c>
    </row>
    <row r="199" spans="1:6" ht="14.25" customHeight="1" x14ac:dyDescent="0.3">
      <c r="A199" s="11">
        <v>43952</v>
      </c>
      <c r="B199" s="4" t="s">
        <v>17</v>
      </c>
      <c r="C199" s="4">
        <v>46620</v>
      </c>
      <c r="D199" s="4">
        <v>4293241.5</v>
      </c>
      <c r="E199" s="4">
        <v>3389723.9589999998</v>
      </c>
      <c r="F199" s="5">
        <v>329717.03827692306</v>
      </c>
    </row>
    <row r="200" spans="1:6" ht="14.25" customHeight="1" x14ac:dyDescent="0.3">
      <c r="A200" s="10">
        <v>43963</v>
      </c>
      <c r="B200" s="2" t="s">
        <v>17</v>
      </c>
      <c r="C200" s="2">
        <v>32419.5</v>
      </c>
      <c r="D200" s="2">
        <v>3080614.5</v>
      </c>
      <c r="E200" s="2">
        <v>2363955.7909999997</v>
      </c>
      <c r="F200" s="3">
        <v>200042.36143846155</v>
      </c>
    </row>
    <row r="201" spans="1:6" ht="14.25" customHeight="1" x14ac:dyDescent="0.3">
      <c r="A201" s="11">
        <v>43972</v>
      </c>
      <c r="B201" s="4" t="s">
        <v>17</v>
      </c>
      <c r="C201" s="4">
        <v>40819.5</v>
      </c>
      <c r="D201" s="4">
        <v>3810394.5</v>
      </c>
      <c r="E201" s="4">
        <v>3046897.7940000002</v>
      </c>
      <c r="F201" s="5">
        <v>144594.40769230769</v>
      </c>
    </row>
    <row r="202" spans="1:6" ht="14.25" customHeight="1" x14ac:dyDescent="0.3">
      <c r="A202" s="10">
        <v>43971</v>
      </c>
      <c r="B202" s="2" t="s">
        <v>17</v>
      </c>
      <c r="C202" s="2">
        <v>41391</v>
      </c>
      <c r="D202" s="2">
        <v>3918987</v>
      </c>
      <c r="E202" s="2">
        <v>3141103.9569999999</v>
      </c>
      <c r="F202" s="3">
        <v>205451.17950769232</v>
      </c>
    </row>
    <row r="203" spans="1:6" ht="14.25" customHeight="1" x14ac:dyDescent="0.3">
      <c r="A203" s="11">
        <v>43956</v>
      </c>
      <c r="B203" s="4" t="s">
        <v>17</v>
      </c>
      <c r="C203" s="4">
        <v>29482.5</v>
      </c>
      <c r="D203" s="4">
        <v>2648688</v>
      </c>
      <c r="E203" s="4">
        <v>2021918.12</v>
      </c>
      <c r="F203" s="5">
        <v>219587.1531846154</v>
      </c>
    </row>
    <row r="204" spans="1:6" ht="14.25" customHeight="1" x14ac:dyDescent="0.3">
      <c r="A204" s="10">
        <v>43949</v>
      </c>
      <c r="B204" s="2" t="s">
        <v>17</v>
      </c>
      <c r="C204" s="2">
        <v>32181</v>
      </c>
      <c r="D204" s="2">
        <v>2863600.5</v>
      </c>
      <c r="E204" s="2">
        <v>2246478.6170000001</v>
      </c>
      <c r="F204" s="3">
        <v>140503.93076923076</v>
      </c>
    </row>
    <row r="205" spans="1:6" ht="14.25" customHeight="1" x14ac:dyDescent="0.3">
      <c r="A205" s="11">
        <v>43964</v>
      </c>
      <c r="B205" s="4" t="s">
        <v>17</v>
      </c>
      <c r="C205" s="4">
        <v>35535</v>
      </c>
      <c r="D205" s="4">
        <v>3288069</v>
      </c>
      <c r="E205" s="4">
        <v>2580984.0299999998</v>
      </c>
      <c r="F205" s="5">
        <v>208081.82515384615</v>
      </c>
    </row>
    <row r="206" spans="1:6" ht="14.25" customHeight="1" x14ac:dyDescent="0.3">
      <c r="A206" s="10">
        <v>43982</v>
      </c>
      <c r="B206" s="2" t="s">
        <v>16</v>
      </c>
      <c r="C206" s="2">
        <v>76234.5</v>
      </c>
      <c r="D206" s="2">
        <v>6500848.5</v>
      </c>
      <c r="E206" s="2">
        <v>5172874.4439999992</v>
      </c>
      <c r="F206" s="3">
        <v>60556.251538461533</v>
      </c>
    </row>
    <row r="207" spans="1:6" ht="14.25" customHeight="1" x14ac:dyDescent="0.3">
      <c r="A207" s="11">
        <v>43954</v>
      </c>
      <c r="B207" s="4" t="s">
        <v>17</v>
      </c>
      <c r="C207" s="4">
        <v>29935.5</v>
      </c>
      <c r="D207" s="4">
        <v>2720002.5</v>
      </c>
      <c r="E207" s="4">
        <v>2102974.0010000002</v>
      </c>
      <c r="F207" s="5">
        <v>175338.6411076923</v>
      </c>
    </row>
    <row r="208" spans="1:6" ht="14.25" customHeight="1" x14ac:dyDescent="0.3">
      <c r="A208" s="10">
        <v>43981</v>
      </c>
      <c r="B208" s="2" t="s">
        <v>16</v>
      </c>
      <c r="C208" s="2">
        <v>106926</v>
      </c>
      <c r="D208" s="2">
        <v>9098386.5</v>
      </c>
      <c r="E208" s="2">
        <v>7354572.0109999999</v>
      </c>
      <c r="F208" s="3">
        <v>193869.59292307691</v>
      </c>
    </row>
    <row r="209" spans="1:6" ht="14.25" customHeight="1" x14ac:dyDescent="0.3">
      <c r="A209" s="11">
        <v>43957</v>
      </c>
      <c r="B209" s="4" t="s">
        <v>17</v>
      </c>
      <c r="C209" s="4">
        <v>30342</v>
      </c>
      <c r="D209" s="4">
        <v>2738127</v>
      </c>
      <c r="E209" s="4">
        <v>2094375.01</v>
      </c>
      <c r="F209" s="5">
        <v>174068.47879999998</v>
      </c>
    </row>
    <row r="210" spans="1:6" ht="14.25" customHeight="1" x14ac:dyDescent="0.3">
      <c r="A210" s="10">
        <v>43974</v>
      </c>
      <c r="B210" s="2" t="s">
        <v>17</v>
      </c>
      <c r="C210" s="2">
        <v>42999</v>
      </c>
      <c r="D210" s="2">
        <v>3883215</v>
      </c>
      <c r="E210" s="2">
        <v>3151914.3419999997</v>
      </c>
      <c r="F210" s="3">
        <v>162279.9956153846</v>
      </c>
    </row>
    <row r="211" spans="1:6" ht="14.25" customHeight="1" x14ac:dyDescent="0.3">
      <c r="A211" s="11">
        <v>43979</v>
      </c>
      <c r="B211" s="4" t="s">
        <v>16</v>
      </c>
      <c r="C211" s="4">
        <v>69945</v>
      </c>
      <c r="D211" s="4">
        <v>6101931</v>
      </c>
      <c r="E211" s="4">
        <v>4743581.9779999992</v>
      </c>
      <c r="F211" s="5">
        <v>226018.55243846151</v>
      </c>
    </row>
    <row r="212" spans="1:6" ht="14.25" customHeight="1" x14ac:dyDescent="0.3">
      <c r="A212" s="10">
        <v>43976</v>
      </c>
      <c r="B212" s="2" t="s">
        <v>17</v>
      </c>
      <c r="C212" s="2">
        <v>38740.5</v>
      </c>
      <c r="D212" s="2">
        <v>3561655.5</v>
      </c>
      <c r="E212" s="2">
        <v>2769041.2770000002</v>
      </c>
      <c r="F212" s="3">
        <v>180495.52483076922</v>
      </c>
    </row>
    <row r="213" spans="1:6" ht="14.25" customHeight="1" x14ac:dyDescent="0.3">
      <c r="A213" s="11">
        <v>43951</v>
      </c>
      <c r="B213" s="4" t="s">
        <v>17</v>
      </c>
      <c r="C213" s="4">
        <v>31231.5</v>
      </c>
      <c r="D213" s="4">
        <v>2853310.5</v>
      </c>
      <c r="E213" s="4">
        <v>2211817.6569999997</v>
      </c>
      <c r="F213" s="5">
        <v>63441.684615384613</v>
      </c>
    </row>
    <row r="214" spans="1:6" ht="14.25" customHeight="1" x14ac:dyDescent="0.3">
      <c r="A214" s="10">
        <v>43961</v>
      </c>
      <c r="B214" s="2" t="s">
        <v>17</v>
      </c>
      <c r="C214" s="2">
        <v>37489.5</v>
      </c>
      <c r="D214" s="2">
        <v>3549097.5</v>
      </c>
      <c r="E214" s="2">
        <v>2745646.9479999999</v>
      </c>
      <c r="F214" s="3">
        <v>258287.05384615384</v>
      </c>
    </row>
    <row r="215" spans="1:6" ht="14.25" customHeight="1" x14ac:dyDescent="0.3">
      <c r="A215" s="11">
        <v>43959</v>
      </c>
      <c r="B215" s="4" t="s">
        <v>17</v>
      </c>
      <c r="C215" s="4">
        <v>34399.5</v>
      </c>
      <c r="D215" s="4">
        <v>3201358.5</v>
      </c>
      <c r="E215" s="4">
        <v>2481896.3339999998</v>
      </c>
      <c r="F215" s="5">
        <v>156377.12456923077</v>
      </c>
    </row>
    <row r="216" spans="1:6" ht="14.25" customHeight="1" x14ac:dyDescent="0.3">
      <c r="A216" s="10">
        <v>43958</v>
      </c>
      <c r="B216" s="2" t="s">
        <v>17</v>
      </c>
      <c r="C216" s="2">
        <v>32851.5</v>
      </c>
      <c r="D216" s="2">
        <v>2934504</v>
      </c>
      <c r="E216" s="2">
        <v>2253872.1379999998</v>
      </c>
      <c r="F216" s="3">
        <v>160756.50769230767</v>
      </c>
    </row>
    <row r="217" spans="1:6" ht="14.25" customHeight="1" x14ac:dyDescent="0.3">
      <c r="A217" s="11">
        <v>43975</v>
      </c>
      <c r="B217" s="4" t="s">
        <v>17</v>
      </c>
      <c r="C217" s="4">
        <v>38194.5</v>
      </c>
      <c r="D217" s="4">
        <v>3449302.5</v>
      </c>
      <c r="E217" s="4">
        <v>2798056.2479999997</v>
      </c>
      <c r="F217" s="5">
        <v>174707.83838461537</v>
      </c>
    </row>
    <row r="218" spans="1:6" ht="14.25" customHeight="1" x14ac:dyDescent="0.3">
      <c r="A218" s="10">
        <v>43982</v>
      </c>
      <c r="B218" s="2" t="s">
        <v>17</v>
      </c>
      <c r="C218" s="2">
        <v>42423</v>
      </c>
      <c r="D218" s="2">
        <v>3994153.5</v>
      </c>
      <c r="E218" s="2">
        <v>3105853.9129999997</v>
      </c>
      <c r="F218" s="3">
        <v>53605.712153846151</v>
      </c>
    </row>
    <row r="219" spans="1:6" ht="14.25" customHeight="1" x14ac:dyDescent="0.3">
      <c r="A219" s="11">
        <v>43981</v>
      </c>
      <c r="B219" s="4" t="s">
        <v>17</v>
      </c>
      <c r="C219" s="4">
        <v>48286.5</v>
      </c>
      <c r="D219" s="4">
        <v>4456441.5</v>
      </c>
      <c r="E219" s="4">
        <v>3473157.5449999999</v>
      </c>
      <c r="F219" s="5">
        <v>205639.55141538463</v>
      </c>
    </row>
    <row r="220" spans="1:6" ht="14.25" customHeight="1" x14ac:dyDescent="0.3">
      <c r="A220" s="10">
        <v>43979</v>
      </c>
      <c r="B220" s="2" t="s">
        <v>17</v>
      </c>
      <c r="C220" s="2">
        <v>41442</v>
      </c>
      <c r="D220" s="2">
        <v>3893680.5</v>
      </c>
      <c r="E220" s="2">
        <v>3004872.3489999999</v>
      </c>
      <c r="F220" s="3">
        <v>190911.88401538462</v>
      </c>
    </row>
    <row r="221" spans="1:6" ht="14.25" customHeight="1" x14ac:dyDescent="0.3">
      <c r="A221" s="11">
        <v>43967</v>
      </c>
      <c r="B221" s="4" t="s">
        <v>18</v>
      </c>
      <c r="C221" s="4">
        <v>18600</v>
      </c>
      <c r="D221" s="4">
        <v>1601425.5</v>
      </c>
      <c r="E221" s="4">
        <v>1268422.666</v>
      </c>
      <c r="F221" s="5">
        <v>189642.93076923076</v>
      </c>
    </row>
    <row r="222" spans="1:6" ht="14.25" customHeight="1" x14ac:dyDescent="0.3">
      <c r="A222" s="10">
        <v>43970</v>
      </c>
      <c r="B222" s="2" t="s">
        <v>18</v>
      </c>
      <c r="C222" s="2">
        <v>16638</v>
      </c>
      <c r="D222" s="2">
        <v>1364847</v>
      </c>
      <c r="E222" s="2">
        <v>1137103.412</v>
      </c>
      <c r="F222" s="3">
        <v>258642.5153846154</v>
      </c>
    </row>
    <row r="223" spans="1:6" ht="14.25" customHeight="1" x14ac:dyDescent="0.3">
      <c r="A223" s="11">
        <v>43968</v>
      </c>
      <c r="B223" s="4" t="s">
        <v>18</v>
      </c>
      <c r="C223" s="4">
        <v>15609</v>
      </c>
      <c r="D223" s="4">
        <v>1377577.5</v>
      </c>
      <c r="E223" s="4">
        <v>1086345.0159999998</v>
      </c>
      <c r="F223" s="5">
        <v>224718.40769230769</v>
      </c>
    </row>
    <row r="224" spans="1:6" ht="14.25" customHeight="1" x14ac:dyDescent="0.3">
      <c r="A224" s="10">
        <v>43960</v>
      </c>
      <c r="B224" s="2" t="s">
        <v>18</v>
      </c>
      <c r="C224" s="2">
        <v>13948.5</v>
      </c>
      <c r="D224" s="2">
        <v>1222932</v>
      </c>
      <c r="E224" s="2">
        <v>974409.1449999999</v>
      </c>
      <c r="F224" s="3">
        <v>299208.26923076925</v>
      </c>
    </row>
    <row r="225" spans="1:6" ht="14.25" customHeight="1" x14ac:dyDescent="0.3">
      <c r="A225" s="11">
        <v>43955</v>
      </c>
      <c r="B225" s="4" t="s">
        <v>18</v>
      </c>
      <c r="C225" s="4">
        <v>12301.5</v>
      </c>
      <c r="D225" s="4">
        <v>1085211</v>
      </c>
      <c r="E225" s="4">
        <v>874153.34499999997</v>
      </c>
      <c r="F225" s="5">
        <v>243709.48269230771</v>
      </c>
    </row>
    <row r="226" spans="1:6" ht="14.25" customHeight="1" x14ac:dyDescent="0.3">
      <c r="A226" s="10">
        <v>43950</v>
      </c>
      <c r="B226" s="2" t="s">
        <v>18</v>
      </c>
      <c r="C226" s="2">
        <v>13014</v>
      </c>
      <c r="D226" s="2">
        <v>1115992.5</v>
      </c>
      <c r="E226" s="2">
        <v>928035.23599999992</v>
      </c>
      <c r="F226" s="3">
        <v>185811.06153846154</v>
      </c>
    </row>
    <row r="227" spans="1:6" ht="14.25" customHeight="1" x14ac:dyDescent="0.3">
      <c r="A227" s="11">
        <v>43953</v>
      </c>
      <c r="B227" s="4" t="s">
        <v>18</v>
      </c>
      <c r="C227" s="4">
        <v>12313.5</v>
      </c>
      <c r="D227" s="4">
        <v>1053220.5</v>
      </c>
      <c r="E227" s="4">
        <v>843395.10900000005</v>
      </c>
      <c r="F227" s="5">
        <v>137019.67692307691</v>
      </c>
    </row>
    <row r="228" spans="1:6" ht="14.25" customHeight="1" x14ac:dyDescent="0.3">
      <c r="A228" s="10">
        <v>43977</v>
      </c>
      <c r="B228" s="2" t="s">
        <v>18</v>
      </c>
      <c r="C228" s="2">
        <v>17391</v>
      </c>
      <c r="D228" s="2">
        <v>1489132.5</v>
      </c>
      <c r="E228" s="2">
        <v>1209901.0159999998</v>
      </c>
      <c r="F228" s="3">
        <v>272121.81538461539</v>
      </c>
    </row>
    <row r="229" spans="1:6" ht="14.25" customHeight="1" x14ac:dyDescent="0.3">
      <c r="A229" s="11">
        <v>43952</v>
      </c>
      <c r="B229" s="4" t="s">
        <v>18</v>
      </c>
      <c r="C229" s="4">
        <v>17113.5</v>
      </c>
      <c r="D229" s="4">
        <v>1465842</v>
      </c>
      <c r="E229" s="4">
        <v>1193019.642</v>
      </c>
      <c r="F229" s="5">
        <v>272484.63076923077</v>
      </c>
    </row>
    <row r="230" spans="1:6" ht="14.25" customHeight="1" x14ac:dyDescent="0.3">
      <c r="A230" s="10">
        <v>43963</v>
      </c>
      <c r="B230" s="2" t="s">
        <v>18</v>
      </c>
      <c r="C230" s="2">
        <v>12802.5</v>
      </c>
      <c r="D230" s="2">
        <v>1123830</v>
      </c>
      <c r="E230" s="2">
        <v>914932.571</v>
      </c>
      <c r="F230" s="3">
        <v>284287.79007692303</v>
      </c>
    </row>
    <row r="231" spans="1:6" ht="14.25" customHeight="1" x14ac:dyDescent="0.3">
      <c r="A231" s="11">
        <v>43972</v>
      </c>
      <c r="B231" s="4" t="s">
        <v>18</v>
      </c>
      <c r="C231" s="4">
        <v>16554</v>
      </c>
      <c r="D231" s="4">
        <v>1380751.5</v>
      </c>
      <c r="E231" s="4">
        <v>1137748.7319999998</v>
      </c>
      <c r="F231" s="5">
        <v>227139.51416923077</v>
      </c>
    </row>
    <row r="232" spans="1:6" ht="14.25" customHeight="1" x14ac:dyDescent="0.3">
      <c r="A232" s="10">
        <v>43971</v>
      </c>
      <c r="B232" s="2" t="s">
        <v>18</v>
      </c>
      <c r="C232" s="2">
        <v>17329.5</v>
      </c>
      <c r="D232" s="2">
        <v>1430254.5</v>
      </c>
      <c r="E232" s="2">
        <v>1175778.8370000001</v>
      </c>
      <c r="F232" s="3">
        <v>286968.87692307692</v>
      </c>
    </row>
    <row r="233" spans="1:6" ht="14.25" customHeight="1" x14ac:dyDescent="0.3">
      <c r="A233" s="11">
        <v>43956</v>
      </c>
      <c r="B233" s="4" t="s">
        <v>18</v>
      </c>
      <c r="C233" s="4">
        <v>15987</v>
      </c>
      <c r="D233" s="4">
        <v>1384179</v>
      </c>
      <c r="E233" s="4">
        <v>1116620.7919999999</v>
      </c>
      <c r="F233" s="5">
        <v>220298.15353846154</v>
      </c>
    </row>
    <row r="234" spans="1:6" ht="14.25" customHeight="1" x14ac:dyDescent="0.3">
      <c r="A234" s="10">
        <v>43949</v>
      </c>
      <c r="B234" s="2" t="s">
        <v>18</v>
      </c>
      <c r="C234" s="2">
        <v>13303.5</v>
      </c>
      <c r="D234" s="2">
        <v>1102887</v>
      </c>
      <c r="E234" s="2">
        <v>914116.79200000002</v>
      </c>
      <c r="F234" s="3">
        <v>173095.92049999998</v>
      </c>
    </row>
    <row r="235" spans="1:6" ht="14.25" customHeight="1" x14ac:dyDescent="0.3">
      <c r="A235" s="11">
        <v>43964</v>
      </c>
      <c r="B235" s="4" t="s">
        <v>18</v>
      </c>
      <c r="C235" s="4">
        <v>14305.5</v>
      </c>
      <c r="D235" s="4">
        <v>1243507.5</v>
      </c>
      <c r="E235" s="4">
        <v>987216.74099999992</v>
      </c>
      <c r="F235" s="5">
        <v>233030.6</v>
      </c>
    </row>
    <row r="236" spans="1:6" ht="14.25" customHeight="1" x14ac:dyDescent="0.3">
      <c r="A236" s="10">
        <v>43954</v>
      </c>
      <c r="B236" s="2" t="s">
        <v>18</v>
      </c>
      <c r="C236" s="2">
        <v>12924</v>
      </c>
      <c r="D236" s="2">
        <v>1120009.5</v>
      </c>
      <c r="E236" s="2">
        <v>902752.71699999995</v>
      </c>
      <c r="F236" s="3">
        <v>193184.6</v>
      </c>
    </row>
    <row r="237" spans="1:6" ht="14.25" customHeight="1" x14ac:dyDescent="0.3">
      <c r="A237" s="11">
        <v>43957</v>
      </c>
      <c r="B237" s="4" t="s">
        <v>18</v>
      </c>
      <c r="C237" s="4">
        <v>14061</v>
      </c>
      <c r="D237" s="4">
        <v>1221057</v>
      </c>
      <c r="E237" s="4">
        <v>983096.41700000002</v>
      </c>
      <c r="F237" s="5">
        <v>373408.83343076921</v>
      </c>
    </row>
    <row r="238" spans="1:6" ht="14.25" customHeight="1" x14ac:dyDescent="0.3">
      <c r="A238" s="10">
        <v>43974</v>
      </c>
      <c r="B238" s="2" t="s">
        <v>18</v>
      </c>
      <c r="C238" s="2">
        <v>21958.5</v>
      </c>
      <c r="D238" s="2">
        <v>1854001.5</v>
      </c>
      <c r="E238" s="2">
        <v>1515956.368</v>
      </c>
      <c r="F238" s="3">
        <v>206787.93638461537</v>
      </c>
    </row>
    <row r="239" spans="1:6" ht="14.25" customHeight="1" x14ac:dyDescent="0.3">
      <c r="A239" s="11">
        <v>43976</v>
      </c>
      <c r="B239" s="4" t="s">
        <v>18</v>
      </c>
      <c r="C239" s="4">
        <v>17211</v>
      </c>
      <c r="D239" s="4">
        <v>1507867.5</v>
      </c>
      <c r="E239" s="4">
        <v>1217527.6069999998</v>
      </c>
      <c r="F239" s="5">
        <v>246242.8615384615</v>
      </c>
    </row>
    <row r="240" spans="1:6" ht="14.25" customHeight="1" x14ac:dyDescent="0.3">
      <c r="A240" s="10">
        <v>43951</v>
      </c>
      <c r="B240" s="2" t="s">
        <v>18</v>
      </c>
      <c r="C240" s="2">
        <v>12753</v>
      </c>
      <c r="D240" s="2">
        <v>1103068.5</v>
      </c>
      <c r="E240" s="2">
        <v>904501.45600000001</v>
      </c>
      <c r="F240" s="3">
        <v>58978.558669230762</v>
      </c>
    </row>
    <row r="241" spans="1:6" ht="14.25" customHeight="1" x14ac:dyDescent="0.3">
      <c r="A241" s="11">
        <v>43961</v>
      </c>
      <c r="B241" s="4" t="s">
        <v>18</v>
      </c>
      <c r="C241" s="4">
        <v>16435.5</v>
      </c>
      <c r="D241" s="4">
        <v>1471537.5</v>
      </c>
      <c r="E241" s="4">
        <v>1176721.1640000001</v>
      </c>
      <c r="F241" s="5">
        <v>252262.82307692306</v>
      </c>
    </row>
    <row r="242" spans="1:6" ht="14.25" customHeight="1" x14ac:dyDescent="0.3">
      <c r="A242" s="10">
        <v>43959</v>
      </c>
      <c r="B242" s="2" t="s">
        <v>18</v>
      </c>
      <c r="C242" s="2">
        <v>14494.5</v>
      </c>
      <c r="D242" s="2">
        <v>1269786</v>
      </c>
      <c r="E242" s="2">
        <v>1018857.6680000001</v>
      </c>
      <c r="F242" s="3">
        <v>197493.53076923077</v>
      </c>
    </row>
    <row r="243" spans="1:6" ht="14.25" customHeight="1" x14ac:dyDescent="0.3">
      <c r="A243" s="11">
        <v>43958</v>
      </c>
      <c r="B243" s="4" t="s">
        <v>18</v>
      </c>
      <c r="C243" s="4">
        <v>12705</v>
      </c>
      <c r="D243" s="4">
        <v>1123894.5</v>
      </c>
      <c r="E243" s="4">
        <v>898508.49699999997</v>
      </c>
      <c r="F243" s="5">
        <v>273904.81530769228</v>
      </c>
    </row>
    <row r="244" spans="1:6" ht="14.25" customHeight="1" x14ac:dyDescent="0.3">
      <c r="A244" s="10">
        <v>43975</v>
      </c>
      <c r="B244" s="2" t="s">
        <v>18</v>
      </c>
      <c r="C244" s="2">
        <v>18075</v>
      </c>
      <c r="D244" s="2">
        <v>1548099</v>
      </c>
      <c r="E244" s="2">
        <v>1256993.4810000001</v>
      </c>
      <c r="F244" s="3">
        <v>213288.93846153846</v>
      </c>
    </row>
    <row r="245" spans="1:6" ht="14.25" customHeight="1" x14ac:dyDescent="0.3">
      <c r="A245" s="11">
        <v>43967</v>
      </c>
      <c r="B245" s="4" t="s">
        <v>19</v>
      </c>
      <c r="C245" s="4">
        <v>13120.5</v>
      </c>
      <c r="D245" s="4">
        <v>1215033</v>
      </c>
      <c r="E245" s="4">
        <v>985281.03599999985</v>
      </c>
      <c r="F245" s="5">
        <v>143418.86295384614</v>
      </c>
    </row>
    <row r="246" spans="1:6" ht="14.25" customHeight="1" x14ac:dyDescent="0.3">
      <c r="A246" s="10">
        <v>43970</v>
      </c>
      <c r="B246" s="2" t="s">
        <v>19</v>
      </c>
      <c r="C246" s="2">
        <v>16237.5</v>
      </c>
      <c r="D246" s="2">
        <v>1403047.5</v>
      </c>
      <c r="E246" s="2">
        <v>1195875.8800000001</v>
      </c>
      <c r="F246" s="3">
        <v>173178.52204615384</v>
      </c>
    </row>
    <row r="247" spans="1:6" ht="14.25" customHeight="1" x14ac:dyDescent="0.3">
      <c r="A247" s="11">
        <v>43968</v>
      </c>
      <c r="B247" s="4" t="s">
        <v>19</v>
      </c>
      <c r="C247" s="4">
        <v>11967</v>
      </c>
      <c r="D247" s="4">
        <v>1060489.5</v>
      </c>
      <c r="E247" s="4">
        <v>851805.179</v>
      </c>
      <c r="F247" s="5">
        <v>171981.49101538458</v>
      </c>
    </row>
    <row r="248" spans="1:6" ht="14.25" customHeight="1" x14ac:dyDescent="0.3">
      <c r="A248" s="10">
        <v>43960</v>
      </c>
      <c r="B248" s="2" t="s">
        <v>19</v>
      </c>
      <c r="C248" s="2">
        <v>12037.5</v>
      </c>
      <c r="D248" s="2">
        <v>1081216.5</v>
      </c>
      <c r="E248" s="2">
        <v>910141.15500000003</v>
      </c>
      <c r="F248" s="3">
        <v>143296.04318461538</v>
      </c>
    </row>
    <row r="249" spans="1:6" ht="14.25" customHeight="1" x14ac:dyDescent="0.3">
      <c r="A249" s="11">
        <v>43955</v>
      </c>
      <c r="B249" s="4" t="s">
        <v>19</v>
      </c>
      <c r="C249" s="4">
        <v>7087.5</v>
      </c>
      <c r="D249" s="4">
        <v>610855.5</v>
      </c>
      <c r="E249" s="4">
        <v>541946.12800000003</v>
      </c>
      <c r="F249" s="5">
        <v>150795.58461538461</v>
      </c>
    </row>
    <row r="250" spans="1:6" ht="14.25" customHeight="1" x14ac:dyDescent="0.3">
      <c r="A250" s="10">
        <v>43950</v>
      </c>
      <c r="B250" s="2" t="s">
        <v>20</v>
      </c>
      <c r="C250" s="2">
        <v>25816.5</v>
      </c>
      <c r="D250" s="2">
        <v>2360914.5</v>
      </c>
      <c r="E250" s="2">
        <v>1868643.6719999998</v>
      </c>
      <c r="F250" s="3">
        <v>137636.84266153845</v>
      </c>
    </row>
    <row r="251" spans="1:6" ht="14.25" customHeight="1" x14ac:dyDescent="0.3">
      <c r="A251" s="11">
        <v>43953</v>
      </c>
      <c r="B251" s="4" t="s">
        <v>19</v>
      </c>
      <c r="C251" s="4">
        <v>4624.5</v>
      </c>
      <c r="D251" s="4">
        <v>433243.5</v>
      </c>
      <c r="E251" s="4">
        <v>377401.46199999994</v>
      </c>
      <c r="F251" s="5">
        <v>65936.343369230759</v>
      </c>
    </row>
    <row r="252" spans="1:6" ht="14.25" customHeight="1" x14ac:dyDescent="0.3">
      <c r="A252" s="10">
        <v>43977</v>
      </c>
      <c r="B252" s="2" t="s">
        <v>19</v>
      </c>
      <c r="C252" s="2">
        <v>12259.5</v>
      </c>
      <c r="D252" s="2">
        <v>1152054</v>
      </c>
      <c r="E252" s="2">
        <v>906579.62099999993</v>
      </c>
      <c r="F252" s="3">
        <v>217611.18753846153</v>
      </c>
    </row>
    <row r="253" spans="1:6" ht="14.25" customHeight="1" x14ac:dyDescent="0.3">
      <c r="A253" s="11">
        <v>43952</v>
      </c>
      <c r="B253" s="4" t="s">
        <v>19</v>
      </c>
      <c r="C253" s="4">
        <v>5446.5</v>
      </c>
      <c r="D253" s="4">
        <v>505572</v>
      </c>
      <c r="E253" s="4">
        <v>422390.908</v>
      </c>
      <c r="F253" s="5">
        <v>42729.218369230766</v>
      </c>
    </row>
    <row r="254" spans="1:6" ht="14.25" customHeight="1" x14ac:dyDescent="0.3">
      <c r="A254" s="10">
        <v>43963</v>
      </c>
      <c r="B254" s="2" t="s">
        <v>19</v>
      </c>
      <c r="C254" s="2">
        <v>11296.5</v>
      </c>
      <c r="D254" s="2">
        <v>989632.5</v>
      </c>
      <c r="E254" s="2">
        <v>829947.41200000001</v>
      </c>
      <c r="F254" s="3">
        <v>196319.5046923077</v>
      </c>
    </row>
    <row r="255" spans="1:6" ht="14.25" customHeight="1" x14ac:dyDescent="0.3">
      <c r="A255" s="11">
        <v>43972</v>
      </c>
      <c r="B255" s="4" t="s">
        <v>19</v>
      </c>
      <c r="C255" s="4">
        <v>12135</v>
      </c>
      <c r="D255" s="4">
        <v>1103623.5</v>
      </c>
      <c r="E255" s="4">
        <v>899589.3060000001</v>
      </c>
      <c r="F255" s="5">
        <v>184440.53076923077</v>
      </c>
    </row>
    <row r="256" spans="1:6" ht="14.25" customHeight="1" x14ac:dyDescent="0.3">
      <c r="A256" s="10">
        <v>43971</v>
      </c>
      <c r="B256" s="2" t="s">
        <v>19</v>
      </c>
      <c r="C256" s="2">
        <v>12630</v>
      </c>
      <c r="D256" s="2">
        <v>1104858</v>
      </c>
      <c r="E256" s="2">
        <v>915994.11899999983</v>
      </c>
      <c r="F256" s="3">
        <v>161654.46923076923</v>
      </c>
    </row>
    <row r="257" spans="1:6" ht="14.25" customHeight="1" x14ac:dyDescent="0.3">
      <c r="A257" s="11">
        <v>43956</v>
      </c>
      <c r="B257" s="4" t="s">
        <v>19</v>
      </c>
      <c r="C257" s="4">
        <v>8223</v>
      </c>
      <c r="D257" s="4">
        <v>694593</v>
      </c>
      <c r="E257" s="4">
        <v>622755.04999999993</v>
      </c>
      <c r="F257" s="5">
        <v>172368.62218461538</v>
      </c>
    </row>
    <row r="258" spans="1:6" ht="14.25" customHeight="1" x14ac:dyDescent="0.3">
      <c r="A258" s="10">
        <v>43949</v>
      </c>
      <c r="B258" s="2" t="s">
        <v>20</v>
      </c>
      <c r="C258" s="2">
        <v>25149</v>
      </c>
      <c r="D258" s="2">
        <v>2277072</v>
      </c>
      <c r="E258" s="2">
        <v>1804070.1239999998</v>
      </c>
      <c r="F258" s="3">
        <v>125553.02143076922</v>
      </c>
    </row>
    <row r="259" spans="1:6" ht="14.25" customHeight="1" x14ac:dyDescent="0.3">
      <c r="A259" s="11">
        <v>43964</v>
      </c>
      <c r="B259" s="4" t="s">
        <v>19</v>
      </c>
      <c r="C259" s="4">
        <v>10401</v>
      </c>
      <c r="D259" s="4">
        <v>949912.5</v>
      </c>
      <c r="E259" s="4">
        <v>785961.28899999999</v>
      </c>
      <c r="F259" s="5">
        <v>253438.94004615385</v>
      </c>
    </row>
    <row r="260" spans="1:6" ht="14.25" customHeight="1" x14ac:dyDescent="0.3">
      <c r="A260" s="10">
        <v>43982</v>
      </c>
      <c r="B260" s="2" t="s">
        <v>18</v>
      </c>
      <c r="C260" s="2">
        <v>17689.5</v>
      </c>
      <c r="D260" s="2">
        <v>1592119.5</v>
      </c>
      <c r="E260" s="2">
        <v>1279369.1529999999</v>
      </c>
      <c r="F260" s="3">
        <v>119890.85384615383</v>
      </c>
    </row>
    <row r="261" spans="1:6" ht="14.25" customHeight="1" x14ac:dyDescent="0.3">
      <c r="A261" s="11">
        <v>43954</v>
      </c>
      <c r="B261" s="4" t="s">
        <v>19</v>
      </c>
      <c r="C261" s="4">
        <v>8127</v>
      </c>
      <c r="D261" s="4">
        <v>665302.5</v>
      </c>
      <c r="E261" s="4">
        <v>644221.49399999995</v>
      </c>
      <c r="F261" s="5">
        <v>95245.727138461531</v>
      </c>
    </row>
    <row r="262" spans="1:6" ht="14.25" customHeight="1" x14ac:dyDescent="0.3">
      <c r="A262" s="10">
        <v>43981</v>
      </c>
      <c r="B262" s="2" t="s">
        <v>18</v>
      </c>
      <c r="C262" s="2">
        <v>27250.5</v>
      </c>
      <c r="D262" s="2">
        <v>2457252</v>
      </c>
      <c r="E262" s="2">
        <v>1983435.05</v>
      </c>
      <c r="F262" s="3">
        <v>175066.50692307693</v>
      </c>
    </row>
    <row r="263" spans="1:6" ht="14.25" customHeight="1" x14ac:dyDescent="0.3">
      <c r="A263" s="11">
        <v>43957</v>
      </c>
      <c r="B263" s="4" t="s">
        <v>19</v>
      </c>
      <c r="C263" s="4">
        <v>8464.5</v>
      </c>
      <c r="D263" s="4">
        <v>739291.5</v>
      </c>
      <c r="E263" s="4">
        <v>651727.3679999999</v>
      </c>
      <c r="F263" s="5">
        <v>154318.62433846152</v>
      </c>
    </row>
    <row r="264" spans="1:6" ht="14.25" customHeight="1" x14ac:dyDescent="0.3">
      <c r="A264" s="10">
        <v>43974</v>
      </c>
      <c r="B264" s="2" t="s">
        <v>19</v>
      </c>
      <c r="C264" s="2">
        <v>14167.5</v>
      </c>
      <c r="D264" s="2">
        <v>1315075.5</v>
      </c>
      <c r="E264" s="2">
        <v>1074904.135</v>
      </c>
      <c r="F264" s="3">
        <v>269233.34436923079</v>
      </c>
    </row>
    <row r="265" spans="1:6" ht="14.25" customHeight="1" x14ac:dyDescent="0.3">
      <c r="A265" s="11">
        <v>43979</v>
      </c>
      <c r="B265" s="4" t="s">
        <v>18</v>
      </c>
      <c r="C265" s="4">
        <v>16500</v>
      </c>
      <c r="D265" s="4">
        <v>1487928</v>
      </c>
      <c r="E265" s="4">
        <v>1187884.8939999999</v>
      </c>
      <c r="F265" s="5">
        <v>279400.0153846154</v>
      </c>
    </row>
    <row r="266" spans="1:6" ht="14.25" customHeight="1" x14ac:dyDescent="0.3">
      <c r="A266" s="10">
        <v>43976</v>
      </c>
      <c r="B266" s="2" t="s">
        <v>19</v>
      </c>
      <c r="C266" s="2">
        <v>13260</v>
      </c>
      <c r="D266" s="2">
        <v>1230687</v>
      </c>
      <c r="E266" s="2">
        <v>985675.48699999996</v>
      </c>
      <c r="F266" s="3">
        <v>224353.45695384615</v>
      </c>
    </row>
    <row r="267" spans="1:6" ht="14.25" customHeight="1" x14ac:dyDescent="0.3">
      <c r="A267" s="11">
        <v>43951</v>
      </c>
      <c r="B267" s="4" t="s">
        <v>19</v>
      </c>
      <c r="C267" s="4">
        <v>4285.5</v>
      </c>
      <c r="D267" s="4">
        <v>404691</v>
      </c>
      <c r="E267" s="4">
        <v>333054.54800000001</v>
      </c>
      <c r="F267" s="5">
        <v>11494.630769230769</v>
      </c>
    </row>
    <row r="268" spans="1:6" ht="14.25" customHeight="1" x14ac:dyDescent="0.3">
      <c r="A268" s="10">
        <v>43961</v>
      </c>
      <c r="B268" s="2" t="s">
        <v>19</v>
      </c>
      <c r="C268" s="2">
        <v>13440</v>
      </c>
      <c r="D268" s="2">
        <v>1198285.5</v>
      </c>
      <c r="E268" s="2">
        <v>1018063.802</v>
      </c>
      <c r="F268" s="3">
        <v>178012.59307692308</v>
      </c>
    </row>
    <row r="269" spans="1:6" ht="14.25" customHeight="1" x14ac:dyDescent="0.3">
      <c r="A269" s="11">
        <v>43959</v>
      </c>
      <c r="B269" s="4" t="s">
        <v>19</v>
      </c>
      <c r="C269" s="4">
        <v>9058.5</v>
      </c>
      <c r="D269" s="4">
        <v>798759</v>
      </c>
      <c r="E269" s="4">
        <v>669115.93699999992</v>
      </c>
      <c r="F269" s="5">
        <v>171987.47030000002</v>
      </c>
    </row>
    <row r="270" spans="1:6" ht="14.25" customHeight="1" x14ac:dyDescent="0.3">
      <c r="A270" s="10">
        <v>43958</v>
      </c>
      <c r="B270" s="2" t="s">
        <v>19</v>
      </c>
      <c r="C270" s="2">
        <v>8719.5</v>
      </c>
      <c r="D270" s="2">
        <v>769276.5</v>
      </c>
      <c r="E270" s="2">
        <v>654599.97699999996</v>
      </c>
      <c r="F270" s="3">
        <v>184385.1884923077</v>
      </c>
    </row>
    <row r="271" spans="1:6" ht="14.25" customHeight="1" x14ac:dyDescent="0.3">
      <c r="A271" s="11">
        <v>43975</v>
      </c>
      <c r="B271" s="4" t="s">
        <v>19</v>
      </c>
      <c r="C271" s="4">
        <v>12666</v>
      </c>
      <c r="D271" s="4">
        <v>1184865</v>
      </c>
      <c r="E271" s="4">
        <v>953822.62099999993</v>
      </c>
      <c r="F271" s="5">
        <v>340158.78723076923</v>
      </c>
    </row>
    <row r="272" spans="1:6" ht="14.25" customHeight="1" x14ac:dyDescent="0.3">
      <c r="A272" s="10">
        <v>43967</v>
      </c>
      <c r="B272" s="2" t="s">
        <v>20</v>
      </c>
      <c r="C272" s="2">
        <v>34563</v>
      </c>
      <c r="D272" s="2">
        <v>2922883.5</v>
      </c>
      <c r="E272" s="2">
        <v>2340316.3049999997</v>
      </c>
      <c r="F272" s="3">
        <v>109812.45384615385</v>
      </c>
    </row>
    <row r="273" spans="1:6" ht="14.25" customHeight="1" x14ac:dyDescent="0.3">
      <c r="A273" s="11">
        <v>43970</v>
      </c>
      <c r="B273" s="4" t="s">
        <v>20</v>
      </c>
      <c r="C273" s="4">
        <v>28882.5</v>
      </c>
      <c r="D273" s="4">
        <v>2446530</v>
      </c>
      <c r="E273" s="4">
        <v>1956748.2629999998</v>
      </c>
      <c r="F273" s="5">
        <v>108543.03143076923</v>
      </c>
    </row>
    <row r="274" spans="1:6" ht="14.25" customHeight="1" x14ac:dyDescent="0.3">
      <c r="A274" s="10">
        <v>43968</v>
      </c>
      <c r="B274" s="2" t="s">
        <v>20</v>
      </c>
      <c r="C274" s="2">
        <v>28275</v>
      </c>
      <c r="D274" s="2">
        <v>2435632.5</v>
      </c>
      <c r="E274" s="2">
        <v>1954139.7149999999</v>
      </c>
      <c r="F274" s="3">
        <v>79541.984615384616</v>
      </c>
    </row>
    <row r="275" spans="1:6" ht="14.25" customHeight="1" x14ac:dyDescent="0.3">
      <c r="A275" s="11">
        <v>43960</v>
      </c>
      <c r="B275" s="4" t="s">
        <v>20</v>
      </c>
      <c r="C275" s="4">
        <v>26271</v>
      </c>
      <c r="D275" s="4">
        <v>2384937</v>
      </c>
      <c r="E275" s="4">
        <v>1880070.5110000002</v>
      </c>
      <c r="F275" s="5">
        <v>141472.14615384614</v>
      </c>
    </row>
    <row r="276" spans="1:6" ht="14.25" customHeight="1" x14ac:dyDescent="0.3">
      <c r="A276" s="10">
        <v>43955</v>
      </c>
      <c r="B276" s="2" t="s">
        <v>20</v>
      </c>
      <c r="C276" s="2">
        <v>23587.5</v>
      </c>
      <c r="D276" s="2">
        <v>2155668</v>
      </c>
      <c r="E276" s="2">
        <v>1685753.1839999999</v>
      </c>
      <c r="F276" s="3">
        <v>135489.15811538461</v>
      </c>
    </row>
    <row r="277" spans="1:6" ht="14.25" customHeight="1" x14ac:dyDescent="0.3">
      <c r="A277" s="11">
        <v>43953</v>
      </c>
      <c r="B277" s="4" t="s">
        <v>20</v>
      </c>
      <c r="C277" s="4">
        <v>18427.5</v>
      </c>
      <c r="D277" s="4">
        <v>1682851.5</v>
      </c>
      <c r="E277" s="4">
        <v>1337535.2989999999</v>
      </c>
      <c r="F277" s="5">
        <v>121636.08074615385</v>
      </c>
    </row>
    <row r="278" spans="1:6" ht="14.25" customHeight="1" x14ac:dyDescent="0.3">
      <c r="A278" s="10">
        <v>43977</v>
      </c>
      <c r="B278" s="2" t="s">
        <v>20</v>
      </c>
      <c r="C278" s="2">
        <v>27156</v>
      </c>
      <c r="D278" s="2">
        <v>2410803</v>
      </c>
      <c r="E278" s="2">
        <v>1897998.2520000001</v>
      </c>
      <c r="F278" s="3">
        <v>96303.4</v>
      </c>
    </row>
    <row r="279" spans="1:6" ht="14.25" customHeight="1" x14ac:dyDescent="0.3">
      <c r="A279" s="11">
        <v>43952</v>
      </c>
      <c r="B279" s="4" t="s">
        <v>20</v>
      </c>
      <c r="C279" s="4">
        <v>35190</v>
      </c>
      <c r="D279" s="4">
        <v>3168510</v>
      </c>
      <c r="E279" s="4">
        <v>2533138.7200000002</v>
      </c>
      <c r="F279" s="5">
        <v>102615.49999999999</v>
      </c>
    </row>
    <row r="280" spans="1:6" ht="14.25" customHeight="1" x14ac:dyDescent="0.3">
      <c r="A280" s="10">
        <v>43963</v>
      </c>
      <c r="B280" s="2" t="s">
        <v>20</v>
      </c>
      <c r="C280" s="2">
        <v>25483.5</v>
      </c>
      <c r="D280" s="2">
        <v>2243160</v>
      </c>
      <c r="E280" s="2">
        <v>1757185.7729999998</v>
      </c>
      <c r="F280" s="3">
        <v>114933.59230769231</v>
      </c>
    </row>
    <row r="281" spans="1:6" ht="14.25" customHeight="1" x14ac:dyDescent="0.3">
      <c r="A281" s="11">
        <v>43972</v>
      </c>
      <c r="B281" s="4" t="s">
        <v>20</v>
      </c>
      <c r="C281" s="4">
        <v>25362</v>
      </c>
      <c r="D281" s="4">
        <v>2198935.5</v>
      </c>
      <c r="E281" s="4">
        <v>1755958.3049999999</v>
      </c>
      <c r="F281" s="5">
        <v>102833.37792307691</v>
      </c>
    </row>
    <row r="282" spans="1:6" ht="14.25" customHeight="1" x14ac:dyDescent="0.3">
      <c r="A282" s="10">
        <v>43971</v>
      </c>
      <c r="B282" s="2" t="s">
        <v>20</v>
      </c>
      <c r="C282" s="2">
        <v>28849.5</v>
      </c>
      <c r="D282" s="2">
        <v>2520759</v>
      </c>
      <c r="E282" s="2">
        <v>2010739.0729999999</v>
      </c>
      <c r="F282" s="3">
        <v>106300.0107076923</v>
      </c>
    </row>
    <row r="283" spans="1:6" ht="14.25" customHeight="1" x14ac:dyDescent="0.3">
      <c r="A283" s="11">
        <v>43956</v>
      </c>
      <c r="B283" s="4" t="s">
        <v>20</v>
      </c>
      <c r="C283" s="4">
        <v>26367</v>
      </c>
      <c r="D283" s="4">
        <v>2380333.5</v>
      </c>
      <c r="E283" s="4">
        <v>1873451.2719999999</v>
      </c>
      <c r="F283" s="5">
        <v>149632.49369999999</v>
      </c>
    </row>
    <row r="284" spans="1:6" ht="14.25" customHeight="1" x14ac:dyDescent="0.3">
      <c r="A284" s="10">
        <v>43964</v>
      </c>
      <c r="B284" s="2" t="s">
        <v>20</v>
      </c>
      <c r="C284" s="2">
        <v>25539</v>
      </c>
      <c r="D284" s="2">
        <v>2263651.5</v>
      </c>
      <c r="E284" s="2">
        <v>1783039.3049999997</v>
      </c>
      <c r="F284" s="3">
        <v>139331.31929230769</v>
      </c>
    </row>
    <row r="285" spans="1:6" ht="14.25" customHeight="1" x14ac:dyDescent="0.3">
      <c r="A285" s="11">
        <v>43982</v>
      </c>
      <c r="B285" s="4" t="s">
        <v>19</v>
      </c>
      <c r="C285" s="4">
        <v>14808</v>
      </c>
      <c r="D285" s="4">
        <v>1336789.5</v>
      </c>
      <c r="E285" s="4">
        <v>1084824.9949999999</v>
      </c>
      <c r="F285" s="5">
        <v>167974.06755384614</v>
      </c>
    </row>
    <row r="286" spans="1:6" ht="14.25" customHeight="1" x14ac:dyDescent="0.3">
      <c r="A286" s="10">
        <v>43954</v>
      </c>
      <c r="B286" s="2" t="s">
        <v>20</v>
      </c>
      <c r="C286" s="2">
        <v>21343.5</v>
      </c>
      <c r="D286" s="2">
        <v>1906557</v>
      </c>
      <c r="E286" s="2">
        <v>1485927.8739999998</v>
      </c>
      <c r="F286" s="3">
        <v>100092.68052307691</v>
      </c>
    </row>
    <row r="287" spans="1:6" ht="14.25" customHeight="1" x14ac:dyDescent="0.3">
      <c r="A287" s="11">
        <v>43981</v>
      </c>
      <c r="B287" s="4" t="s">
        <v>19</v>
      </c>
      <c r="C287" s="4">
        <v>17946</v>
      </c>
      <c r="D287" s="4">
        <v>1609090.5</v>
      </c>
      <c r="E287" s="4">
        <v>1298844.2</v>
      </c>
      <c r="F287" s="5">
        <v>137945.5276</v>
      </c>
    </row>
    <row r="288" spans="1:6" ht="14.25" customHeight="1" x14ac:dyDescent="0.3">
      <c r="A288" s="10">
        <v>43957</v>
      </c>
      <c r="B288" s="2" t="s">
        <v>20</v>
      </c>
      <c r="C288" s="2">
        <v>24337.5</v>
      </c>
      <c r="D288" s="2">
        <v>2159350.5</v>
      </c>
      <c r="E288" s="2">
        <v>1715939.5399999998</v>
      </c>
      <c r="F288" s="3">
        <v>115138.50836153845</v>
      </c>
    </row>
    <row r="289" spans="1:6" ht="14.25" customHeight="1" x14ac:dyDescent="0.3">
      <c r="A289" s="11">
        <v>43974</v>
      </c>
      <c r="B289" s="4" t="s">
        <v>20</v>
      </c>
      <c r="C289" s="4">
        <v>36997.5</v>
      </c>
      <c r="D289" s="4">
        <v>3089140.5</v>
      </c>
      <c r="E289" s="4">
        <v>2533823.1740000001</v>
      </c>
      <c r="F289" s="5">
        <v>109891.53846153845</v>
      </c>
    </row>
    <row r="290" spans="1:6" ht="14.25" customHeight="1" x14ac:dyDescent="0.3">
      <c r="A290" s="10">
        <v>43979</v>
      </c>
      <c r="B290" s="2" t="s">
        <v>19</v>
      </c>
      <c r="C290" s="2">
        <v>13864.5</v>
      </c>
      <c r="D290" s="2">
        <v>1239747</v>
      </c>
      <c r="E290" s="2">
        <v>995597.5199999999</v>
      </c>
      <c r="F290" s="3">
        <v>216733.44615384613</v>
      </c>
    </row>
    <row r="291" spans="1:6" ht="14.25" customHeight="1" x14ac:dyDescent="0.3">
      <c r="A291" s="11">
        <v>43976</v>
      </c>
      <c r="B291" s="4" t="s">
        <v>20</v>
      </c>
      <c r="C291" s="4">
        <v>28494</v>
      </c>
      <c r="D291" s="4">
        <v>2512803</v>
      </c>
      <c r="E291" s="4">
        <v>1972327.267</v>
      </c>
      <c r="F291" s="5">
        <v>174025.3846153846</v>
      </c>
    </row>
    <row r="292" spans="1:6" ht="14.25" customHeight="1" x14ac:dyDescent="0.3">
      <c r="A292" s="10">
        <v>43951</v>
      </c>
      <c r="B292" s="2" t="s">
        <v>20</v>
      </c>
      <c r="C292" s="2">
        <v>27883.5</v>
      </c>
      <c r="D292" s="2">
        <v>2560080</v>
      </c>
      <c r="E292" s="2">
        <v>2016381.645</v>
      </c>
      <c r="F292" s="3">
        <v>41912.707692307689</v>
      </c>
    </row>
    <row r="293" spans="1:6" ht="14.25" customHeight="1" x14ac:dyDescent="0.3">
      <c r="A293" s="11">
        <v>43961</v>
      </c>
      <c r="B293" s="4" t="s">
        <v>20</v>
      </c>
      <c r="C293" s="4">
        <v>31224</v>
      </c>
      <c r="D293" s="4">
        <v>2767270.5</v>
      </c>
      <c r="E293" s="4">
        <v>2174380.5969999996</v>
      </c>
      <c r="F293" s="5">
        <v>80170.980907692297</v>
      </c>
    </row>
    <row r="294" spans="1:6" ht="14.25" customHeight="1" x14ac:dyDescent="0.3">
      <c r="A294" s="10">
        <v>43959</v>
      </c>
      <c r="B294" s="2" t="s">
        <v>20</v>
      </c>
      <c r="C294" s="2">
        <v>25020</v>
      </c>
      <c r="D294" s="2">
        <v>2235960</v>
      </c>
      <c r="E294" s="2">
        <v>1780335.608</v>
      </c>
      <c r="F294" s="3">
        <v>140320.89928461539</v>
      </c>
    </row>
    <row r="295" spans="1:6" ht="14.25" customHeight="1" x14ac:dyDescent="0.3">
      <c r="A295" s="11">
        <v>43958</v>
      </c>
      <c r="B295" s="4" t="s">
        <v>20</v>
      </c>
      <c r="C295" s="4">
        <v>26184</v>
      </c>
      <c r="D295" s="4">
        <v>2308336.5</v>
      </c>
      <c r="E295" s="4">
        <v>1837113.1940000001</v>
      </c>
      <c r="F295" s="5">
        <v>115064.43612307693</v>
      </c>
    </row>
    <row r="296" spans="1:6" ht="14.25" customHeight="1" x14ac:dyDescent="0.3">
      <c r="A296" s="10">
        <v>43975</v>
      </c>
      <c r="B296" s="2" t="s">
        <v>20</v>
      </c>
      <c r="C296" s="2">
        <v>29824.5</v>
      </c>
      <c r="D296" s="2">
        <v>2526909</v>
      </c>
      <c r="E296" s="2">
        <v>2092407.26</v>
      </c>
      <c r="F296" s="3">
        <v>62346.415384615379</v>
      </c>
    </row>
    <row r="297" spans="1:6" ht="14.25" customHeight="1" x14ac:dyDescent="0.3">
      <c r="A297" s="11">
        <v>43950</v>
      </c>
      <c r="B297" s="4" t="s">
        <v>21</v>
      </c>
      <c r="C297" s="4">
        <v>208351.5</v>
      </c>
      <c r="D297" s="4">
        <v>21615333</v>
      </c>
      <c r="E297" s="4">
        <v>15729720.814999998</v>
      </c>
      <c r="F297" s="5">
        <v>273156.71999999997</v>
      </c>
    </row>
    <row r="298" spans="1:6" ht="14.25" customHeight="1" x14ac:dyDescent="0.3">
      <c r="A298" s="10">
        <v>43949</v>
      </c>
      <c r="B298" s="2" t="s">
        <v>21</v>
      </c>
      <c r="C298" s="2">
        <v>204637.5</v>
      </c>
      <c r="D298" s="2">
        <v>21114898.5</v>
      </c>
      <c r="E298" s="2">
        <v>15426373.358999999</v>
      </c>
      <c r="F298" s="3">
        <v>255889.23846153845</v>
      </c>
    </row>
    <row r="299" spans="1:6" ht="14.25" customHeight="1" x14ac:dyDescent="0.3">
      <c r="A299" s="11">
        <v>43982</v>
      </c>
      <c r="B299" s="4" t="s">
        <v>20</v>
      </c>
      <c r="C299" s="4">
        <v>31372.5</v>
      </c>
      <c r="D299" s="4">
        <v>2794324.5</v>
      </c>
      <c r="E299" s="4">
        <v>2251714.5490000001</v>
      </c>
      <c r="F299" s="5">
        <v>37852.04366923077</v>
      </c>
    </row>
    <row r="300" spans="1:6" ht="14.25" customHeight="1" x14ac:dyDescent="0.3">
      <c r="A300" s="10">
        <v>43981</v>
      </c>
      <c r="B300" s="2" t="s">
        <v>20</v>
      </c>
      <c r="C300" s="2">
        <v>34681.5</v>
      </c>
      <c r="D300" s="2">
        <v>3005334</v>
      </c>
      <c r="E300" s="2">
        <v>2408136.8190000001</v>
      </c>
      <c r="F300" s="3">
        <v>113231.09230769232</v>
      </c>
    </row>
    <row r="301" spans="1:6" ht="14.25" customHeight="1" x14ac:dyDescent="0.3">
      <c r="A301" s="11">
        <v>43979</v>
      </c>
      <c r="B301" s="4" t="s">
        <v>20</v>
      </c>
      <c r="C301" s="4">
        <v>28197</v>
      </c>
      <c r="D301" s="4">
        <v>2559211.5</v>
      </c>
      <c r="E301" s="4">
        <v>2038847.0090000001</v>
      </c>
      <c r="F301" s="5">
        <v>74270.530769230769</v>
      </c>
    </row>
    <row r="302" spans="1:6" ht="14.25" customHeight="1" x14ac:dyDescent="0.3">
      <c r="A302" s="10">
        <v>43967</v>
      </c>
      <c r="B302" s="2" t="s">
        <v>21</v>
      </c>
      <c r="C302" s="2">
        <v>236551.5</v>
      </c>
      <c r="D302" s="2">
        <v>23689383</v>
      </c>
      <c r="E302" s="2">
        <v>17329462.175999999</v>
      </c>
      <c r="F302" s="3">
        <v>258177.63846153844</v>
      </c>
    </row>
    <row r="303" spans="1:6" ht="14.25" customHeight="1" x14ac:dyDescent="0.3">
      <c r="A303" s="11">
        <v>43970</v>
      </c>
      <c r="B303" s="4" t="s">
        <v>21</v>
      </c>
      <c r="C303" s="4">
        <v>223597.5</v>
      </c>
      <c r="D303" s="4">
        <v>21945858</v>
      </c>
      <c r="E303" s="4">
        <v>15975681.728</v>
      </c>
      <c r="F303" s="5">
        <v>296759.42307692306</v>
      </c>
    </row>
    <row r="304" spans="1:6" ht="14.25" customHeight="1" x14ac:dyDescent="0.3">
      <c r="A304" s="10">
        <v>43968</v>
      </c>
      <c r="B304" s="2" t="s">
        <v>21</v>
      </c>
      <c r="C304" s="2">
        <v>193363.5</v>
      </c>
      <c r="D304" s="2">
        <v>19546386</v>
      </c>
      <c r="E304" s="2">
        <v>14278298.844000001</v>
      </c>
      <c r="F304" s="3">
        <v>264289.06153846154</v>
      </c>
    </row>
    <row r="305" spans="1:6" ht="14.25" customHeight="1" x14ac:dyDescent="0.3">
      <c r="A305" s="11">
        <v>43960</v>
      </c>
      <c r="B305" s="4" t="s">
        <v>21</v>
      </c>
      <c r="C305" s="4">
        <v>188319</v>
      </c>
      <c r="D305" s="4">
        <v>19218631.5</v>
      </c>
      <c r="E305" s="4">
        <v>13973128.512</v>
      </c>
      <c r="F305" s="5">
        <v>403874.8839461538</v>
      </c>
    </row>
    <row r="306" spans="1:6" ht="14.25" customHeight="1" x14ac:dyDescent="0.3">
      <c r="A306" s="10">
        <v>43955</v>
      </c>
      <c r="B306" s="2" t="s">
        <v>21</v>
      </c>
      <c r="C306" s="2">
        <v>237544.5</v>
      </c>
      <c r="D306" s="2">
        <v>24292218</v>
      </c>
      <c r="E306" s="2">
        <v>17650186.028999999</v>
      </c>
      <c r="F306" s="3">
        <v>347608.63846153842</v>
      </c>
    </row>
    <row r="307" spans="1:6" ht="14.25" customHeight="1" x14ac:dyDescent="0.3">
      <c r="A307" s="11">
        <v>43950</v>
      </c>
      <c r="B307" s="4" t="s">
        <v>22</v>
      </c>
      <c r="C307" s="4">
        <v>203209.5</v>
      </c>
      <c r="D307" s="4">
        <v>20871391.5</v>
      </c>
      <c r="E307" s="4">
        <v>15206983.089</v>
      </c>
      <c r="F307" s="5">
        <v>284467.66153846157</v>
      </c>
    </row>
    <row r="308" spans="1:6" ht="14.25" customHeight="1" x14ac:dyDescent="0.3">
      <c r="A308" s="10">
        <v>43953</v>
      </c>
      <c r="B308" s="2" t="s">
        <v>21</v>
      </c>
      <c r="C308" s="2">
        <v>185979</v>
      </c>
      <c r="D308" s="2">
        <v>19625364</v>
      </c>
      <c r="E308" s="2">
        <v>14386025.838000001</v>
      </c>
      <c r="F308" s="3">
        <v>361439.69230769225</v>
      </c>
    </row>
    <row r="309" spans="1:6" ht="14.25" customHeight="1" x14ac:dyDescent="0.3">
      <c r="A309" s="11">
        <v>43977</v>
      </c>
      <c r="B309" s="4" t="s">
        <v>21</v>
      </c>
      <c r="C309" s="4">
        <v>244905</v>
      </c>
      <c r="D309" s="4">
        <v>25163431.5</v>
      </c>
      <c r="E309" s="4">
        <v>18210825.697000001</v>
      </c>
      <c r="F309" s="5">
        <v>272401.2</v>
      </c>
    </row>
    <row r="310" spans="1:6" ht="14.25" customHeight="1" x14ac:dyDescent="0.3">
      <c r="A310" s="10">
        <v>43952</v>
      </c>
      <c r="B310" s="2" t="s">
        <v>21</v>
      </c>
      <c r="C310" s="2">
        <v>239409</v>
      </c>
      <c r="D310" s="2">
        <v>25413351</v>
      </c>
      <c r="E310" s="2">
        <v>18463277.771000002</v>
      </c>
      <c r="F310" s="3">
        <v>369443.39999999997</v>
      </c>
    </row>
    <row r="311" spans="1:6" ht="14.25" customHeight="1" x14ac:dyDescent="0.3">
      <c r="A311" s="11">
        <v>43963</v>
      </c>
      <c r="B311" s="4" t="s">
        <v>21</v>
      </c>
      <c r="C311" s="4">
        <v>192886.5</v>
      </c>
      <c r="D311" s="4">
        <v>19205179.5</v>
      </c>
      <c r="E311" s="4">
        <v>13834210.461999999</v>
      </c>
      <c r="F311" s="5">
        <v>383344.65076923074</v>
      </c>
    </row>
    <row r="312" spans="1:6" ht="14.25" customHeight="1" x14ac:dyDescent="0.3">
      <c r="A312" s="10">
        <v>43972</v>
      </c>
      <c r="B312" s="2" t="s">
        <v>21</v>
      </c>
      <c r="C312" s="2">
        <v>224233.5</v>
      </c>
      <c r="D312" s="2">
        <v>22253295</v>
      </c>
      <c r="E312" s="2">
        <v>16496134.313999999</v>
      </c>
      <c r="F312" s="3">
        <v>334550.50769230764</v>
      </c>
    </row>
    <row r="313" spans="1:6" ht="14.25" customHeight="1" x14ac:dyDescent="0.3">
      <c r="A313" s="11">
        <v>43971</v>
      </c>
      <c r="B313" s="4" t="s">
        <v>21</v>
      </c>
      <c r="C313" s="4">
        <v>219622.5</v>
      </c>
      <c r="D313" s="4">
        <v>21959286</v>
      </c>
      <c r="E313" s="4">
        <v>15958453.927999999</v>
      </c>
      <c r="F313" s="5">
        <v>417117.17692307686</v>
      </c>
    </row>
    <row r="314" spans="1:6" ht="14.25" customHeight="1" x14ac:dyDescent="0.3">
      <c r="A314" s="10">
        <v>43956</v>
      </c>
      <c r="B314" s="2" t="s">
        <v>21</v>
      </c>
      <c r="C314" s="2">
        <v>213582</v>
      </c>
      <c r="D314" s="2">
        <v>21919435.5</v>
      </c>
      <c r="E314" s="2">
        <v>15790923.194999998</v>
      </c>
      <c r="F314" s="3">
        <v>365011.08061538462</v>
      </c>
    </row>
    <row r="315" spans="1:6" ht="14.25" customHeight="1" x14ac:dyDescent="0.3">
      <c r="A315" s="11">
        <v>43949</v>
      </c>
      <c r="B315" s="4" t="s">
        <v>22</v>
      </c>
      <c r="C315" s="4">
        <v>195705</v>
      </c>
      <c r="D315" s="4">
        <v>20003263.5</v>
      </c>
      <c r="E315" s="4">
        <v>14633542.982000001</v>
      </c>
      <c r="F315" s="5">
        <v>268185.43076923076</v>
      </c>
    </row>
    <row r="316" spans="1:6" ht="14.25" customHeight="1" x14ac:dyDescent="0.3">
      <c r="A316" s="10">
        <v>43964</v>
      </c>
      <c r="B316" s="2" t="s">
        <v>21</v>
      </c>
      <c r="C316" s="2">
        <v>193722</v>
      </c>
      <c r="D316" s="2">
        <v>19437273</v>
      </c>
      <c r="E316" s="2">
        <v>13979092.230999999</v>
      </c>
      <c r="F316" s="3">
        <v>418713.96153846156</v>
      </c>
    </row>
    <row r="317" spans="1:6" ht="14.25" customHeight="1" x14ac:dyDescent="0.3">
      <c r="A317" s="11">
        <v>43954</v>
      </c>
      <c r="B317" s="4" t="s">
        <v>21</v>
      </c>
      <c r="C317" s="4">
        <v>257215.5</v>
      </c>
      <c r="D317" s="4">
        <v>26492278.5</v>
      </c>
      <c r="E317" s="4">
        <v>19179229.932</v>
      </c>
      <c r="F317" s="5">
        <v>254778.07384615383</v>
      </c>
    </row>
    <row r="318" spans="1:6" ht="14.25" customHeight="1" x14ac:dyDescent="0.3">
      <c r="A318" s="10">
        <v>43957</v>
      </c>
      <c r="B318" s="2" t="s">
        <v>21</v>
      </c>
      <c r="C318" s="2">
        <v>224779.5</v>
      </c>
      <c r="D318" s="2">
        <v>23032992</v>
      </c>
      <c r="E318" s="2">
        <v>16792969.817999996</v>
      </c>
      <c r="F318" s="3">
        <v>443086.25303076918</v>
      </c>
    </row>
    <row r="319" spans="1:6" ht="14.25" customHeight="1" x14ac:dyDescent="0.3">
      <c r="A319" s="11">
        <v>43974</v>
      </c>
      <c r="B319" s="4" t="s">
        <v>21</v>
      </c>
      <c r="C319" s="4">
        <v>292018.5</v>
      </c>
      <c r="D319" s="4">
        <v>28590910.5</v>
      </c>
      <c r="E319" s="4">
        <v>21740920.338999998</v>
      </c>
      <c r="F319" s="5">
        <v>206427.73076923075</v>
      </c>
    </row>
    <row r="320" spans="1:6" ht="14.25" customHeight="1" x14ac:dyDescent="0.3">
      <c r="A320" s="10">
        <v>43976</v>
      </c>
      <c r="B320" s="2" t="s">
        <v>21</v>
      </c>
      <c r="C320" s="2">
        <v>198751.5</v>
      </c>
      <c r="D320" s="2">
        <v>20582743.5</v>
      </c>
      <c r="E320" s="2">
        <v>14894008.652000001</v>
      </c>
      <c r="F320" s="3">
        <v>316452.66153846157</v>
      </c>
    </row>
    <row r="321" spans="1:6" ht="14.25" customHeight="1" x14ac:dyDescent="0.3">
      <c r="A321" s="11">
        <v>43951</v>
      </c>
      <c r="B321" s="4" t="s">
        <v>21</v>
      </c>
      <c r="C321" s="4">
        <v>214386</v>
      </c>
      <c r="D321" s="4">
        <v>22530000</v>
      </c>
      <c r="E321" s="4">
        <v>16370527.077</v>
      </c>
      <c r="F321" s="5">
        <v>115618.05384615384</v>
      </c>
    </row>
    <row r="322" spans="1:6" ht="14.25" customHeight="1" x14ac:dyDescent="0.3">
      <c r="A322" s="10">
        <v>43961</v>
      </c>
      <c r="B322" s="2" t="s">
        <v>21</v>
      </c>
      <c r="C322" s="2">
        <v>243825</v>
      </c>
      <c r="D322" s="2">
        <v>24890404.5</v>
      </c>
      <c r="E322" s="2">
        <v>18159589.107999999</v>
      </c>
      <c r="F322" s="3">
        <v>258558.49999999997</v>
      </c>
    </row>
    <row r="323" spans="1:6" ht="14.25" customHeight="1" x14ac:dyDescent="0.3">
      <c r="A323" s="11">
        <v>43959</v>
      </c>
      <c r="B323" s="4" t="s">
        <v>21</v>
      </c>
      <c r="C323" s="4">
        <v>232701</v>
      </c>
      <c r="D323" s="4">
        <v>23881948.5</v>
      </c>
      <c r="E323" s="4">
        <v>17462223.403999999</v>
      </c>
      <c r="F323" s="5">
        <v>512464.9846153846</v>
      </c>
    </row>
    <row r="324" spans="1:6" ht="14.25" customHeight="1" x14ac:dyDescent="0.3">
      <c r="A324" s="10">
        <v>43958</v>
      </c>
      <c r="B324" s="2" t="s">
        <v>21</v>
      </c>
      <c r="C324" s="2">
        <v>219411</v>
      </c>
      <c r="D324" s="2">
        <v>22460130</v>
      </c>
      <c r="E324" s="2">
        <v>16627687.641000001</v>
      </c>
      <c r="F324" s="3">
        <v>518998.75384615385</v>
      </c>
    </row>
    <row r="325" spans="1:6" ht="14.25" customHeight="1" x14ac:dyDescent="0.3">
      <c r="A325" s="11">
        <v>43975</v>
      </c>
      <c r="B325" s="4" t="s">
        <v>21</v>
      </c>
      <c r="C325" s="4">
        <v>200029.5</v>
      </c>
      <c r="D325" s="4">
        <v>19959801</v>
      </c>
      <c r="E325" s="4">
        <v>15125624.641999999</v>
      </c>
      <c r="F325" s="5">
        <v>318671.85465384612</v>
      </c>
    </row>
    <row r="326" spans="1:6" ht="14.25" customHeight="1" x14ac:dyDescent="0.3">
      <c r="A326" s="10">
        <v>43967</v>
      </c>
      <c r="B326" s="2" t="s">
        <v>22</v>
      </c>
      <c r="C326" s="2">
        <v>225480</v>
      </c>
      <c r="D326" s="2">
        <v>22355338.5</v>
      </c>
      <c r="E326" s="2">
        <v>16443448.491999999</v>
      </c>
      <c r="F326" s="3">
        <v>291468.59999999998</v>
      </c>
    </row>
    <row r="327" spans="1:6" ht="14.25" customHeight="1" x14ac:dyDescent="0.3">
      <c r="A327" s="11">
        <v>43970</v>
      </c>
      <c r="B327" s="4" t="s">
        <v>22</v>
      </c>
      <c r="C327" s="4">
        <v>211453.5</v>
      </c>
      <c r="D327" s="4">
        <v>20590072.5</v>
      </c>
      <c r="E327" s="4">
        <v>15078027.685000001</v>
      </c>
      <c r="F327" s="5">
        <v>293452.29237692308</v>
      </c>
    </row>
    <row r="328" spans="1:6" ht="14.25" customHeight="1" x14ac:dyDescent="0.3">
      <c r="A328" s="10">
        <v>43968</v>
      </c>
      <c r="B328" s="2" t="s">
        <v>22</v>
      </c>
      <c r="C328" s="2">
        <v>184801.5</v>
      </c>
      <c r="D328" s="2">
        <v>18449091</v>
      </c>
      <c r="E328" s="2">
        <v>13533023.127999999</v>
      </c>
      <c r="F328" s="3">
        <v>246229.69714615386</v>
      </c>
    </row>
    <row r="329" spans="1:6" ht="14.25" customHeight="1" x14ac:dyDescent="0.3">
      <c r="A329" s="11">
        <v>43960</v>
      </c>
      <c r="B329" s="4" t="s">
        <v>22</v>
      </c>
      <c r="C329" s="4">
        <v>177976.5</v>
      </c>
      <c r="D329" s="4">
        <v>18085798.5</v>
      </c>
      <c r="E329" s="4">
        <v>13150397.668</v>
      </c>
      <c r="F329" s="5">
        <v>444057.73347692302</v>
      </c>
    </row>
    <row r="330" spans="1:6" ht="14.25" customHeight="1" x14ac:dyDescent="0.3">
      <c r="A330" s="10">
        <v>43955</v>
      </c>
      <c r="B330" s="2" t="s">
        <v>22</v>
      </c>
      <c r="C330" s="2">
        <v>223617</v>
      </c>
      <c r="D330" s="2">
        <v>22796827.5</v>
      </c>
      <c r="E330" s="2">
        <v>16597666.014999999</v>
      </c>
      <c r="F330" s="3">
        <v>404297.74615384609</v>
      </c>
    </row>
    <row r="331" spans="1:6" ht="14.25" customHeight="1" x14ac:dyDescent="0.3">
      <c r="A331" s="11">
        <v>43953</v>
      </c>
      <c r="B331" s="4" t="s">
        <v>22</v>
      </c>
      <c r="C331" s="4">
        <v>176397</v>
      </c>
      <c r="D331" s="4">
        <v>18625921.5</v>
      </c>
      <c r="E331" s="4">
        <v>13628439.163999999</v>
      </c>
      <c r="F331" s="5">
        <v>370802.93846153846</v>
      </c>
    </row>
    <row r="332" spans="1:6" ht="14.25" customHeight="1" x14ac:dyDescent="0.3">
      <c r="A332" s="10">
        <v>43977</v>
      </c>
      <c r="B332" s="2" t="s">
        <v>22</v>
      </c>
      <c r="C332" s="2">
        <v>232369.5</v>
      </c>
      <c r="D332" s="2">
        <v>23856345</v>
      </c>
      <c r="E332" s="2">
        <v>17297352.185000002</v>
      </c>
      <c r="F332" s="3">
        <v>279472.16153846151</v>
      </c>
    </row>
    <row r="333" spans="1:6" ht="14.25" customHeight="1" x14ac:dyDescent="0.3">
      <c r="A333" s="11">
        <v>43952</v>
      </c>
      <c r="B333" s="4" t="s">
        <v>22</v>
      </c>
      <c r="C333" s="4">
        <v>226540.5</v>
      </c>
      <c r="D333" s="4">
        <v>23953536</v>
      </c>
      <c r="E333" s="4">
        <v>17342946.796999998</v>
      </c>
      <c r="F333" s="5">
        <v>380499.56092307693</v>
      </c>
    </row>
    <row r="334" spans="1:6" ht="14.25" customHeight="1" x14ac:dyDescent="0.3">
      <c r="A334" s="10">
        <v>43963</v>
      </c>
      <c r="B334" s="2" t="s">
        <v>22</v>
      </c>
      <c r="C334" s="2">
        <v>189679.5</v>
      </c>
      <c r="D334" s="2">
        <v>18718036.5</v>
      </c>
      <c r="E334" s="2">
        <v>13500671.991999999</v>
      </c>
      <c r="F334" s="3">
        <v>344959.87384615385</v>
      </c>
    </row>
    <row r="335" spans="1:6" ht="14.25" customHeight="1" x14ac:dyDescent="0.3">
      <c r="A335" s="11">
        <v>43972</v>
      </c>
      <c r="B335" s="4" t="s">
        <v>22</v>
      </c>
      <c r="C335" s="4">
        <v>213640.5</v>
      </c>
      <c r="D335" s="4">
        <v>21042673.5</v>
      </c>
      <c r="E335" s="4">
        <v>15681371.557000002</v>
      </c>
      <c r="F335" s="5">
        <v>296732.59615384613</v>
      </c>
    </row>
    <row r="336" spans="1:6" ht="14.25" customHeight="1" x14ac:dyDescent="0.3">
      <c r="A336" s="10">
        <v>43971</v>
      </c>
      <c r="B336" s="2" t="s">
        <v>22</v>
      </c>
      <c r="C336" s="2">
        <v>214885.5</v>
      </c>
      <c r="D336" s="2">
        <v>21411349.5</v>
      </c>
      <c r="E336" s="2">
        <v>15600701.422999999</v>
      </c>
      <c r="F336" s="3">
        <v>410370.5153846154</v>
      </c>
    </row>
    <row r="337" spans="1:6" ht="14.25" customHeight="1" x14ac:dyDescent="0.3">
      <c r="A337" s="11">
        <v>43956</v>
      </c>
      <c r="B337" s="4" t="s">
        <v>22</v>
      </c>
      <c r="C337" s="4">
        <v>203832</v>
      </c>
      <c r="D337" s="4">
        <v>20880142.5</v>
      </c>
      <c r="E337" s="4">
        <v>15015521.489999998</v>
      </c>
      <c r="F337" s="5">
        <v>398269.43076923076</v>
      </c>
    </row>
    <row r="338" spans="1:6" ht="14.25" customHeight="1" x14ac:dyDescent="0.3">
      <c r="A338" s="10">
        <v>43964</v>
      </c>
      <c r="B338" s="2" t="s">
        <v>22</v>
      </c>
      <c r="C338" s="2">
        <v>188662.5</v>
      </c>
      <c r="D338" s="2">
        <v>18784000.5</v>
      </c>
      <c r="E338" s="2">
        <v>13568684.673999999</v>
      </c>
      <c r="F338" s="3">
        <v>349844.36153846153</v>
      </c>
    </row>
    <row r="339" spans="1:6" ht="14.25" customHeight="1" x14ac:dyDescent="0.3">
      <c r="A339" s="11">
        <v>43982</v>
      </c>
      <c r="B339" s="4" t="s">
        <v>21</v>
      </c>
      <c r="C339" s="4">
        <v>215277</v>
      </c>
      <c r="D339" s="4">
        <v>21585316.5</v>
      </c>
      <c r="E339" s="4">
        <v>16285354.714</v>
      </c>
      <c r="F339" s="5">
        <v>183249.26153846155</v>
      </c>
    </row>
    <row r="340" spans="1:6" ht="14.25" customHeight="1" x14ac:dyDescent="0.3">
      <c r="A340" s="10">
        <v>43954</v>
      </c>
      <c r="B340" s="2" t="s">
        <v>22</v>
      </c>
      <c r="C340" s="2">
        <v>248148</v>
      </c>
      <c r="D340" s="2">
        <v>25519072.5</v>
      </c>
      <c r="E340" s="2">
        <v>18491870.614999998</v>
      </c>
      <c r="F340" s="3">
        <v>270910.05384615384</v>
      </c>
    </row>
    <row r="341" spans="1:6" ht="14.25" customHeight="1" x14ac:dyDescent="0.3">
      <c r="A341" s="11">
        <v>43981</v>
      </c>
      <c r="B341" s="4" t="s">
        <v>21</v>
      </c>
      <c r="C341" s="4">
        <v>246414</v>
      </c>
      <c r="D341" s="4">
        <v>24527245.5</v>
      </c>
      <c r="E341" s="4">
        <v>18595804.535</v>
      </c>
      <c r="F341" s="5">
        <v>282204.5230769231</v>
      </c>
    </row>
    <row r="342" spans="1:6" ht="14.25" customHeight="1" x14ac:dyDescent="0.3">
      <c r="A342" s="10">
        <v>43957</v>
      </c>
      <c r="B342" s="2" t="s">
        <v>22</v>
      </c>
      <c r="C342" s="2">
        <v>216498</v>
      </c>
      <c r="D342" s="2">
        <v>22126444.5</v>
      </c>
      <c r="E342" s="2">
        <v>16128268.832</v>
      </c>
      <c r="F342" s="3">
        <v>389877.53846153844</v>
      </c>
    </row>
    <row r="343" spans="1:6" ht="14.25" customHeight="1" x14ac:dyDescent="0.3">
      <c r="A343" s="11">
        <v>43974</v>
      </c>
      <c r="B343" s="4" t="s">
        <v>22</v>
      </c>
      <c r="C343" s="4">
        <v>275793</v>
      </c>
      <c r="D343" s="4">
        <v>26806626</v>
      </c>
      <c r="E343" s="4">
        <v>20508194.544999998</v>
      </c>
      <c r="F343" s="5">
        <v>239346.81538461536</v>
      </c>
    </row>
    <row r="344" spans="1:6" ht="14.25" customHeight="1" x14ac:dyDescent="0.3">
      <c r="A344" s="10">
        <v>43979</v>
      </c>
      <c r="B344" s="2" t="s">
        <v>21</v>
      </c>
      <c r="C344" s="2">
        <v>199753.5</v>
      </c>
      <c r="D344" s="2">
        <v>20535733.5</v>
      </c>
      <c r="E344" s="2">
        <v>15173462.744000001</v>
      </c>
      <c r="F344" s="3">
        <v>257491.36923076925</v>
      </c>
    </row>
    <row r="345" spans="1:6" ht="14.25" customHeight="1" x14ac:dyDescent="0.3">
      <c r="A345" s="11">
        <v>43976</v>
      </c>
      <c r="B345" s="4" t="s">
        <v>22</v>
      </c>
      <c r="C345" s="4">
        <v>192948</v>
      </c>
      <c r="D345" s="4">
        <v>19806927</v>
      </c>
      <c r="E345" s="4">
        <v>14358653.389999999</v>
      </c>
      <c r="F345" s="5">
        <v>319377.7946153846</v>
      </c>
    </row>
    <row r="346" spans="1:6" ht="14.25" customHeight="1" x14ac:dyDescent="0.3">
      <c r="A346" s="10">
        <v>43951</v>
      </c>
      <c r="B346" s="2" t="s">
        <v>22</v>
      </c>
      <c r="C346" s="2">
        <v>206038.5</v>
      </c>
      <c r="D346" s="2">
        <v>21740460</v>
      </c>
      <c r="E346" s="2">
        <v>15789926.042999998</v>
      </c>
      <c r="F346" s="3">
        <v>115102.03846153845</v>
      </c>
    </row>
    <row r="347" spans="1:6" ht="14.25" customHeight="1" x14ac:dyDescent="0.3">
      <c r="A347" s="11">
        <v>43961</v>
      </c>
      <c r="B347" s="4" t="s">
        <v>22</v>
      </c>
      <c r="C347" s="4">
        <v>231559.5</v>
      </c>
      <c r="D347" s="4">
        <v>23443725</v>
      </c>
      <c r="E347" s="4">
        <v>17121204.866</v>
      </c>
      <c r="F347" s="5">
        <v>269535.72538461542</v>
      </c>
    </row>
    <row r="348" spans="1:6" ht="14.25" customHeight="1" x14ac:dyDescent="0.3">
      <c r="A348" s="10">
        <v>43959</v>
      </c>
      <c r="B348" s="2" t="s">
        <v>22</v>
      </c>
      <c r="C348" s="2">
        <v>225076.5</v>
      </c>
      <c r="D348" s="2">
        <v>22846078.5</v>
      </c>
      <c r="E348" s="2">
        <v>16722171.227</v>
      </c>
      <c r="F348" s="3">
        <v>479024.68461538455</v>
      </c>
    </row>
    <row r="349" spans="1:6" ht="14.25" customHeight="1" x14ac:dyDescent="0.3">
      <c r="A349" s="11">
        <v>43958</v>
      </c>
      <c r="B349" s="4" t="s">
        <v>22</v>
      </c>
      <c r="C349" s="4">
        <v>209415</v>
      </c>
      <c r="D349" s="4">
        <v>21463023</v>
      </c>
      <c r="E349" s="4">
        <v>15847839.739</v>
      </c>
      <c r="F349" s="5">
        <v>521163.87692307692</v>
      </c>
    </row>
    <row r="350" spans="1:6" ht="14.25" customHeight="1" x14ac:dyDescent="0.3">
      <c r="A350" s="10">
        <v>43975</v>
      </c>
      <c r="B350" s="2" t="s">
        <v>22</v>
      </c>
      <c r="C350" s="2">
        <v>193719</v>
      </c>
      <c r="D350" s="2">
        <v>19071117</v>
      </c>
      <c r="E350" s="2">
        <v>14541424.877999999</v>
      </c>
      <c r="F350" s="3">
        <v>304806.9854230769</v>
      </c>
    </row>
    <row r="351" spans="1:6" ht="14.25" customHeight="1" x14ac:dyDescent="0.3">
      <c r="A351" s="11">
        <v>43950</v>
      </c>
      <c r="B351" s="4" t="s">
        <v>23</v>
      </c>
      <c r="C351" s="4">
        <v>12250.5</v>
      </c>
      <c r="D351" s="4">
        <v>981519</v>
      </c>
      <c r="E351" s="4">
        <v>867080.68200000003</v>
      </c>
      <c r="F351" s="5">
        <v>102160.21538461538</v>
      </c>
    </row>
    <row r="352" spans="1:6" ht="14.25" customHeight="1" x14ac:dyDescent="0.3">
      <c r="A352" s="10">
        <v>43949</v>
      </c>
      <c r="B352" s="2" t="s">
        <v>23</v>
      </c>
      <c r="C352" s="2">
        <v>12541.5</v>
      </c>
      <c r="D352" s="2">
        <v>992541</v>
      </c>
      <c r="E352" s="2">
        <v>874678.696</v>
      </c>
      <c r="F352" s="3">
        <v>83886.676923076913</v>
      </c>
    </row>
    <row r="353" spans="1:6" ht="14.25" customHeight="1" x14ac:dyDescent="0.3">
      <c r="A353" s="11">
        <v>43982</v>
      </c>
      <c r="B353" s="4" t="s">
        <v>22</v>
      </c>
      <c r="C353" s="4">
        <v>206758.5</v>
      </c>
      <c r="D353" s="4">
        <v>20717248.5</v>
      </c>
      <c r="E353" s="4">
        <v>15667372.685999999</v>
      </c>
      <c r="F353" s="5">
        <v>180007.08753846152</v>
      </c>
    </row>
    <row r="354" spans="1:6" ht="14.25" customHeight="1" x14ac:dyDescent="0.3">
      <c r="A354" s="10">
        <v>43981</v>
      </c>
      <c r="B354" s="2" t="s">
        <v>22</v>
      </c>
      <c r="C354" s="2">
        <v>244734</v>
      </c>
      <c r="D354" s="2">
        <v>24151980</v>
      </c>
      <c r="E354" s="2">
        <v>18429449.488000002</v>
      </c>
      <c r="F354" s="3">
        <v>303444.36538461538</v>
      </c>
    </row>
    <row r="355" spans="1:6" ht="14.25" customHeight="1" x14ac:dyDescent="0.3">
      <c r="A355" s="11">
        <v>43979</v>
      </c>
      <c r="B355" s="4" t="s">
        <v>22</v>
      </c>
      <c r="C355" s="4">
        <v>191641.5</v>
      </c>
      <c r="D355" s="4">
        <v>19549036.5</v>
      </c>
      <c r="E355" s="4">
        <v>14481164.23</v>
      </c>
      <c r="F355" s="5">
        <v>266079.27846153843</v>
      </c>
    </row>
    <row r="356" spans="1:6" ht="14.25" customHeight="1" x14ac:dyDescent="0.3">
      <c r="A356" s="10">
        <v>43967</v>
      </c>
      <c r="B356" s="2" t="s">
        <v>23</v>
      </c>
      <c r="C356" s="2">
        <v>16368</v>
      </c>
      <c r="D356" s="2">
        <v>1316350.5</v>
      </c>
      <c r="E356" s="2">
        <v>1092945.2830000001</v>
      </c>
      <c r="F356" s="3">
        <v>175846.6446153846</v>
      </c>
    </row>
    <row r="357" spans="1:6" ht="14.25" customHeight="1" x14ac:dyDescent="0.3">
      <c r="A357" s="11">
        <v>43970</v>
      </c>
      <c r="B357" s="4" t="s">
        <v>23</v>
      </c>
      <c r="C357" s="4">
        <v>14427</v>
      </c>
      <c r="D357" s="4">
        <v>1126810.5</v>
      </c>
      <c r="E357" s="4">
        <v>963035.41399999999</v>
      </c>
      <c r="F357" s="5">
        <v>202056.34519230769</v>
      </c>
    </row>
    <row r="358" spans="1:6" ht="14.25" customHeight="1" x14ac:dyDescent="0.3">
      <c r="A358" s="10">
        <v>43968</v>
      </c>
      <c r="B358" s="2" t="s">
        <v>23</v>
      </c>
      <c r="C358" s="2">
        <v>13440</v>
      </c>
      <c r="D358" s="2">
        <v>1157529</v>
      </c>
      <c r="E358" s="2">
        <v>935379.42299999984</v>
      </c>
      <c r="F358" s="3">
        <v>111375.6648</v>
      </c>
    </row>
    <row r="359" spans="1:6" ht="14.25" customHeight="1" x14ac:dyDescent="0.3">
      <c r="A359" s="11">
        <v>43960</v>
      </c>
      <c r="B359" s="4" t="s">
        <v>23</v>
      </c>
      <c r="C359" s="4">
        <v>11745</v>
      </c>
      <c r="D359" s="4">
        <v>955801.5</v>
      </c>
      <c r="E359" s="4">
        <v>795942.652</v>
      </c>
      <c r="F359" s="5">
        <v>165952.05877692305</v>
      </c>
    </row>
    <row r="360" spans="1:6" ht="14.25" customHeight="1" x14ac:dyDescent="0.3">
      <c r="A360" s="10">
        <v>43955</v>
      </c>
      <c r="B360" s="2" t="s">
        <v>23</v>
      </c>
      <c r="C360" s="2">
        <v>11062.5</v>
      </c>
      <c r="D360" s="2">
        <v>906343.5</v>
      </c>
      <c r="E360" s="2">
        <v>762082.74899999995</v>
      </c>
      <c r="F360" s="3">
        <v>125305.56399230768</v>
      </c>
    </row>
    <row r="361" spans="1:6" ht="14.25" customHeight="1" x14ac:dyDescent="0.3">
      <c r="A361" s="11">
        <v>43953</v>
      </c>
      <c r="B361" s="4" t="s">
        <v>23</v>
      </c>
      <c r="C361" s="4">
        <v>10018.5</v>
      </c>
      <c r="D361" s="4">
        <v>816859.5</v>
      </c>
      <c r="E361" s="4">
        <v>697541.2969999999</v>
      </c>
      <c r="F361" s="5">
        <v>106508.82307692307</v>
      </c>
    </row>
    <row r="362" spans="1:6" ht="14.25" customHeight="1" x14ac:dyDescent="0.3">
      <c r="A362" s="10">
        <v>43977</v>
      </c>
      <c r="B362" s="2" t="s">
        <v>24</v>
      </c>
      <c r="C362" s="2">
        <v>10437</v>
      </c>
      <c r="D362" s="2">
        <v>833815.5</v>
      </c>
      <c r="E362" s="2">
        <v>737888.36599999992</v>
      </c>
      <c r="F362" s="3">
        <v>39424.853846153841</v>
      </c>
    </row>
    <row r="363" spans="1:6" ht="14.25" customHeight="1" x14ac:dyDescent="0.3">
      <c r="A363" s="11">
        <v>43952</v>
      </c>
      <c r="B363" s="4" t="s">
        <v>23</v>
      </c>
      <c r="C363" s="4">
        <v>13644</v>
      </c>
      <c r="D363" s="4">
        <v>1134444</v>
      </c>
      <c r="E363" s="4">
        <v>971710.87099999993</v>
      </c>
      <c r="F363" s="5">
        <v>291527.8831384615</v>
      </c>
    </row>
    <row r="364" spans="1:6" ht="14.25" customHeight="1" x14ac:dyDescent="0.3">
      <c r="A364" s="10">
        <v>43963</v>
      </c>
      <c r="B364" s="2" t="s">
        <v>23</v>
      </c>
      <c r="C364" s="2">
        <v>13443</v>
      </c>
      <c r="D364" s="2">
        <v>1092277.5</v>
      </c>
      <c r="E364" s="2">
        <v>921493.48300000001</v>
      </c>
      <c r="F364" s="3">
        <v>218151.6</v>
      </c>
    </row>
    <row r="365" spans="1:6" ht="14.25" customHeight="1" x14ac:dyDescent="0.3">
      <c r="A365" s="11">
        <v>43972</v>
      </c>
      <c r="B365" s="4" t="s">
        <v>23</v>
      </c>
      <c r="C365" s="4">
        <v>14182.5</v>
      </c>
      <c r="D365" s="4">
        <v>1172574</v>
      </c>
      <c r="E365" s="4">
        <v>968784.86499999987</v>
      </c>
      <c r="F365" s="5">
        <v>94547</v>
      </c>
    </row>
    <row r="366" spans="1:6" ht="14.25" customHeight="1" x14ac:dyDescent="0.3">
      <c r="A366" s="10">
        <v>43971</v>
      </c>
      <c r="B366" s="2" t="s">
        <v>23</v>
      </c>
      <c r="C366" s="2">
        <v>14928</v>
      </c>
      <c r="D366" s="2">
        <v>1217749.5</v>
      </c>
      <c r="E366" s="2">
        <v>1025585.5199999999</v>
      </c>
      <c r="F366" s="3">
        <v>84618.754369230766</v>
      </c>
    </row>
    <row r="367" spans="1:6" ht="14.25" customHeight="1" x14ac:dyDescent="0.3">
      <c r="A367" s="11">
        <v>43956</v>
      </c>
      <c r="B367" s="4" t="s">
        <v>23</v>
      </c>
      <c r="C367" s="4">
        <v>13941</v>
      </c>
      <c r="D367" s="4">
        <v>1145575.5</v>
      </c>
      <c r="E367" s="4">
        <v>974448.12600000005</v>
      </c>
      <c r="F367" s="5">
        <v>152152.96544615386</v>
      </c>
    </row>
    <row r="368" spans="1:6" ht="14.25" customHeight="1" x14ac:dyDescent="0.3">
      <c r="A368" s="10">
        <v>43964</v>
      </c>
      <c r="B368" s="2" t="s">
        <v>23</v>
      </c>
      <c r="C368" s="2">
        <v>14643</v>
      </c>
      <c r="D368" s="2">
        <v>1172691</v>
      </c>
      <c r="E368" s="2">
        <v>971555.08299999998</v>
      </c>
      <c r="F368" s="3">
        <v>124018.33614615384</v>
      </c>
    </row>
    <row r="369" spans="1:6" ht="14.25" customHeight="1" x14ac:dyDescent="0.3">
      <c r="A369" s="11">
        <v>43954</v>
      </c>
      <c r="B369" s="4" t="s">
        <v>23</v>
      </c>
      <c r="C369" s="4">
        <v>10032</v>
      </c>
      <c r="D369" s="4">
        <v>816150</v>
      </c>
      <c r="E369" s="4">
        <v>698626.03299999994</v>
      </c>
      <c r="F369" s="5">
        <v>97812.892307692295</v>
      </c>
    </row>
    <row r="370" spans="1:6" ht="14.25" customHeight="1" x14ac:dyDescent="0.3">
      <c r="A370" s="10">
        <v>43957</v>
      </c>
      <c r="B370" s="2" t="s">
        <v>23</v>
      </c>
      <c r="C370" s="2">
        <v>12468</v>
      </c>
      <c r="D370" s="2">
        <v>1016566.5</v>
      </c>
      <c r="E370" s="2">
        <v>858367.60399999993</v>
      </c>
      <c r="F370" s="3">
        <v>88833.638169230762</v>
      </c>
    </row>
    <row r="371" spans="1:6" ht="14.25" customHeight="1" x14ac:dyDescent="0.3">
      <c r="A371" s="11">
        <v>43974</v>
      </c>
      <c r="B371" s="4" t="s">
        <v>23</v>
      </c>
      <c r="C371" s="4">
        <v>17943</v>
      </c>
      <c r="D371" s="4">
        <v>1457391</v>
      </c>
      <c r="E371" s="4">
        <v>1194154.7659999998</v>
      </c>
      <c r="F371" s="5">
        <v>124621.03076923077</v>
      </c>
    </row>
    <row r="372" spans="1:6" ht="14.25" customHeight="1" x14ac:dyDescent="0.3">
      <c r="A372" s="10">
        <v>43976</v>
      </c>
      <c r="B372" s="2" t="s">
        <v>23</v>
      </c>
      <c r="C372" s="2">
        <v>15807</v>
      </c>
      <c r="D372" s="2">
        <v>1326705</v>
      </c>
      <c r="E372" s="2">
        <v>1070563.6439999999</v>
      </c>
      <c r="F372" s="3">
        <v>123343.24153846155</v>
      </c>
    </row>
    <row r="373" spans="1:6" ht="14.25" customHeight="1" x14ac:dyDescent="0.3">
      <c r="A373" s="11">
        <v>43951</v>
      </c>
      <c r="B373" s="4" t="s">
        <v>23</v>
      </c>
      <c r="C373" s="4">
        <v>11976</v>
      </c>
      <c r="D373" s="4">
        <v>1004511</v>
      </c>
      <c r="E373" s="4">
        <v>861334.61399999994</v>
      </c>
      <c r="F373" s="5">
        <v>20847.353846153845</v>
      </c>
    </row>
    <row r="374" spans="1:6" ht="14.25" customHeight="1" x14ac:dyDescent="0.3">
      <c r="A374" s="10">
        <v>43961</v>
      </c>
      <c r="B374" s="2" t="s">
        <v>23</v>
      </c>
      <c r="C374" s="2">
        <v>14566.5</v>
      </c>
      <c r="D374" s="2">
        <v>1216557</v>
      </c>
      <c r="E374" s="2">
        <v>1013050.3829999999</v>
      </c>
      <c r="F374" s="3">
        <v>102510.40189230769</v>
      </c>
    </row>
    <row r="375" spans="1:6" ht="14.25" customHeight="1" x14ac:dyDescent="0.3">
      <c r="A375" s="11">
        <v>43959</v>
      </c>
      <c r="B375" s="4" t="s">
        <v>23</v>
      </c>
      <c r="C375" s="4">
        <v>12976.5</v>
      </c>
      <c r="D375" s="4">
        <v>1046848.5</v>
      </c>
      <c r="E375" s="4">
        <v>892743.74599999993</v>
      </c>
      <c r="F375" s="5">
        <v>396844.24095384614</v>
      </c>
    </row>
    <row r="376" spans="1:6" ht="14.25" customHeight="1" x14ac:dyDescent="0.3">
      <c r="A376" s="10">
        <v>43958</v>
      </c>
      <c r="B376" s="2" t="s">
        <v>23</v>
      </c>
      <c r="C376" s="2">
        <v>11719.5</v>
      </c>
      <c r="D376" s="2">
        <v>965880</v>
      </c>
      <c r="E376" s="2">
        <v>809986.38600000006</v>
      </c>
      <c r="F376" s="3">
        <v>106745.03623846154</v>
      </c>
    </row>
    <row r="377" spans="1:6" ht="14.25" customHeight="1" x14ac:dyDescent="0.3">
      <c r="A377" s="11">
        <v>43975</v>
      </c>
      <c r="B377" s="4" t="s">
        <v>23</v>
      </c>
      <c r="C377" s="4">
        <v>17197.5</v>
      </c>
      <c r="D377" s="4">
        <v>1386262.5</v>
      </c>
      <c r="E377" s="4">
        <v>1130117.3810000001</v>
      </c>
      <c r="F377" s="5">
        <v>121581.84923076924</v>
      </c>
    </row>
    <row r="378" spans="1:6" ht="14.25" customHeight="1" x14ac:dyDescent="0.3">
      <c r="A378" s="10">
        <v>43977</v>
      </c>
      <c r="B378" s="2" t="s">
        <v>23</v>
      </c>
      <c r="C378" s="2">
        <v>14419.5</v>
      </c>
      <c r="D378" s="2">
        <v>1210456.5</v>
      </c>
      <c r="E378" s="2">
        <v>970917.12399999995</v>
      </c>
      <c r="F378" s="3">
        <v>88147.13846153846</v>
      </c>
    </row>
    <row r="379" spans="1:6" ht="14.25" customHeight="1" x14ac:dyDescent="0.3">
      <c r="A379" s="11">
        <v>43983</v>
      </c>
      <c r="B379" s="4" t="s">
        <v>9</v>
      </c>
      <c r="C379" s="4">
        <v>7816.5</v>
      </c>
      <c r="D379" s="4">
        <v>636345</v>
      </c>
      <c r="E379" s="4">
        <v>550528.66300000006</v>
      </c>
      <c r="F379" s="5">
        <v>190344.3008</v>
      </c>
    </row>
    <row r="380" spans="1:6" ht="14.25" customHeight="1" x14ac:dyDescent="0.3">
      <c r="A380" s="10">
        <v>43982</v>
      </c>
      <c r="B380" s="2" t="s">
        <v>25</v>
      </c>
      <c r="C380" s="2">
        <v>6409.5</v>
      </c>
      <c r="D380" s="2">
        <v>493893</v>
      </c>
      <c r="E380" s="2">
        <v>459762.61999999994</v>
      </c>
      <c r="F380" s="3">
        <v>28040.97692307692</v>
      </c>
    </row>
    <row r="381" spans="1:6" ht="14.25" customHeight="1" x14ac:dyDescent="0.3">
      <c r="A381" s="11">
        <v>43981</v>
      </c>
      <c r="B381" s="4" t="s">
        <v>24</v>
      </c>
      <c r="C381" s="4">
        <v>11220</v>
      </c>
      <c r="D381" s="4">
        <v>928675.5</v>
      </c>
      <c r="E381" s="4">
        <v>802403.80799999996</v>
      </c>
      <c r="F381" s="5">
        <v>136423.60523076923</v>
      </c>
    </row>
    <row r="382" spans="1:6" ht="14.25" customHeight="1" x14ac:dyDescent="0.3">
      <c r="A382" s="10">
        <v>43980</v>
      </c>
      <c r="B382" s="2" t="s">
        <v>9</v>
      </c>
      <c r="C382" s="2">
        <v>8350.5</v>
      </c>
      <c r="D382" s="2">
        <v>651237</v>
      </c>
      <c r="E382" s="2">
        <v>601485.12600000005</v>
      </c>
      <c r="F382" s="3">
        <v>83014.635053846156</v>
      </c>
    </row>
    <row r="383" spans="1:6" ht="14.25" customHeight="1" x14ac:dyDescent="0.3">
      <c r="A383" s="11">
        <v>43979</v>
      </c>
      <c r="B383" s="4" t="s">
        <v>24</v>
      </c>
      <c r="C383" s="4">
        <v>8428.5</v>
      </c>
      <c r="D383" s="4">
        <v>694669.5</v>
      </c>
      <c r="E383" s="4">
        <v>594994.696</v>
      </c>
      <c r="F383" s="5">
        <v>42699.38461538461</v>
      </c>
    </row>
    <row r="384" spans="1:6" ht="14.25" customHeight="1" x14ac:dyDescent="0.3">
      <c r="A384" s="10">
        <v>43978</v>
      </c>
      <c r="B384" s="2" t="s">
        <v>10</v>
      </c>
      <c r="C384" s="2">
        <v>32817</v>
      </c>
      <c r="D384" s="2">
        <v>3015751.5</v>
      </c>
      <c r="E384" s="2">
        <v>2415980.7719999999</v>
      </c>
      <c r="F384" s="3">
        <v>346048.63569230767</v>
      </c>
    </row>
    <row r="385" spans="1:6" ht="14.25" customHeight="1" x14ac:dyDescent="0.3">
      <c r="A385" s="11">
        <v>43973</v>
      </c>
      <c r="B385" s="4" t="s">
        <v>10</v>
      </c>
      <c r="C385" s="4">
        <v>36031.5</v>
      </c>
      <c r="D385" s="4">
        <v>3091069.5</v>
      </c>
      <c r="E385" s="4">
        <v>2549333.4129999997</v>
      </c>
      <c r="F385" s="5">
        <v>289900.09384615382</v>
      </c>
    </row>
    <row r="386" spans="1:6" ht="14.25" customHeight="1" x14ac:dyDescent="0.3">
      <c r="A386" s="10">
        <v>43982</v>
      </c>
      <c r="B386" s="2" t="s">
        <v>26</v>
      </c>
      <c r="C386" s="2">
        <v>5127</v>
      </c>
      <c r="D386" s="2">
        <v>468835.5</v>
      </c>
      <c r="E386" s="2">
        <v>412625.88699999999</v>
      </c>
      <c r="F386" s="3">
        <v>8642.376923076923</v>
      </c>
    </row>
    <row r="387" spans="1:6" ht="14.25" customHeight="1" x14ac:dyDescent="0.3">
      <c r="A387" s="11">
        <v>43962</v>
      </c>
      <c r="B387" s="4" t="s">
        <v>10</v>
      </c>
      <c r="C387" s="4">
        <v>27187.5</v>
      </c>
      <c r="D387" s="4">
        <v>2479396.5</v>
      </c>
      <c r="E387" s="4">
        <v>1950422.9030000002</v>
      </c>
      <c r="F387" s="5">
        <v>381635.95355384616</v>
      </c>
    </row>
    <row r="388" spans="1:6" ht="14.25" customHeight="1" x14ac:dyDescent="0.3">
      <c r="A388" s="10">
        <v>43981</v>
      </c>
      <c r="B388" s="2" t="s">
        <v>23</v>
      </c>
      <c r="C388" s="2">
        <v>20688</v>
      </c>
      <c r="D388" s="2">
        <v>1773154.5</v>
      </c>
      <c r="E388" s="2">
        <v>1458979.4909999999</v>
      </c>
      <c r="F388" s="3">
        <v>98432.213407692296</v>
      </c>
    </row>
    <row r="389" spans="1:6" ht="14.25" customHeight="1" x14ac:dyDescent="0.3">
      <c r="A389" s="11">
        <v>43979</v>
      </c>
      <c r="B389" s="4" t="s">
        <v>23</v>
      </c>
      <c r="C389" s="4">
        <v>15678</v>
      </c>
      <c r="D389" s="4">
        <v>1387443</v>
      </c>
      <c r="E389" s="4">
        <v>1121336.507</v>
      </c>
      <c r="F389" s="5">
        <v>101620.2923076923</v>
      </c>
    </row>
    <row r="390" spans="1:6" ht="14.25" customHeight="1" x14ac:dyDescent="0.3">
      <c r="A390" s="10">
        <v>43969</v>
      </c>
      <c r="B390" s="2" t="s">
        <v>10</v>
      </c>
      <c r="C390" s="2">
        <v>31329</v>
      </c>
      <c r="D390" s="2">
        <v>2826379.5</v>
      </c>
      <c r="E390" s="2">
        <v>2229453.5079999999</v>
      </c>
      <c r="F390" s="3">
        <v>331756.18072307692</v>
      </c>
    </row>
    <row r="391" spans="1:6" ht="14.25" customHeight="1" x14ac:dyDescent="0.3">
      <c r="A391" s="11">
        <v>43965</v>
      </c>
      <c r="B391" s="4" t="s">
        <v>10</v>
      </c>
      <c r="C391" s="4">
        <v>29658</v>
      </c>
      <c r="D391" s="4">
        <v>2703132</v>
      </c>
      <c r="E391" s="4">
        <v>2160539.9959999998</v>
      </c>
      <c r="F391" s="5">
        <v>312856.16153846151</v>
      </c>
    </row>
    <row r="392" spans="1:6" ht="14.25" customHeight="1" x14ac:dyDescent="0.3">
      <c r="A392" s="10">
        <v>43966</v>
      </c>
      <c r="B392" s="2" t="s">
        <v>10</v>
      </c>
      <c r="C392" s="2">
        <v>34150.5</v>
      </c>
      <c r="D392" s="2">
        <v>3038293.5</v>
      </c>
      <c r="E392" s="2">
        <v>2442084.5610000002</v>
      </c>
      <c r="F392" s="3">
        <v>277257.14947692305</v>
      </c>
    </row>
    <row r="393" spans="1:6" ht="14.25" customHeight="1" x14ac:dyDescent="0.3">
      <c r="A393" s="11">
        <v>43983</v>
      </c>
      <c r="B393" s="4" t="s">
        <v>10</v>
      </c>
      <c r="C393" s="4">
        <v>31947</v>
      </c>
      <c r="D393" s="4">
        <v>2945035.5</v>
      </c>
      <c r="E393" s="4">
        <v>2320195.4450000003</v>
      </c>
      <c r="F393" s="5">
        <v>383761.6669230769</v>
      </c>
    </row>
    <row r="394" spans="1:6" ht="14.25" customHeight="1" x14ac:dyDescent="0.3">
      <c r="A394" s="10">
        <v>43982</v>
      </c>
      <c r="B394" s="2" t="s">
        <v>24</v>
      </c>
      <c r="C394" s="2">
        <v>10416</v>
      </c>
      <c r="D394" s="2">
        <v>866023.5</v>
      </c>
      <c r="E394" s="2">
        <v>744833.00199999998</v>
      </c>
      <c r="F394" s="3">
        <v>19998.63846153846</v>
      </c>
    </row>
    <row r="395" spans="1:6" ht="14.25" customHeight="1" x14ac:dyDescent="0.3">
      <c r="A395" s="11">
        <v>43980</v>
      </c>
      <c r="B395" s="4" t="s">
        <v>10</v>
      </c>
      <c r="C395" s="4">
        <v>35431.5</v>
      </c>
      <c r="D395" s="4">
        <v>3193167</v>
      </c>
      <c r="E395" s="4">
        <v>2545757.0549999997</v>
      </c>
      <c r="F395" s="5">
        <v>202281.06923076924</v>
      </c>
    </row>
    <row r="396" spans="1:6" ht="14.25" customHeight="1" x14ac:dyDescent="0.3">
      <c r="A396" s="10">
        <v>43978</v>
      </c>
      <c r="B396" s="2" t="s">
        <v>11</v>
      </c>
      <c r="C396" s="2">
        <v>78544.5</v>
      </c>
      <c r="D396" s="2">
        <v>6701083.5</v>
      </c>
      <c r="E396" s="2">
        <v>5109499.6169999996</v>
      </c>
      <c r="F396" s="3">
        <v>76226.26923076922</v>
      </c>
    </row>
    <row r="397" spans="1:6" ht="14.25" customHeight="1" x14ac:dyDescent="0.3">
      <c r="A397" s="11">
        <v>43973</v>
      </c>
      <c r="B397" s="4" t="s">
        <v>11</v>
      </c>
      <c r="C397" s="4">
        <v>97963.5</v>
      </c>
      <c r="D397" s="4">
        <v>7728465</v>
      </c>
      <c r="E397" s="4">
        <v>6415904.9240000006</v>
      </c>
      <c r="F397" s="5">
        <v>150138.82307692309</v>
      </c>
    </row>
    <row r="398" spans="1:6" ht="14.25" customHeight="1" x14ac:dyDescent="0.3">
      <c r="A398" s="10">
        <v>43983</v>
      </c>
      <c r="B398" s="2" t="s">
        <v>11</v>
      </c>
      <c r="C398" s="2">
        <v>77269.5</v>
      </c>
      <c r="D398" s="2">
        <v>6829921.5</v>
      </c>
      <c r="E398" s="2">
        <v>5152925.182</v>
      </c>
      <c r="F398" s="3">
        <v>219200.11557692307</v>
      </c>
    </row>
    <row r="399" spans="1:6" ht="14.25" customHeight="1" x14ac:dyDescent="0.3">
      <c r="A399" s="11">
        <v>43982</v>
      </c>
      <c r="B399" s="4" t="s">
        <v>23</v>
      </c>
      <c r="C399" s="4">
        <v>16143</v>
      </c>
      <c r="D399" s="4">
        <v>1423410</v>
      </c>
      <c r="E399" s="4">
        <v>1183524.9380000001</v>
      </c>
      <c r="F399" s="5">
        <v>41938.950392307692</v>
      </c>
    </row>
    <row r="400" spans="1:6" ht="14.25" customHeight="1" x14ac:dyDescent="0.3">
      <c r="A400" s="10">
        <v>43962</v>
      </c>
      <c r="B400" s="2" t="s">
        <v>11</v>
      </c>
      <c r="C400" s="2">
        <v>72220.5</v>
      </c>
      <c r="D400" s="2">
        <v>6398719.5</v>
      </c>
      <c r="E400" s="2">
        <v>4782829.6060000006</v>
      </c>
      <c r="F400" s="3">
        <v>186502.14615384614</v>
      </c>
    </row>
    <row r="401" spans="1:6" ht="14.25" customHeight="1" x14ac:dyDescent="0.3">
      <c r="A401" s="11">
        <v>43969</v>
      </c>
      <c r="B401" s="4" t="s">
        <v>11</v>
      </c>
      <c r="C401" s="4">
        <v>78058.5</v>
      </c>
      <c r="D401" s="4">
        <v>6609714</v>
      </c>
      <c r="E401" s="4">
        <v>5024858.7929999996</v>
      </c>
      <c r="F401" s="5">
        <v>140406.07692307691</v>
      </c>
    </row>
    <row r="402" spans="1:6" ht="14.25" customHeight="1" x14ac:dyDescent="0.3">
      <c r="A402" s="10">
        <v>43965</v>
      </c>
      <c r="B402" s="2" t="s">
        <v>11</v>
      </c>
      <c r="C402" s="2">
        <v>70498.5</v>
      </c>
      <c r="D402" s="2">
        <v>6053649</v>
      </c>
      <c r="E402" s="2">
        <v>4580254.1549999993</v>
      </c>
      <c r="F402" s="3">
        <v>131801.93944615382</v>
      </c>
    </row>
    <row r="403" spans="1:6" ht="14.25" customHeight="1" x14ac:dyDescent="0.3">
      <c r="A403" s="11">
        <v>43966</v>
      </c>
      <c r="B403" s="4" t="s">
        <v>11</v>
      </c>
      <c r="C403" s="4">
        <v>78961.5</v>
      </c>
      <c r="D403" s="4">
        <v>6876454.5</v>
      </c>
      <c r="E403" s="4">
        <v>5258162.2879999997</v>
      </c>
      <c r="F403" s="5">
        <v>162133.18461538461</v>
      </c>
    </row>
    <row r="404" spans="1:6" ht="14.25" customHeight="1" x14ac:dyDescent="0.3">
      <c r="A404" s="10">
        <v>43978</v>
      </c>
      <c r="B404" s="2" t="s">
        <v>12</v>
      </c>
      <c r="C404" s="2">
        <v>12490.5</v>
      </c>
      <c r="D404" s="2">
        <v>1054798.5</v>
      </c>
      <c r="E404" s="2">
        <v>878389.06499999994</v>
      </c>
      <c r="F404" s="3">
        <v>67454.765369230765</v>
      </c>
    </row>
    <row r="405" spans="1:6" ht="14.25" customHeight="1" x14ac:dyDescent="0.3">
      <c r="A405" s="11">
        <v>43973</v>
      </c>
      <c r="B405" s="4" t="s">
        <v>12</v>
      </c>
      <c r="C405" s="4">
        <v>18036</v>
      </c>
      <c r="D405" s="4">
        <v>1455049.5</v>
      </c>
      <c r="E405" s="4">
        <v>1301439.284</v>
      </c>
      <c r="F405" s="5">
        <v>69189.123076923075</v>
      </c>
    </row>
    <row r="406" spans="1:6" ht="14.25" customHeight="1" x14ac:dyDescent="0.3">
      <c r="A406" s="10">
        <v>43983</v>
      </c>
      <c r="B406" s="2" t="s">
        <v>12</v>
      </c>
      <c r="C406" s="2">
        <v>11416.5</v>
      </c>
      <c r="D406" s="2">
        <v>1007742</v>
      </c>
      <c r="E406" s="2">
        <v>815296.88</v>
      </c>
      <c r="F406" s="3">
        <v>145147.84546153847</v>
      </c>
    </row>
    <row r="407" spans="1:6" ht="14.25" customHeight="1" x14ac:dyDescent="0.3">
      <c r="A407" s="11">
        <v>43962</v>
      </c>
      <c r="B407" s="4" t="s">
        <v>12</v>
      </c>
      <c r="C407" s="4">
        <v>9007.5</v>
      </c>
      <c r="D407" s="4">
        <v>734335.5</v>
      </c>
      <c r="E407" s="4">
        <v>622482.40399999998</v>
      </c>
      <c r="F407" s="5">
        <v>113093.66153846154</v>
      </c>
    </row>
    <row r="408" spans="1:6" ht="14.25" customHeight="1" x14ac:dyDescent="0.3">
      <c r="A408" s="10">
        <v>43980</v>
      </c>
      <c r="B408" s="2" t="s">
        <v>11</v>
      </c>
      <c r="C408" s="2">
        <v>87552</v>
      </c>
      <c r="D408" s="2">
        <v>7387116</v>
      </c>
      <c r="E408" s="2">
        <v>5815890.3319999995</v>
      </c>
      <c r="F408" s="3">
        <v>161811.89230769229</v>
      </c>
    </row>
    <row r="409" spans="1:6" ht="14.25" customHeight="1" x14ac:dyDescent="0.3">
      <c r="A409" s="11">
        <v>43969</v>
      </c>
      <c r="B409" s="4" t="s">
        <v>12</v>
      </c>
      <c r="C409" s="4">
        <v>11680.5</v>
      </c>
      <c r="D409" s="4">
        <v>936427.5</v>
      </c>
      <c r="E409" s="4">
        <v>813406.68400000001</v>
      </c>
      <c r="F409" s="5">
        <v>117272.7846153846</v>
      </c>
    </row>
    <row r="410" spans="1:6" ht="14.25" customHeight="1" x14ac:dyDescent="0.3">
      <c r="A410" s="10">
        <v>43965</v>
      </c>
      <c r="B410" s="2" t="s">
        <v>12</v>
      </c>
      <c r="C410" s="2">
        <v>12037.5</v>
      </c>
      <c r="D410" s="2">
        <v>981564</v>
      </c>
      <c r="E410" s="2">
        <v>877726.201</v>
      </c>
      <c r="F410" s="3">
        <v>69249.011815384612</v>
      </c>
    </row>
    <row r="411" spans="1:6" ht="14.25" customHeight="1" x14ac:dyDescent="0.3">
      <c r="A411" s="11">
        <v>43966</v>
      </c>
      <c r="B411" s="4" t="s">
        <v>12</v>
      </c>
      <c r="C411" s="4">
        <v>14421</v>
      </c>
      <c r="D411" s="4">
        <v>1150579.5</v>
      </c>
      <c r="E411" s="4">
        <v>1038033.7869999999</v>
      </c>
      <c r="F411" s="5">
        <v>68487.358569230768</v>
      </c>
    </row>
    <row r="412" spans="1:6" ht="14.25" customHeight="1" x14ac:dyDescent="0.3">
      <c r="A412" s="10">
        <v>43980</v>
      </c>
      <c r="B412" s="2" t="s">
        <v>12</v>
      </c>
      <c r="C412" s="2">
        <v>14823</v>
      </c>
      <c r="D412" s="2">
        <v>1273464</v>
      </c>
      <c r="E412" s="2">
        <v>1068326.9369999999</v>
      </c>
      <c r="F412" s="3">
        <v>76299.023384615386</v>
      </c>
    </row>
    <row r="413" spans="1:6" ht="14.25" customHeight="1" x14ac:dyDescent="0.3">
      <c r="A413" s="11">
        <v>43978</v>
      </c>
      <c r="B413" s="4" t="s">
        <v>13</v>
      </c>
      <c r="C413" s="4">
        <v>31257</v>
      </c>
      <c r="D413" s="4">
        <v>2924133</v>
      </c>
      <c r="E413" s="4">
        <v>2311405.017</v>
      </c>
      <c r="F413" s="5">
        <v>148582.33846153846</v>
      </c>
    </row>
    <row r="414" spans="1:6" ht="14.25" customHeight="1" x14ac:dyDescent="0.3">
      <c r="A414" s="10">
        <v>43973</v>
      </c>
      <c r="B414" s="2" t="s">
        <v>13</v>
      </c>
      <c r="C414" s="2">
        <v>38074.5</v>
      </c>
      <c r="D414" s="2">
        <v>3414180</v>
      </c>
      <c r="E414" s="2">
        <v>2805831.5209999997</v>
      </c>
      <c r="F414" s="3">
        <v>124540.74078461538</v>
      </c>
    </row>
    <row r="415" spans="1:6" ht="14.25" customHeight="1" x14ac:dyDescent="0.3">
      <c r="A415" s="11">
        <v>43983</v>
      </c>
      <c r="B415" s="4" t="s">
        <v>13</v>
      </c>
      <c r="C415" s="4">
        <v>32170.5</v>
      </c>
      <c r="D415" s="4">
        <v>3013512</v>
      </c>
      <c r="E415" s="4">
        <v>2355616.679</v>
      </c>
      <c r="F415" s="5">
        <v>219429.2774153846</v>
      </c>
    </row>
    <row r="416" spans="1:6" ht="14.25" customHeight="1" x14ac:dyDescent="0.3">
      <c r="A416" s="10">
        <v>43962</v>
      </c>
      <c r="B416" s="2" t="s">
        <v>13</v>
      </c>
      <c r="C416" s="2">
        <v>42397.5</v>
      </c>
      <c r="D416" s="2">
        <v>3911979</v>
      </c>
      <c r="E416" s="2">
        <v>3086459.8370000003</v>
      </c>
      <c r="F416" s="3">
        <v>164514.63076923075</v>
      </c>
    </row>
    <row r="417" spans="1:6" ht="14.25" customHeight="1" x14ac:dyDescent="0.3">
      <c r="A417" s="11">
        <v>43969</v>
      </c>
      <c r="B417" s="4" t="s">
        <v>13</v>
      </c>
      <c r="C417" s="4">
        <v>28668</v>
      </c>
      <c r="D417" s="4">
        <v>2588148</v>
      </c>
      <c r="E417" s="4">
        <v>2042294.1669999999</v>
      </c>
      <c r="F417" s="5">
        <v>160977.42935384615</v>
      </c>
    </row>
    <row r="418" spans="1:6" ht="14.25" customHeight="1" x14ac:dyDescent="0.3">
      <c r="A418" s="10">
        <v>43965</v>
      </c>
      <c r="B418" s="2" t="s">
        <v>13</v>
      </c>
      <c r="C418" s="2">
        <v>27411</v>
      </c>
      <c r="D418" s="2">
        <v>2441520</v>
      </c>
      <c r="E418" s="2">
        <v>1933378.3459999997</v>
      </c>
      <c r="F418" s="3">
        <v>141658.27661538462</v>
      </c>
    </row>
    <row r="419" spans="1:6" ht="14.25" customHeight="1" x14ac:dyDescent="0.3">
      <c r="A419" s="11">
        <v>43966</v>
      </c>
      <c r="B419" s="4" t="s">
        <v>13</v>
      </c>
      <c r="C419" s="4">
        <v>32854.5</v>
      </c>
      <c r="D419" s="4">
        <v>2949078</v>
      </c>
      <c r="E419" s="4">
        <v>2391958.463</v>
      </c>
      <c r="F419" s="5">
        <v>129383.86666153846</v>
      </c>
    </row>
    <row r="420" spans="1:6" ht="14.25" customHeight="1" x14ac:dyDescent="0.3">
      <c r="A420" s="10">
        <v>43980</v>
      </c>
      <c r="B420" s="2" t="s">
        <v>13</v>
      </c>
      <c r="C420" s="2">
        <v>35346</v>
      </c>
      <c r="D420" s="2">
        <v>3258054</v>
      </c>
      <c r="E420" s="2">
        <v>2595610.66</v>
      </c>
      <c r="F420" s="3">
        <v>195198.78461538462</v>
      </c>
    </row>
    <row r="421" spans="1:6" ht="14.25" customHeight="1" x14ac:dyDescent="0.3">
      <c r="A421" s="11">
        <v>43978</v>
      </c>
      <c r="B421" s="4" t="s">
        <v>14</v>
      </c>
      <c r="C421" s="4">
        <v>286558.5</v>
      </c>
      <c r="D421" s="4">
        <v>29256993</v>
      </c>
      <c r="E421" s="4">
        <v>21169527.457000002</v>
      </c>
      <c r="F421" s="5">
        <v>646741.28130000003</v>
      </c>
    </row>
    <row r="422" spans="1:6" ht="14.25" customHeight="1" x14ac:dyDescent="0.3">
      <c r="A422" s="10">
        <v>43973</v>
      </c>
      <c r="B422" s="2" t="s">
        <v>14</v>
      </c>
      <c r="C422" s="2">
        <v>304092</v>
      </c>
      <c r="D422" s="2">
        <v>29465769</v>
      </c>
      <c r="E422" s="2">
        <v>22276452.264999997</v>
      </c>
      <c r="F422" s="3">
        <v>570447.6369538462</v>
      </c>
    </row>
    <row r="423" spans="1:6" ht="14.25" customHeight="1" x14ac:dyDescent="0.3">
      <c r="A423" s="11">
        <v>43983</v>
      </c>
      <c r="B423" s="4" t="s">
        <v>14</v>
      </c>
      <c r="C423" s="4">
        <v>272926.5</v>
      </c>
      <c r="D423" s="4">
        <v>27770092.5</v>
      </c>
      <c r="E423" s="4">
        <v>20952913.508000001</v>
      </c>
      <c r="F423" s="5">
        <v>872904.40428461542</v>
      </c>
    </row>
    <row r="424" spans="1:6" ht="14.25" customHeight="1" x14ac:dyDescent="0.3">
      <c r="A424" s="10">
        <v>43962</v>
      </c>
      <c r="B424" s="2" t="s">
        <v>14</v>
      </c>
      <c r="C424" s="2">
        <v>237099</v>
      </c>
      <c r="D424" s="2">
        <v>24628233.223949999</v>
      </c>
      <c r="E424" s="2">
        <v>17679930.469999999</v>
      </c>
      <c r="F424" s="3">
        <v>622499.33031538466</v>
      </c>
    </row>
    <row r="425" spans="1:6" ht="14.25" customHeight="1" x14ac:dyDescent="0.3">
      <c r="A425" s="11">
        <v>43969</v>
      </c>
      <c r="B425" s="4" t="s">
        <v>14</v>
      </c>
      <c r="C425" s="4">
        <v>273900</v>
      </c>
      <c r="D425" s="4">
        <v>27535284.147600003</v>
      </c>
      <c r="E425" s="4">
        <v>19680985.969000001</v>
      </c>
      <c r="F425" s="5">
        <v>764540.58792307694</v>
      </c>
    </row>
    <row r="426" spans="1:6" ht="14.25" customHeight="1" x14ac:dyDescent="0.3">
      <c r="A426" s="10">
        <v>43965</v>
      </c>
      <c r="B426" s="2" t="s">
        <v>14</v>
      </c>
      <c r="C426" s="2">
        <v>274059</v>
      </c>
      <c r="D426" s="2">
        <v>28181292</v>
      </c>
      <c r="E426" s="2">
        <v>20493717.226</v>
      </c>
      <c r="F426" s="3">
        <v>806120.19333076919</v>
      </c>
    </row>
    <row r="427" spans="1:6" ht="14.25" customHeight="1" x14ac:dyDescent="0.3">
      <c r="A427" s="11">
        <v>43966</v>
      </c>
      <c r="B427" s="4" t="s">
        <v>14</v>
      </c>
      <c r="C427" s="4">
        <v>318816</v>
      </c>
      <c r="D427" s="4">
        <v>32354331</v>
      </c>
      <c r="E427" s="4">
        <v>23895072.432</v>
      </c>
      <c r="F427" s="5">
        <v>616932.92353846144</v>
      </c>
    </row>
    <row r="428" spans="1:6" ht="14.25" customHeight="1" x14ac:dyDescent="0.3">
      <c r="A428" s="10">
        <v>43978</v>
      </c>
      <c r="B428" s="2" t="s">
        <v>15</v>
      </c>
      <c r="C428" s="2">
        <v>370012.5</v>
      </c>
      <c r="D428" s="2">
        <v>39034861.5</v>
      </c>
      <c r="E428" s="2">
        <v>28040467.216000002</v>
      </c>
      <c r="F428" s="3">
        <v>681486.56664615381</v>
      </c>
    </row>
    <row r="429" spans="1:6" ht="14.25" customHeight="1" x14ac:dyDescent="0.3">
      <c r="A429" s="11">
        <v>43973</v>
      </c>
      <c r="B429" s="4" t="s">
        <v>15</v>
      </c>
      <c r="C429" s="4">
        <v>393018</v>
      </c>
      <c r="D429" s="4">
        <v>39498373.5</v>
      </c>
      <c r="E429" s="4">
        <v>29683782.432999995</v>
      </c>
      <c r="F429" s="5">
        <v>636230.32011538453</v>
      </c>
    </row>
    <row r="430" spans="1:6" ht="14.25" customHeight="1" x14ac:dyDescent="0.3">
      <c r="A430" s="10">
        <v>43983</v>
      </c>
      <c r="B430" s="2" t="s">
        <v>15</v>
      </c>
      <c r="C430" s="2">
        <v>349699.5</v>
      </c>
      <c r="D430" s="2">
        <v>37257840.18135</v>
      </c>
      <c r="E430" s="2">
        <v>27640203.134</v>
      </c>
      <c r="F430" s="3">
        <v>744856.58547692304</v>
      </c>
    </row>
    <row r="431" spans="1:6" ht="14.25" customHeight="1" x14ac:dyDescent="0.3">
      <c r="A431" s="11">
        <v>43962</v>
      </c>
      <c r="B431" s="4" t="s">
        <v>15</v>
      </c>
      <c r="C431" s="4">
        <v>318565.5</v>
      </c>
      <c r="D431" s="4">
        <v>33781581</v>
      </c>
      <c r="E431" s="4">
        <v>24232690.171</v>
      </c>
      <c r="F431" s="5">
        <v>605833.76570769225</v>
      </c>
    </row>
    <row r="432" spans="1:6" ht="14.25" customHeight="1" x14ac:dyDescent="0.3">
      <c r="A432" s="10">
        <v>43980</v>
      </c>
      <c r="B432" s="2" t="s">
        <v>14</v>
      </c>
      <c r="C432" s="2">
        <v>422965.5</v>
      </c>
      <c r="D432" s="2">
        <v>41767140.105000004</v>
      </c>
      <c r="E432" s="2">
        <v>32361318.846999999</v>
      </c>
      <c r="F432" s="3">
        <v>525087.91538461542</v>
      </c>
    </row>
    <row r="433" spans="1:6" ht="14.25" customHeight="1" x14ac:dyDescent="0.3">
      <c r="A433" s="11">
        <v>43969</v>
      </c>
      <c r="B433" s="4" t="s">
        <v>15</v>
      </c>
      <c r="C433" s="4">
        <v>355081.5</v>
      </c>
      <c r="D433" s="4">
        <v>36876888</v>
      </c>
      <c r="E433" s="4">
        <v>26228948.559</v>
      </c>
      <c r="F433" s="5">
        <v>898617.75030769221</v>
      </c>
    </row>
    <row r="434" spans="1:6" ht="14.25" customHeight="1" x14ac:dyDescent="0.3">
      <c r="A434" s="10">
        <v>43965</v>
      </c>
      <c r="B434" s="2" t="s">
        <v>15</v>
      </c>
      <c r="C434" s="2">
        <v>358387.5</v>
      </c>
      <c r="D434" s="2">
        <v>37963150.5</v>
      </c>
      <c r="E434" s="2">
        <v>27483828.208999999</v>
      </c>
      <c r="F434" s="3">
        <v>506964.83088461537</v>
      </c>
    </row>
    <row r="435" spans="1:6" ht="14.25" customHeight="1" x14ac:dyDescent="0.3">
      <c r="A435" s="11">
        <v>43966</v>
      </c>
      <c r="B435" s="4" t="s">
        <v>15</v>
      </c>
      <c r="C435" s="4">
        <v>403261.5</v>
      </c>
      <c r="D435" s="4">
        <v>42271377</v>
      </c>
      <c r="E435" s="4">
        <v>31105053.390999999</v>
      </c>
      <c r="F435" s="5">
        <v>571050.76427692303</v>
      </c>
    </row>
    <row r="436" spans="1:6" ht="14.25" customHeight="1" x14ac:dyDescent="0.3">
      <c r="A436" s="10">
        <v>43978</v>
      </c>
      <c r="B436" s="2" t="s">
        <v>16</v>
      </c>
      <c r="C436" s="2">
        <v>69010.5</v>
      </c>
      <c r="D436" s="2">
        <v>5985894</v>
      </c>
      <c r="E436" s="2">
        <v>4624968.49</v>
      </c>
      <c r="F436" s="3">
        <v>168769.33384615384</v>
      </c>
    </row>
    <row r="437" spans="1:6" ht="14.25" customHeight="1" x14ac:dyDescent="0.3">
      <c r="A437" s="11">
        <v>43973</v>
      </c>
      <c r="B437" s="4" t="s">
        <v>16</v>
      </c>
      <c r="C437" s="4">
        <v>75820.5</v>
      </c>
      <c r="D437" s="4">
        <v>5943489</v>
      </c>
      <c r="E437" s="4">
        <v>5046963.6720000003</v>
      </c>
      <c r="F437" s="5">
        <v>196334.07284615384</v>
      </c>
    </row>
    <row r="438" spans="1:6" ht="14.25" customHeight="1" x14ac:dyDescent="0.3">
      <c r="A438" s="10">
        <v>43983</v>
      </c>
      <c r="B438" s="2" t="s">
        <v>16</v>
      </c>
      <c r="C438" s="2">
        <v>64740</v>
      </c>
      <c r="D438" s="2">
        <v>5800290</v>
      </c>
      <c r="E438" s="2">
        <v>4332158.4330000002</v>
      </c>
      <c r="F438" s="3">
        <v>205428.24997692305</v>
      </c>
    </row>
    <row r="439" spans="1:6" ht="14.25" customHeight="1" x14ac:dyDescent="0.3">
      <c r="A439" s="11">
        <v>43962</v>
      </c>
      <c r="B439" s="4" t="s">
        <v>16</v>
      </c>
      <c r="C439" s="4">
        <v>59574</v>
      </c>
      <c r="D439" s="4">
        <v>5178169.5</v>
      </c>
      <c r="E439" s="4">
        <v>3929032.2650000001</v>
      </c>
      <c r="F439" s="5">
        <v>208822.33076923079</v>
      </c>
    </row>
    <row r="440" spans="1:6" ht="14.25" customHeight="1" x14ac:dyDescent="0.3">
      <c r="A440" s="10">
        <v>43980</v>
      </c>
      <c r="B440" s="2" t="s">
        <v>15</v>
      </c>
      <c r="C440" s="2">
        <v>524481</v>
      </c>
      <c r="D440" s="2">
        <v>54172029</v>
      </c>
      <c r="E440" s="2">
        <v>41382275.210999995</v>
      </c>
      <c r="F440" s="3">
        <v>512623.0388076923</v>
      </c>
    </row>
    <row r="441" spans="1:6" ht="14.25" customHeight="1" x14ac:dyDescent="0.3">
      <c r="A441" s="11">
        <v>43969</v>
      </c>
      <c r="B441" s="4" t="s">
        <v>16</v>
      </c>
      <c r="C441" s="4">
        <v>70278</v>
      </c>
      <c r="D441" s="4">
        <v>5798476.5</v>
      </c>
      <c r="E441" s="4">
        <v>4485664.5060000001</v>
      </c>
      <c r="F441" s="5">
        <v>182019.63597692308</v>
      </c>
    </row>
    <row r="442" spans="1:6" ht="14.25" customHeight="1" x14ac:dyDescent="0.3">
      <c r="A442" s="10">
        <v>43965</v>
      </c>
      <c r="B442" s="2" t="s">
        <v>16</v>
      </c>
      <c r="C442" s="2">
        <v>63645</v>
      </c>
      <c r="D442" s="2">
        <v>5366602.5</v>
      </c>
      <c r="E442" s="2">
        <v>4245727.3389999997</v>
      </c>
      <c r="F442" s="3">
        <v>137701.4149</v>
      </c>
    </row>
    <row r="443" spans="1:6" ht="14.25" customHeight="1" x14ac:dyDescent="0.3">
      <c r="A443" s="11">
        <v>43966</v>
      </c>
      <c r="B443" s="4" t="s">
        <v>16</v>
      </c>
      <c r="C443" s="4">
        <v>75642</v>
      </c>
      <c r="D443" s="4">
        <v>6293952</v>
      </c>
      <c r="E443" s="4">
        <v>5100877.9309999999</v>
      </c>
      <c r="F443" s="5">
        <v>159537.61835384613</v>
      </c>
    </row>
    <row r="444" spans="1:6" ht="14.25" customHeight="1" x14ac:dyDescent="0.3">
      <c r="A444" s="10">
        <v>43978</v>
      </c>
      <c r="B444" s="2" t="s">
        <v>17</v>
      </c>
      <c r="C444" s="2">
        <v>40420.5</v>
      </c>
      <c r="D444" s="2">
        <v>3780852</v>
      </c>
      <c r="E444" s="2">
        <v>2893288.4459999995</v>
      </c>
      <c r="F444" s="3">
        <v>291528.45785384614</v>
      </c>
    </row>
    <row r="445" spans="1:6" ht="14.25" customHeight="1" x14ac:dyDescent="0.3">
      <c r="A445" s="11">
        <v>43973</v>
      </c>
      <c r="B445" s="4" t="s">
        <v>17</v>
      </c>
      <c r="C445" s="4">
        <v>53838</v>
      </c>
      <c r="D445" s="4">
        <v>4840833</v>
      </c>
      <c r="E445" s="4">
        <v>4017247.747</v>
      </c>
      <c r="F445" s="5">
        <v>147709.19777692307</v>
      </c>
    </row>
    <row r="446" spans="1:6" ht="14.25" customHeight="1" x14ac:dyDescent="0.3">
      <c r="A446" s="10">
        <v>43983</v>
      </c>
      <c r="B446" s="2" t="s">
        <v>17</v>
      </c>
      <c r="C446" s="2">
        <v>40528.5</v>
      </c>
      <c r="D446" s="2">
        <v>3865251</v>
      </c>
      <c r="E446" s="2">
        <v>2972895.4169999999</v>
      </c>
      <c r="F446" s="3">
        <v>336001.08039230772</v>
      </c>
    </row>
    <row r="447" spans="1:6" ht="14.25" customHeight="1" x14ac:dyDescent="0.3">
      <c r="A447" s="11">
        <v>43962</v>
      </c>
      <c r="B447" s="4" t="s">
        <v>17</v>
      </c>
      <c r="C447" s="4">
        <v>32733</v>
      </c>
      <c r="D447" s="4">
        <v>3079630.5</v>
      </c>
      <c r="E447" s="4">
        <v>2364369.4010000001</v>
      </c>
      <c r="F447" s="5">
        <v>281373.57021538459</v>
      </c>
    </row>
    <row r="448" spans="1:6" ht="14.25" customHeight="1" x14ac:dyDescent="0.3">
      <c r="A448" s="10">
        <v>43980</v>
      </c>
      <c r="B448" s="2" t="s">
        <v>16</v>
      </c>
      <c r="C448" s="2">
        <v>84433.5</v>
      </c>
      <c r="D448" s="2">
        <v>7228395</v>
      </c>
      <c r="E448" s="2">
        <v>5795765.9359999998</v>
      </c>
      <c r="F448" s="3">
        <v>264121.66047692305</v>
      </c>
    </row>
    <row r="449" spans="1:6" ht="14.25" customHeight="1" x14ac:dyDescent="0.3">
      <c r="A449" s="11">
        <v>43969</v>
      </c>
      <c r="B449" s="4" t="s">
        <v>17</v>
      </c>
      <c r="C449" s="4">
        <v>36655.5</v>
      </c>
      <c r="D449" s="4">
        <v>3360135</v>
      </c>
      <c r="E449" s="4">
        <v>2596293.8219999997</v>
      </c>
      <c r="F449" s="5">
        <v>202175.53846153847</v>
      </c>
    </row>
    <row r="450" spans="1:6" ht="14.25" customHeight="1" x14ac:dyDescent="0.3">
      <c r="A450" s="10">
        <v>43965</v>
      </c>
      <c r="B450" s="2" t="s">
        <v>17</v>
      </c>
      <c r="C450" s="2">
        <v>33886.5</v>
      </c>
      <c r="D450" s="2">
        <v>3166479</v>
      </c>
      <c r="E450" s="2">
        <v>2522496.074</v>
      </c>
      <c r="F450" s="3">
        <v>156584.58769230769</v>
      </c>
    </row>
    <row r="451" spans="1:6" ht="14.25" customHeight="1" x14ac:dyDescent="0.3">
      <c r="A451" s="11">
        <v>43966</v>
      </c>
      <c r="B451" s="4" t="s">
        <v>17</v>
      </c>
      <c r="C451" s="4">
        <v>41697</v>
      </c>
      <c r="D451" s="4">
        <v>3772258.5</v>
      </c>
      <c r="E451" s="4">
        <v>3092823.6680000001</v>
      </c>
      <c r="F451" s="5">
        <v>167669.98904615385</v>
      </c>
    </row>
    <row r="452" spans="1:6" ht="14.25" customHeight="1" x14ac:dyDescent="0.3">
      <c r="A452" s="10">
        <v>43980</v>
      </c>
      <c r="B452" s="2" t="s">
        <v>17</v>
      </c>
      <c r="C452" s="2">
        <v>44569.5</v>
      </c>
      <c r="D452" s="2">
        <v>4108596</v>
      </c>
      <c r="E452" s="2">
        <v>3229427.0830000001</v>
      </c>
      <c r="F452" s="3">
        <v>121448.35925384614</v>
      </c>
    </row>
    <row r="453" spans="1:6" ht="14.25" customHeight="1" x14ac:dyDescent="0.3">
      <c r="A453" s="11">
        <v>43978</v>
      </c>
      <c r="B453" s="4" t="s">
        <v>18</v>
      </c>
      <c r="C453" s="4">
        <v>18069</v>
      </c>
      <c r="D453" s="4">
        <v>1603084.5</v>
      </c>
      <c r="E453" s="4">
        <v>1312709.0090000001</v>
      </c>
      <c r="F453" s="5">
        <v>241760.20769230771</v>
      </c>
    </row>
    <row r="454" spans="1:6" ht="14.25" customHeight="1" x14ac:dyDescent="0.3">
      <c r="A454" s="10">
        <v>43973</v>
      </c>
      <c r="B454" s="2" t="s">
        <v>18</v>
      </c>
      <c r="C454" s="2">
        <v>21483</v>
      </c>
      <c r="D454" s="2">
        <v>1774329</v>
      </c>
      <c r="E454" s="2">
        <v>1460215.51</v>
      </c>
      <c r="F454" s="3">
        <v>181509.9923076923</v>
      </c>
    </row>
    <row r="455" spans="1:6" ht="14.25" customHeight="1" x14ac:dyDescent="0.3">
      <c r="A455" s="11">
        <v>43983</v>
      </c>
      <c r="B455" s="4" t="s">
        <v>18</v>
      </c>
      <c r="C455" s="4">
        <v>16687.5</v>
      </c>
      <c r="D455" s="4">
        <v>1526608.5</v>
      </c>
      <c r="E455" s="4">
        <v>1202670.0489999999</v>
      </c>
      <c r="F455" s="5">
        <v>340349.53369230771</v>
      </c>
    </row>
    <row r="456" spans="1:6" ht="14.25" customHeight="1" x14ac:dyDescent="0.3">
      <c r="A456" s="10">
        <v>43962</v>
      </c>
      <c r="B456" s="2" t="s">
        <v>18</v>
      </c>
      <c r="C456" s="2">
        <v>12238.5</v>
      </c>
      <c r="D456" s="2">
        <v>1096002</v>
      </c>
      <c r="E456" s="2">
        <v>872395.08600000001</v>
      </c>
      <c r="F456" s="3">
        <v>218895.40769230769</v>
      </c>
    </row>
    <row r="457" spans="1:6" ht="14.25" customHeight="1" x14ac:dyDescent="0.3">
      <c r="A457" s="11">
        <v>43969</v>
      </c>
      <c r="B457" s="4" t="s">
        <v>18</v>
      </c>
      <c r="C457" s="4">
        <v>14290.5</v>
      </c>
      <c r="D457" s="4">
        <v>1246162.5</v>
      </c>
      <c r="E457" s="4">
        <v>983143.48999999987</v>
      </c>
      <c r="F457" s="5">
        <v>263823.34615384613</v>
      </c>
    </row>
    <row r="458" spans="1:6" ht="14.25" customHeight="1" x14ac:dyDescent="0.3">
      <c r="A458" s="10">
        <v>43965</v>
      </c>
      <c r="B458" s="2" t="s">
        <v>18</v>
      </c>
      <c r="C458" s="2">
        <v>14385</v>
      </c>
      <c r="D458" s="2">
        <v>1223491.5</v>
      </c>
      <c r="E458" s="2">
        <v>977925.73100000003</v>
      </c>
      <c r="F458" s="3">
        <v>285708.40769230766</v>
      </c>
    </row>
    <row r="459" spans="1:6" ht="14.25" customHeight="1" x14ac:dyDescent="0.3">
      <c r="A459" s="11">
        <v>43966</v>
      </c>
      <c r="B459" s="4" t="s">
        <v>18</v>
      </c>
      <c r="C459" s="4">
        <v>16498.5</v>
      </c>
      <c r="D459" s="4">
        <v>1370482.5</v>
      </c>
      <c r="E459" s="4">
        <v>1095453.1229999999</v>
      </c>
      <c r="F459" s="5">
        <v>250663.81538461539</v>
      </c>
    </row>
    <row r="460" spans="1:6" ht="14.25" customHeight="1" x14ac:dyDescent="0.3">
      <c r="A460" s="10">
        <v>43978</v>
      </c>
      <c r="B460" s="2" t="s">
        <v>19</v>
      </c>
      <c r="C460" s="2">
        <v>13203</v>
      </c>
      <c r="D460" s="2">
        <v>1211457</v>
      </c>
      <c r="E460" s="2">
        <v>964554.21099999989</v>
      </c>
      <c r="F460" s="3">
        <v>156117.80846153846</v>
      </c>
    </row>
    <row r="461" spans="1:6" ht="14.25" customHeight="1" x14ac:dyDescent="0.3">
      <c r="A461" s="11">
        <v>43973</v>
      </c>
      <c r="B461" s="4" t="s">
        <v>19</v>
      </c>
      <c r="C461" s="4">
        <v>15802.5</v>
      </c>
      <c r="D461" s="4">
        <v>1411909.5</v>
      </c>
      <c r="E461" s="4">
        <v>1158841.584</v>
      </c>
      <c r="F461" s="5">
        <v>186035.59738461539</v>
      </c>
    </row>
    <row r="462" spans="1:6" ht="14.25" customHeight="1" x14ac:dyDescent="0.3">
      <c r="A462" s="10">
        <v>43983</v>
      </c>
      <c r="B462" s="2" t="s">
        <v>19</v>
      </c>
      <c r="C462" s="2">
        <v>16476</v>
      </c>
      <c r="D462" s="2">
        <v>1565632.5</v>
      </c>
      <c r="E462" s="2">
        <v>1234060.9909999999</v>
      </c>
      <c r="F462" s="3">
        <v>194827.87672307692</v>
      </c>
    </row>
    <row r="463" spans="1:6" ht="14.25" customHeight="1" x14ac:dyDescent="0.3">
      <c r="A463" s="11">
        <v>43962</v>
      </c>
      <c r="B463" s="4" t="s">
        <v>19</v>
      </c>
      <c r="C463" s="4">
        <v>12654</v>
      </c>
      <c r="D463" s="4">
        <v>1081158</v>
      </c>
      <c r="E463" s="4">
        <v>927698.82299999986</v>
      </c>
      <c r="F463" s="5">
        <v>197299.08136923076</v>
      </c>
    </row>
    <row r="464" spans="1:6" ht="14.25" customHeight="1" x14ac:dyDescent="0.3">
      <c r="A464" s="10">
        <v>43980</v>
      </c>
      <c r="B464" s="2" t="s">
        <v>18</v>
      </c>
      <c r="C464" s="2">
        <v>19647</v>
      </c>
      <c r="D464" s="2">
        <v>1764669</v>
      </c>
      <c r="E464" s="2">
        <v>1409485.402</v>
      </c>
      <c r="F464" s="3">
        <v>182377.32307692306</v>
      </c>
    </row>
    <row r="465" spans="1:6" ht="14.25" customHeight="1" x14ac:dyDescent="0.3">
      <c r="A465" s="11">
        <v>43969</v>
      </c>
      <c r="B465" s="4" t="s">
        <v>19</v>
      </c>
      <c r="C465" s="4">
        <v>12450</v>
      </c>
      <c r="D465" s="4">
        <v>1115146.5</v>
      </c>
      <c r="E465" s="4">
        <v>897555.51099999994</v>
      </c>
      <c r="F465" s="5">
        <v>150809.61403846153</v>
      </c>
    </row>
    <row r="466" spans="1:6" ht="14.25" customHeight="1" x14ac:dyDescent="0.3">
      <c r="A466" s="10">
        <v>43965</v>
      </c>
      <c r="B466" s="2" t="s">
        <v>19</v>
      </c>
      <c r="C466" s="2">
        <v>11161.5</v>
      </c>
      <c r="D466" s="2">
        <v>963502.5</v>
      </c>
      <c r="E466" s="2">
        <v>812962.67800000007</v>
      </c>
      <c r="F466" s="3">
        <v>193118.32307692309</v>
      </c>
    </row>
    <row r="467" spans="1:6" ht="14.25" customHeight="1" x14ac:dyDescent="0.3">
      <c r="A467" s="11">
        <v>43966</v>
      </c>
      <c r="B467" s="4" t="s">
        <v>19</v>
      </c>
      <c r="C467" s="4">
        <v>12229.5</v>
      </c>
      <c r="D467" s="4">
        <v>1122730.5</v>
      </c>
      <c r="E467" s="4">
        <v>921566.44700000004</v>
      </c>
      <c r="F467" s="5">
        <v>147588</v>
      </c>
    </row>
    <row r="468" spans="1:6" ht="14.25" customHeight="1" x14ac:dyDescent="0.3">
      <c r="A468" s="10">
        <v>43978</v>
      </c>
      <c r="B468" s="2" t="s">
        <v>20</v>
      </c>
      <c r="C468" s="2">
        <v>28050</v>
      </c>
      <c r="D468" s="2">
        <v>2458555.5</v>
      </c>
      <c r="E468" s="2">
        <v>1979227.4479999999</v>
      </c>
      <c r="F468" s="3">
        <v>122940.53466153846</v>
      </c>
    </row>
    <row r="469" spans="1:6" ht="14.25" customHeight="1" x14ac:dyDescent="0.3">
      <c r="A469" s="11">
        <v>43973</v>
      </c>
      <c r="B469" s="4" t="s">
        <v>20</v>
      </c>
      <c r="C469" s="4">
        <v>30781.5</v>
      </c>
      <c r="D469" s="4">
        <v>2540715</v>
      </c>
      <c r="E469" s="4">
        <v>2108065.5690000001</v>
      </c>
      <c r="F469" s="5">
        <v>90381.169230769228</v>
      </c>
    </row>
    <row r="470" spans="1:6" ht="14.25" customHeight="1" x14ac:dyDescent="0.3">
      <c r="A470" s="10">
        <v>43983</v>
      </c>
      <c r="B470" s="2" t="s">
        <v>20</v>
      </c>
      <c r="C470" s="2">
        <v>27960</v>
      </c>
      <c r="D470" s="2">
        <v>2538967.5</v>
      </c>
      <c r="E470" s="2">
        <v>1983277.5959999997</v>
      </c>
      <c r="F470" s="3">
        <v>134168.53587692307</v>
      </c>
    </row>
    <row r="471" spans="1:6" ht="14.25" customHeight="1" x14ac:dyDescent="0.3">
      <c r="A471" s="11">
        <v>43962</v>
      </c>
      <c r="B471" s="4" t="s">
        <v>20</v>
      </c>
      <c r="C471" s="4">
        <v>23629.5</v>
      </c>
      <c r="D471" s="4">
        <v>2164365</v>
      </c>
      <c r="E471" s="4">
        <v>1678039.8589999999</v>
      </c>
      <c r="F471" s="5">
        <v>151098.71538461538</v>
      </c>
    </row>
    <row r="472" spans="1:6" ht="14.25" customHeight="1" x14ac:dyDescent="0.3">
      <c r="A472" s="10">
        <v>43980</v>
      </c>
      <c r="B472" s="2" t="s">
        <v>19</v>
      </c>
      <c r="C472" s="2">
        <v>17052</v>
      </c>
      <c r="D472" s="2">
        <v>1549020</v>
      </c>
      <c r="E472" s="2">
        <v>1246591.997</v>
      </c>
      <c r="F472" s="3">
        <v>104864.4846153846</v>
      </c>
    </row>
    <row r="473" spans="1:6" ht="14.25" customHeight="1" x14ac:dyDescent="0.3">
      <c r="A473" s="11">
        <v>43969</v>
      </c>
      <c r="B473" s="4" t="s">
        <v>20</v>
      </c>
      <c r="C473" s="4">
        <v>27181.5</v>
      </c>
      <c r="D473" s="4">
        <v>2324490</v>
      </c>
      <c r="E473" s="4">
        <v>1796459.4790000001</v>
      </c>
      <c r="F473" s="5">
        <v>129793.76153846155</v>
      </c>
    </row>
    <row r="474" spans="1:6" ht="14.25" customHeight="1" x14ac:dyDescent="0.3">
      <c r="A474" s="10">
        <v>43965</v>
      </c>
      <c r="B474" s="2" t="s">
        <v>20</v>
      </c>
      <c r="C474" s="2">
        <v>25656</v>
      </c>
      <c r="D474" s="2">
        <v>2225341.5</v>
      </c>
      <c r="E474" s="2">
        <v>1766450.28</v>
      </c>
      <c r="F474" s="3">
        <v>91828.489107692309</v>
      </c>
    </row>
    <row r="475" spans="1:6" ht="14.25" customHeight="1" x14ac:dyDescent="0.3">
      <c r="A475" s="11">
        <v>43966</v>
      </c>
      <c r="B475" s="4" t="s">
        <v>20</v>
      </c>
      <c r="C475" s="4">
        <v>29283</v>
      </c>
      <c r="D475" s="4">
        <v>2477487</v>
      </c>
      <c r="E475" s="4">
        <v>2005719.3469999998</v>
      </c>
      <c r="F475" s="5">
        <v>77264.32873846154</v>
      </c>
    </row>
    <row r="476" spans="1:6" ht="14.25" customHeight="1" x14ac:dyDescent="0.3">
      <c r="A476" s="10">
        <v>43980</v>
      </c>
      <c r="B476" s="2" t="s">
        <v>20</v>
      </c>
      <c r="C476" s="2">
        <v>32782.5</v>
      </c>
      <c r="D476" s="2">
        <v>2854741.5</v>
      </c>
      <c r="E476" s="2">
        <v>2293738.9569999999</v>
      </c>
      <c r="F476" s="3">
        <v>58400.799200000001</v>
      </c>
    </row>
    <row r="477" spans="1:6" ht="14.25" customHeight="1" x14ac:dyDescent="0.3">
      <c r="A477" s="11">
        <v>43978</v>
      </c>
      <c r="B477" s="4" t="s">
        <v>21</v>
      </c>
      <c r="C477" s="4">
        <v>215592</v>
      </c>
      <c r="D477" s="4">
        <v>22342300.5</v>
      </c>
      <c r="E477" s="4">
        <v>16240834.603999998</v>
      </c>
      <c r="F477" s="5">
        <v>285591.72307692305</v>
      </c>
    </row>
    <row r="478" spans="1:6" ht="14.25" customHeight="1" x14ac:dyDescent="0.3">
      <c r="A478" s="10">
        <v>43973</v>
      </c>
      <c r="B478" s="2" t="s">
        <v>21</v>
      </c>
      <c r="C478" s="2">
        <v>228334.5</v>
      </c>
      <c r="D478" s="2">
        <v>22380772.5</v>
      </c>
      <c r="E478" s="2">
        <v>17031004.072999999</v>
      </c>
      <c r="F478" s="3">
        <v>275436.23846153845</v>
      </c>
    </row>
    <row r="479" spans="1:6" ht="14.25" customHeight="1" x14ac:dyDescent="0.3">
      <c r="A479" s="11">
        <v>43983</v>
      </c>
      <c r="B479" s="4" t="s">
        <v>21</v>
      </c>
      <c r="C479" s="4">
        <v>188776.5</v>
      </c>
      <c r="D479" s="4">
        <v>19465372.5</v>
      </c>
      <c r="E479" s="4">
        <v>14354207.141999999</v>
      </c>
      <c r="F479" s="5">
        <v>467483.70729230763</v>
      </c>
    </row>
    <row r="480" spans="1:6" ht="14.25" customHeight="1" x14ac:dyDescent="0.3">
      <c r="A480" s="10">
        <v>43962</v>
      </c>
      <c r="B480" s="2" t="s">
        <v>21</v>
      </c>
      <c r="C480" s="2">
        <v>175293</v>
      </c>
      <c r="D480" s="2">
        <v>17919144</v>
      </c>
      <c r="E480" s="2">
        <v>12903628.608999999</v>
      </c>
      <c r="F480" s="3">
        <v>355401.60769230768</v>
      </c>
    </row>
    <row r="481" spans="1:6" ht="14.25" customHeight="1" x14ac:dyDescent="0.3">
      <c r="A481" s="11">
        <v>43969</v>
      </c>
      <c r="B481" s="4" t="s">
        <v>21</v>
      </c>
      <c r="C481" s="4">
        <v>201999</v>
      </c>
      <c r="D481" s="4">
        <v>20422435.5</v>
      </c>
      <c r="E481" s="4">
        <v>14541626.939999998</v>
      </c>
      <c r="F481" s="5">
        <v>279597.86153846153</v>
      </c>
    </row>
    <row r="482" spans="1:6" ht="14.25" customHeight="1" x14ac:dyDescent="0.3">
      <c r="A482" s="10">
        <v>43965</v>
      </c>
      <c r="B482" s="2" t="s">
        <v>21</v>
      </c>
      <c r="C482" s="2">
        <v>197946</v>
      </c>
      <c r="D482" s="2">
        <v>19942435.5</v>
      </c>
      <c r="E482" s="2">
        <v>14561721.772999998</v>
      </c>
      <c r="F482" s="3">
        <v>363750.55692307692</v>
      </c>
    </row>
    <row r="483" spans="1:6" ht="14.25" customHeight="1" x14ac:dyDescent="0.3">
      <c r="A483" s="11">
        <v>43966</v>
      </c>
      <c r="B483" s="4" t="s">
        <v>21</v>
      </c>
      <c r="C483" s="4">
        <v>230896.5</v>
      </c>
      <c r="D483" s="4">
        <v>23085222</v>
      </c>
      <c r="E483" s="4">
        <v>17099721.813000001</v>
      </c>
      <c r="F483" s="5">
        <v>329754.63076923077</v>
      </c>
    </row>
    <row r="484" spans="1:6" ht="14.25" customHeight="1" x14ac:dyDescent="0.3">
      <c r="A484" s="10">
        <v>43978</v>
      </c>
      <c r="B484" s="2" t="s">
        <v>22</v>
      </c>
      <c r="C484" s="2">
        <v>203532</v>
      </c>
      <c r="D484" s="2">
        <v>20953324.5</v>
      </c>
      <c r="E484" s="2">
        <v>15301120.521000002</v>
      </c>
      <c r="F484" s="3">
        <v>356339.00384615385</v>
      </c>
    </row>
    <row r="485" spans="1:6" ht="14.25" customHeight="1" x14ac:dyDescent="0.3">
      <c r="A485" s="11">
        <v>43973</v>
      </c>
      <c r="B485" s="4" t="s">
        <v>22</v>
      </c>
      <c r="C485" s="4">
        <v>214428</v>
      </c>
      <c r="D485" s="4">
        <v>20812585.5</v>
      </c>
      <c r="E485" s="4">
        <v>15857489.721000001</v>
      </c>
      <c r="F485" s="5">
        <v>256649.16153846151</v>
      </c>
    </row>
    <row r="486" spans="1:6" ht="14.25" customHeight="1" x14ac:dyDescent="0.3">
      <c r="A486" s="10">
        <v>43983</v>
      </c>
      <c r="B486" s="2" t="s">
        <v>22</v>
      </c>
      <c r="C486" s="2">
        <v>183228</v>
      </c>
      <c r="D486" s="2">
        <v>18914194.5</v>
      </c>
      <c r="E486" s="2">
        <v>13959979.012</v>
      </c>
      <c r="F486" s="3">
        <v>464232.54846153839</v>
      </c>
    </row>
    <row r="487" spans="1:6" ht="14.25" customHeight="1" x14ac:dyDescent="0.3">
      <c r="A487" s="11">
        <v>43962</v>
      </c>
      <c r="B487" s="4" t="s">
        <v>22</v>
      </c>
      <c r="C487" s="4">
        <v>166948.5</v>
      </c>
      <c r="D487" s="4">
        <v>16971231</v>
      </c>
      <c r="E487" s="4">
        <v>12200989.641000001</v>
      </c>
      <c r="F487" s="5">
        <v>416475.07692307688</v>
      </c>
    </row>
    <row r="488" spans="1:6" ht="14.25" customHeight="1" x14ac:dyDescent="0.3">
      <c r="A488" s="10">
        <v>43980</v>
      </c>
      <c r="B488" s="2" t="s">
        <v>21</v>
      </c>
      <c r="C488" s="2">
        <v>232102.5</v>
      </c>
      <c r="D488" s="2">
        <v>23120443.5</v>
      </c>
      <c r="E488" s="2">
        <v>17632080.519000001</v>
      </c>
      <c r="F488" s="3">
        <v>331721.66923076921</v>
      </c>
    </row>
    <row r="489" spans="1:6" ht="14.25" customHeight="1" x14ac:dyDescent="0.3">
      <c r="A489" s="11">
        <v>43969</v>
      </c>
      <c r="B489" s="4" t="s">
        <v>22</v>
      </c>
      <c r="C489" s="4">
        <v>196560</v>
      </c>
      <c r="D489" s="4">
        <v>19855122</v>
      </c>
      <c r="E489" s="4">
        <v>14172342.450999999</v>
      </c>
      <c r="F489" s="5">
        <v>269626.30769230769</v>
      </c>
    </row>
    <row r="490" spans="1:6" ht="14.25" customHeight="1" x14ac:dyDescent="0.3">
      <c r="A490" s="10">
        <v>43965</v>
      </c>
      <c r="B490" s="2" t="s">
        <v>22</v>
      </c>
      <c r="C490" s="2">
        <v>186496.5</v>
      </c>
      <c r="D490" s="2">
        <v>18640998</v>
      </c>
      <c r="E490" s="2">
        <v>13641908.620999999</v>
      </c>
      <c r="F490" s="3">
        <v>364896.93846153846</v>
      </c>
    </row>
    <row r="491" spans="1:6" ht="14.25" customHeight="1" x14ac:dyDescent="0.3">
      <c r="A491" s="11">
        <v>43966</v>
      </c>
      <c r="B491" s="4" t="s">
        <v>22</v>
      </c>
      <c r="C491" s="4">
        <v>219772.5</v>
      </c>
      <c r="D491" s="4">
        <v>21895294.5</v>
      </c>
      <c r="E491" s="4">
        <v>16241999.308</v>
      </c>
      <c r="F491" s="5">
        <v>317179.04615384614</v>
      </c>
    </row>
    <row r="492" spans="1:6" ht="14.25" customHeight="1" x14ac:dyDescent="0.3">
      <c r="A492" s="10">
        <v>43980</v>
      </c>
      <c r="B492" s="2" t="s">
        <v>22</v>
      </c>
      <c r="C492" s="2">
        <v>226476</v>
      </c>
      <c r="D492" s="2">
        <v>22416151.5</v>
      </c>
      <c r="E492" s="2">
        <v>17175270.221000001</v>
      </c>
      <c r="F492" s="3">
        <v>306548.18846153846</v>
      </c>
    </row>
    <row r="493" spans="1:6" ht="14.25" customHeight="1" x14ac:dyDescent="0.3">
      <c r="A493" s="11">
        <v>43978</v>
      </c>
      <c r="B493" s="4" t="s">
        <v>24</v>
      </c>
      <c r="C493" s="4">
        <v>8362.5</v>
      </c>
      <c r="D493" s="4">
        <v>687684</v>
      </c>
      <c r="E493" s="4">
        <v>597300.38899999997</v>
      </c>
      <c r="F493" s="5">
        <v>48380.499253846152</v>
      </c>
    </row>
    <row r="494" spans="1:6" ht="14.25" customHeight="1" x14ac:dyDescent="0.3">
      <c r="A494" s="10">
        <v>43973</v>
      </c>
      <c r="B494" s="2" t="s">
        <v>23</v>
      </c>
      <c r="C494" s="2">
        <v>17008.5</v>
      </c>
      <c r="D494" s="2">
        <v>1398771</v>
      </c>
      <c r="E494" s="2">
        <v>1144986.3970000001</v>
      </c>
      <c r="F494" s="3">
        <v>158820.4117</v>
      </c>
    </row>
    <row r="495" spans="1:6" ht="14.25" customHeight="1" x14ac:dyDescent="0.3">
      <c r="A495" s="11">
        <v>43983</v>
      </c>
      <c r="B495" s="4" t="s">
        <v>25</v>
      </c>
      <c r="C495" s="4">
        <v>5166</v>
      </c>
      <c r="D495" s="4">
        <v>389013</v>
      </c>
      <c r="E495" s="4">
        <v>357353.07299999997</v>
      </c>
      <c r="F495" s="5">
        <v>141592.70844615385</v>
      </c>
    </row>
    <row r="496" spans="1:6" ht="14.25" customHeight="1" x14ac:dyDescent="0.3">
      <c r="A496" s="10">
        <v>43962</v>
      </c>
      <c r="B496" s="2" t="s">
        <v>23</v>
      </c>
      <c r="C496" s="2">
        <v>10941</v>
      </c>
      <c r="D496" s="2">
        <v>880356</v>
      </c>
      <c r="E496" s="2">
        <v>723289.05500000005</v>
      </c>
      <c r="F496" s="3">
        <v>166333.57363076921</v>
      </c>
    </row>
    <row r="497" spans="1:6" ht="14.25" customHeight="1" x14ac:dyDescent="0.3">
      <c r="A497" s="11">
        <v>43969</v>
      </c>
      <c r="B497" s="4" t="s">
        <v>23</v>
      </c>
      <c r="C497" s="4">
        <v>14497.5</v>
      </c>
      <c r="D497" s="4">
        <v>1230711</v>
      </c>
      <c r="E497" s="4">
        <v>1005560.455</v>
      </c>
      <c r="F497" s="5">
        <v>171097.83406153845</v>
      </c>
    </row>
    <row r="498" spans="1:6" ht="14.25" customHeight="1" x14ac:dyDescent="0.3">
      <c r="A498" s="10">
        <v>43965</v>
      </c>
      <c r="B498" s="2" t="s">
        <v>23</v>
      </c>
      <c r="C498" s="2">
        <v>13810.5</v>
      </c>
      <c r="D498" s="2">
        <v>1131676.5</v>
      </c>
      <c r="E498" s="2">
        <v>966968.63599999994</v>
      </c>
      <c r="F498" s="3">
        <v>195740.02307692307</v>
      </c>
    </row>
    <row r="499" spans="1:6" ht="14.25" customHeight="1" x14ac:dyDescent="0.3">
      <c r="A499" s="11">
        <v>43966</v>
      </c>
      <c r="B499" s="4" t="s">
        <v>23</v>
      </c>
      <c r="C499" s="4">
        <v>13752</v>
      </c>
      <c r="D499" s="4">
        <v>1091040</v>
      </c>
      <c r="E499" s="4">
        <v>898790.64599999995</v>
      </c>
      <c r="F499" s="5">
        <v>149313.46028461537</v>
      </c>
    </row>
    <row r="500" spans="1:6" ht="14.25" customHeight="1" x14ac:dyDescent="0.3">
      <c r="A500" s="10">
        <v>43978</v>
      </c>
      <c r="B500" s="2" t="s">
        <v>23</v>
      </c>
      <c r="C500" s="2">
        <v>15276</v>
      </c>
      <c r="D500" s="2">
        <v>1350199.5</v>
      </c>
      <c r="E500" s="2">
        <v>1100106.21</v>
      </c>
      <c r="F500" s="3">
        <v>107692.85196923077</v>
      </c>
    </row>
    <row r="501" spans="1:6" ht="14.25" customHeight="1" x14ac:dyDescent="0.3">
      <c r="A501" s="11">
        <v>43983</v>
      </c>
      <c r="B501" s="4" t="s">
        <v>26</v>
      </c>
      <c r="C501" s="4">
        <v>4408.5</v>
      </c>
      <c r="D501" s="4">
        <v>410892</v>
      </c>
      <c r="E501" s="4">
        <v>346029.05</v>
      </c>
      <c r="F501" s="5">
        <v>36168.753846153842</v>
      </c>
    </row>
    <row r="502" spans="1:6" ht="14.25" customHeight="1" x14ac:dyDescent="0.3">
      <c r="A502" s="10">
        <v>43980</v>
      </c>
      <c r="B502" s="2" t="s">
        <v>24</v>
      </c>
      <c r="C502" s="2">
        <v>9927</v>
      </c>
      <c r="D502" s="2">
        <v>850840.5</v>
      </c>
      <c r="E502" s="2">
        <v>733232.38899999997</v>
      </c>
      <c r="F502" s="3">
        <v>51066.353846153841</v>
      </c>
    </row>
    <row r="503" spans="1:6" ht="14.25" customHeight="1" x14ac:dyDescent="0.3">
      <c r="A503" s="11">
        <v>43983</v>
      </c>
      <c r="B503" s="4" t="s">
        <v>24</v>
      </c>
      <c r="C503" s="4">
        <v>9474</v>
      </c>
      <c r="D503" s="4">
        <v>802447.5</v>
      </c>
      <c r="E503" s="4">
        <v>682814.14599999995</v>
      </c>
      <c r="F503" s="5">
        <v>81560.983369230773</v>
      </c>
    </row>
    <row r="504" spans="1:6" ht="14.25" customHeight="1" x14ac:dyDescent="0.3">
      <c r="A504" s="10">
        <v>43980</v>
      </c>
      <c r="B504" s="2" t="s">
        <v>23</v>
      </c>
      <c r="C504" s="2">
        <v>16878</v>
      </c>
      <c r="D504" s="2">
        <v>1438255.5</v>
      </c>
      <c r="E504" s="2">
        <v>1180692.7039999999</v>
      </c>
      <c r="F504" s="3">
        <v>102040.10621538461</v>
      </c>
    </row>
    <row r="505" spans="1:6" ht="14.25" customHeight="1" x14ac:dyDescent="0.3">
      <c r="A505" s="12">
        <v>43983</v>
      </c>
      <c r="B505" s="6" t="s">
        <v>23</v>
      </c>
      <c r="C505" s="6">
        <v>14238</v>
      </c>
      <c r="D505" s="6">
        <v>1293219</v>
      </c>
      <c r="E505" s="6">
        <v>1006008.1159999999</v>
      </c>
      <c r="F505" s="7">
        <v>129348.2923076923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0.88671875" customWidth="1"/>
    <col min="2" max="2" width="22.88671875" customWidth="1"/>
    <col min="3" max="3" width="20.5546875" customWidth="1"/>
    <col min="4" max="4" width="20.33203125" customWidth="1"/>
    <col min="5" max="5" width="21.5546875" customWidth="1"/>
    <col min="6" max="26" width="8.6640625" customWidth="1"/>
  </cols>
  <sheetData>
    <row r="1" spans="1:5" ht="14.25" customHeight="1" x14ac:dyDescent="0.3">
      <c r="A1" s="15" t="s">
        <v>0</v>
      </c>
      <c r="B1" s="15" t="s">
        <v>1</v>
      </c>
      <c r="C1" s="15" t="s">
        <v>6</v>
      </c>
      <c r="D1" s="15" t="s">
        <v>7</v>
      </c>
      <c r="E1" s="15" t="s">
        <v>8</v>
      </c>
    </row>
    <row r="2" spans="1:5" ht="14.25" customHeight="1" x14ac:dyDescent="0.3">
      <c r="A2" s="8">
        <v>43949</v>
      </c>
      <c r="B2" s="9" t="s">
        <v>16</v>
      </c>
      <c r="C2" s="9">
        <v>36</v>
      </c>
      <c r="D2" s="9">
        <v>4923</v>
      </c>
      <c r="E2" s="9">
        <v>4560</v>
      </c>
    </row>
    <row r="3" spans="1:5" ht="14.25" customHeight="1" x14ac:dyDescent="0.3">
      <c r="A3" s="8">
        <v>43949</v>
      </c>
      <c r="B3" s="9" t="s">
        <v>11</v>
      </c>
      <c r="C3" s="9">
        <v>31</v>
      </c>
      <c r="D3" s="9">
        <v>5465</v>
      </c>
      <c r="E3" s="9">
        <v>5096</v>
      </c>
    </row>
    <row r="4" spans="1:5" ht="14.25" customHeight="1" x14ac:dyDescent="0.3">
      <c r="A4" s="8">
        <v>43949</v>
      </c>
      <c r="B4" s="9" t="s">
        <v>17</v>
      </c>
      <c r="C4" s="9">
        <v>19</v>
      </c>
      <c r="D4" s="9">
        <v>1846</v>
      </c>
      <c r="E4" s="9">
        <v>1681</v>
      </c>
    </row>
    <row r="5" spans="1:5" ht="14.25" customHeight="1" x14ac:dyDescent="0.3">
      <c r="A5" s="8">
        <v>43949</v>
      </c>
      <c r="B5" s="9" t="s">
        <v>10</v>
      </c>
      <c r="C5" s="9">
        <v>18</v>
      </c>
      <c r="D5" s="9">
        <v>1539</v>
      </c>
      <c r="E5" s="9">
        <v>1404</v>
      </c>
    </row>
    <row r="6" spans="1:5" ht="14.25" customHeight="1" x14ac:dyDescent="0.3">
      <c r="A6" s="8">
        <v>43949</v>
      </c>
      <c r="B6" s="9" t="s">
        <v>20</v>
      </c>
      <c r="C6" s="9">
        <v>18</v>
      </c>
      <c r="D6" s="9">
        <v>1505</v>
      </c>
      <c r="E6" s="9">
        <v>1368</v>
      </c>
    </row>
    <row r="7" spans="1:5" ht="14.25" customHeight="1" x14ac:dyDescent="0.3">
      <c r="A7" s="8">
        <v>43949</v>
      </c>
      <c r="B7" s="9" t="s">
        <v>22</v>
      </c>
      <c r="C7" s="9">
        <v>54</v>
      </c>
      <c r="D7" s="9">
        <v>12306</v>
      </c>
      <c r="E7" s="9">
        <v>11532</v>
      </c>
    </row>
    <row r="8" spans="1:5" ht="14.25" customHeight="1" x14ac:dyDescent="0.3">
      <c r="A8" s="8">
        <v>43949</v>
      </c>
      <c r="B8" s="9" t="s">
        <v>21</v>
      </c>
      <c r="C8" s="9">
        <v>59</v>
      </c>
      <c r="D8" s="9">
        <v>12943</v>
      </c>
      <c r="E8" s="9">
        <v>12072</v>
      </c>
    </row>
    <row r="9" spans="1:5" ht="14.25" customHeight="1" x14ac:dyDescent="0.3">
      <c r="A9" s="8">
        <v>43949</v>
      </c>
      <c r="B9" s="9" t="s">
        <v>13</v>
      </c>
      <c r="C9" s="9">
        <v>17</v>
      </c>
      <c r="D9" s="9">
        <v>1439</v>
      </c>
      <c r="E9" s="9">
        <v>1265</v>
      </c>
    </row>
    <row r="10" spans="1:5" ht="14.25" customHeight="1" x14ac:dyDescent="0.3">
      <c r="A10" s="8">
        <v>43949</v>
      </c>
      <c r="B10" s="9" t="s">
        <v>23</v>
      </c>
      <c r="C10" s="9">
        <v>15</v>
      </c>
      <c r="D10" s="9">
        <v>636</v>
      </c>
      <c r="E10" s="9">
        <v>547</v>
      </c>
    </row>
    <row r="11" spans="1:5" ht="14.25" customHeight="1" x14ac:dyDescent="0.3">
      <c r="A11" s="8">
        <v>43949</v>
      </c>
      <c r="B11" s="9" t="s">
        <v>18</v>
      </c>
      <c r="C11" s="9">
        <v>15</v>
      </c>
      <c r="D11" s="9">
        <v>780</v>
      </c>
      <c r="E11" s="9">
        <v>690</v>
      </c>
    </row>
    <row r="12" spans="1:5" ht="14.25" customHeight="1" x14ac:dyDescent="0.3">
      <c r="A12" s="8">
        <v>43949</v>
      </c>
      <c r="B12" s="9" t="s">
        <v>15</v>
      </c>
      <c r="C12" s="9">
        <v>125</v>
      </c>
      <c r="D12" s="9">
        <v>20914</v>
      </c>
      <c r="E12" s="9">
        <v>19479</v>
      </c>
    </row>
    <row r="13" spans="1:5" ht="14.25" customHeight="1" x14ac:dyDescent="0.3">
      <c r="A13" s="8">
        <v>43949</v>
      </c>
      <c r="B13" s="9" t="s">
        <v>14</v>
      </c>
      <c r="C13" s="9">
        <v>128</v>
      </c>
      <c r="D13" s="9">
        <v>16450</v>
      </c>
      <c r="E13" s="9">
        <v>15320</v>
      </c>
    </row>
    <row r="14" spans="1:5" ht="14.25" customHeight="1" x14ac:dyDescent="0.3">
      <c r="A14" s="8">
        <v>43949</v>
      </c>
      <c r="B14" s="9" t="s">
        <v>12</v>
      </c>
      <c r="C14" s="9">
        <v>10</v>
      </c>
      <c r="D14" s="9">
        <v>580</v>
      </c>
      <c r="E14" s="9">
        <v>506</v>
      </c>
    </row>
    <row r="15" spans="1:5" ht="14.25" customHeight="1" x14ac:dyDescent="0.3">
      <c r="A15" s="8">
        <v>43950</v>
      </c>
      <c r="B15" s="9" t="s">
        <v>16</v>
      </c>
      <c r="C15" s="9">
        <v>36</v>
      </c>
      <c r="D15" s="9">
        <v>4937</v>
      </c>
      <c r="E15" s="9">
        <v>4561</v>
      </c>
    </row>
    <row r="16" spans="1:5" ht="14.25" customHeight="1" x14ac:dyDescent="0.3">
      <c r="A16" s="8">
        <v>43950</v>
      </c>
      <c r="B16" s="9" t="s">
        <v>11</v>
      </c>
      <c r="C16" s="9">
        <v>31</v>
      </c>
      <c r="D16" s="9">
        <v>5378</v>
      </c>
      <c r="E16" s="9">
        <v>4985</v>
      </c>
    </row>
    <row r="17" spans="1:5" ht="14.25" customHeight="1" x14ac:dyDescent="0.3">
      <c r="A17" s="8">
        <v>43950</v>
      </c>
      <c r="B17" s="9" t="s">
        <v>17</v>
      </c>
      <c r="C17" s="9">
        <v>19</v>
      </c>
      <c r="D17" s="9">
        <v>1676</v>
      </c>
      <c r="E17" s="9">
        <v>1516</v>
      </c>
    </row>
    <row r="18" spans="1:5" ht="14.25" customHeight="1" x14ac:dyDescent="0.3">
      <c r="A18" s="8">
        <v>43950</v>
      </c>
      <c r="B18" s="9" t="s">
        <v>10</v>
      </c>
      <c r="C18" s="9">
        <v>18</v>
      </c>
      <c r="D18" s="9">
        <v>1684</v>
      </c>
      <c r="E18" s="9">
        <v>1528</v>
      </c>
    </row>
    <row r="19" spans="1:5" ht="14.25" customHeight="1" x14ac:dyDescent="0.3">
      <c r="A19" s="8">
        <v>43950</v>
      </c>
      <c r="B19" s="9" t="s">
        <v>20</v>
      </c>
      <c r="C19" s="9">
        <v>18</v>
      </c>
      <c r="D19" s="9">
        <v>1599</v>
      </c>
      <c r="E19" s="9">
        <v>1450</v>
      </c>
    </row>
    <row r="20" spans="1:5" ht="14.25" customHeight="1" x14ac:dyDescent="0.3">
      <c r="A20" s="8">
        <v>43950</v>
      </c>
      <c r="B20" s="9" t="s">
        <v>22</v>
      </c>
      <c r="C20" s="9">
        <v>54</v>
      </c>
      <c r="D20" s="9">
        <v>12747</v>
      </c>
      <c r="E20" s="9">
        <v>11884</v>
      </c>
    </row>
    <row r="21" spans="1:5" ht="14.25" customHeight="1" x14ac:dyDescent="0.3">
      <c r="A21" s="8">
        <v>43950</v>
      </c>
      <c r="B21" s="9" t="s">
        <v>21</v>
      </c>
      <c r="C21" s="9">
        <v>59</v>
      </c>
      <c r="D21" s="9">
        <v>13186</v>
      </c>
      <c r="E21" s="9">
        <v>12251</v>
      </c>
    </row>
    <row r="22" spans="1:5" ht="14.25" customHeight="1" x14ac:dyDescent="0.3">
      <c r="A22" s="8">
        <v>43950</v>
      </c>
      <c r="B22" s="9" t="s">
        <v>13</v>
      </c>
      <c r="C22" s="9">
        <v>18</v>
      </c>
      <c r="D22" s="9">
        <v>1534</v>
      </c>
      <c r="E22" s="9">
        <v>1369</v>
      </c>
    </row>
    <row r="23" spans="1:5" ht="14.25" customHeight="1" x14ac:dyDescent="0.3">
      <c r="A23" s="8">
        <v>43950</v>
      </c>
      <c r="B23" s="9" t="s">
        <v>23</v>
      </c>
      <c r="C23" s="9">
        <v>15</v>
      </c>
      <c r="D23" s="9">
        <v>659</v>
      </c>
      <c r="E23" s="9">
        <v>575</v>
      </c>
    </row>
    <row r="24" spans="1:5" ht="14.25" customHeight="1" x14ac:dyDescent="0.3">
      <c r="A24" s="8">
        <v>43950</v>
      </c>
      <c r="B24" s="9" t="s">
        <v>18</v>
      </c>
      <c r="C24" s="9">
        <v>15</v>
      </c>
      <c r="D24" s="9">
        <v>786</v>
      </c>
      <c r="E24" s="9">
        <v>695</v>
      </c>
    </row>
    <row r="25" spans="1:5" ht="14.25" customHeight="1" x14ac:dyDescent="0.3">
      <c r="A25" s="8">
        <v>43950</v>
      </c>
      <c r="B25" s="9" t="s">
        <v>15</v>
      </c>
      <c r="C25" s="9">
        <v>125</v>
      </c>
      <c r="D25" s="9">
        <v>21863</v>
      </c>
      <c r="E25" s="9">
        <v>20160</v>
      </c>
    </row>
    <row r="26" spans="1:5" ht="14.25" customHeight="1" x14ac:dyDescent="0.3">
      <c r="A26" s="8">
        <v>43950</v>
      </c>
      <c r="B26" s="9" t="s">
        <v>14</v>
      </c>
      <c r="C26" s="9">
        <v>128</v>
      </c>
      <c r="D26" s="9">
        <v>17368</v>
      </c>
      <c r="E26" s="9">
        <v>16077</v>
      </c>
    </row>
    <row r="27" spans="1:5" ht="14.25" customHeight="1" x14ac:dyDescent="0.3">
      <c r="A27" s="8">
        <v>43950</v>
      </c>
      <c r="B27" s="9" t="s">
        <v>12</v>
      </c>
      <c r="C27" s="9">
        <v>10</v>
      </c>
      <c r="D27" s="9">
        <v>502</v>
      </c>
      <c r="E27" s="9">
        <v>433</v>
      </c>
    </row>
    <row r="28" spans="1:5" ht="14.25" customHeight="1" x14ac:dyDescent="0.3">
      <c r="A28" s="8">
        <v>43951</v>
      </c>
      <c r="B28" s="9" t="s">
        <v>16</v>
      </c>
      <c r="C28" s="9">
        <v>36</v>
      </c>
      <c r="D28" s="9">
        <v>5143</v>
      </c>
      <c r="E28" s="9">
        <v>4715</v>
      </c>
    </row>
    <row r="29" spans="1:5" ht="14.25" customHeight="1" x14ac:dyDescent="0.3">
      <c r="A29" s="8">
        <v>43951</v>
      </c>
      <c r="B29" s="9" t="s">
        <v>11</v>
      </c>
      <c r="C29" s="9">
        <v>31</v>
      </c>
      <c r="D29" s="9">
        <v>5120</v>
      </c>
      <c r="E29" s="9">
        <v>4737</v>
      </c>
    </row>
    <row r="30" spans="1:5" ht="14.25" customHeight="1" x14ac:dyDescent="0.3">
      <c r="A30" s="8">
        <v>43951</v>
      </c>
      <c r="B30" s="9" t="s">
        <v>17</v>
      </c>
      <c r="C30" s="9">
        <v>20</v>
      </c>
      <c r="D30" s="9">
        <v>1756</v>
      </c>
      <c r="E30" s="9">
        <v>1586</v>
      </c>
    </row>
    <row r="31" spans="1:5" ht="14.25" customHeight="1" x14ac:dyDescent="0.3">
      <c r="A31" s="8">
        <v>43951</v>
      </c>
      <c r="B31" s="9" t="s">
        <v>10</v>
      </c>
      <c r="C31" s="9">
        <v>19</v>
      </c>
      <c r="D31" s="9">
        <v>1712</v>
      </c>
      <c r="E31" s="9">
        <v>1552</v>
      </c>
    </row>
    <row r="32" spans="1:5" ht="14.25" customHeight="1" x14ac:dyDescent="0.3">
      <c r="A32" s="8">
        <v>43951</v>
      </c>
      <c r="B32" s="9" t="s">
        <v>20</v>
      </c>
      <c r="C32" s="9">
        <v>19</v>
      </c>
      <c r="D32" s="9">
        <v>1662</v>
      </c>
      <c r="E32" s="9">
        <v>1506</v>
      </c>
    </row>
    <row r="33" spans="1:5" ht="14.25" customHeight="1" x14ac:dyDescent="0.3">
      <c r="A33" s="8">
        <v>43951</v>
      </c>
      <c r="B33" s="9" t="s">
        <v>22</v>
      </c>
      <c r="C33" s="9">
        <v>54</v>
      </c>
      <c r="D33" s="9">
        <v>12817</v>
      </c>
      <c r="E33" s="9">
        <v>11865</v>
      </c>
    </row>
    <row r="34" spans="1:5" ht="14.25" customHeight="1" x14ac:dyDescent="0.3">
      <c r="A34" s="8">
        <v>43951</v>
      </c>
      <c r="B34" s="9" t="s">
        <v>21</v>
      </c>
      <c r="C34" s="9">
        <v>59</v>
      </c>
      <c r="D34" s="9">
        <v>13251</v>
      </c>
      <c r="E34" s="9">
        <v>12255</v>
      </c>
    </row>
    <row r="35" spans="1:5" ht="14.25" customHeight="1" x14ac:dyDescent="0.3">
      <c r="A35" s="8">
        <v>43951</v>
      </c>
      <c r="B35" s="9" t="s">
        <v>13</v>
      </c>
      <c r="C35" s="9">
        <v>19</v>
      </c>
      <c r="D35" s="9">
        <v>1499</v>
      </c>
      <c r="E35" s="9">
        <v>1322</v>
      </c>
    </row>
    <row r="36" spans="1:5" ht="14.25" customHeight="1" x14ac:dyDescent="0.3">
      <c r="A36" s="8">
        <v>43951</v>
      </c>
      <c r="B36" s="9" t="s">
        <v>23</v>
      </c>
      <c r="C36" s="9">
        <v>15</v>
      </c>
      <c r="D36" s="9">
        <v>644</v>
      </c>
      <c r="E36" s="9">
        <v>550</v>
      </c>
    </row>
    <row r="37" spans="1:5" ht="14.25" customHeight="1" x14ac:dyDescent="0.3">
      <c r="A37" s="8">
        <v>43951</v>
      </c>
      <c r="B37" s="9" t="s">
        <v>18</v>
      </c>
      <c r="C37" s="9">
        <v>15</v>
      </c>
      <c r="D37" s="9">
        <v>791</v>
      </c>
      <c r="E37" s="9">
        <v>691</v>
      </c>
    </row>
    <row r="38" spans="1:5" ht="14.25" customHeight="1" x14ac:dyDescent="0.3">
      <c r="A38" s="8">
        <v>43951</v>
      </c>
      <c r="B38" s="9" t="s">
        <v>19</v>
      </c>
      <c r="C38" s="9">
        <v>15</v>
      </c>
      <c r="D38" s="9">
        <v>262</v>
      </c>
      <c r="E38" s="9">
        <v>195</v>
      </c>
    </row>
    <row r="39" spans="1:5" ht="14.25" customHeight="1" x14ac:dyDescent="0.3">
      <c r="A39" s="8">
        <v>43951</v>
      </c>
      <c r="B39" s="9" t="s">
        <v>15</v>
      </c>
      <c r="C39" s="9">
        <v>125</v>
      </c>
      <c r="D39" s="9">
        <v>22368</v>
      </c>
      <c r="E39" s="9">
        <v>20625</v>
      </c>
    </row>
    <row r="40" spans="1:5" ht="14.25" customHeight="1" x14ac:dyDescent="0.3">
      <c r="A40" s="8">
        <v>43951</v>
      </c>
      <c r="B40" s="9" t="s">
        <v>14</v>
      </c>
      <c r="C40" s="9">
        <v>129</v>
      </c>
      <c r="D40" s="9">
        <v>18042</v>
      </c>
      <c r="E40" s="9">
        <v>16631</v>
      </c>
    </row>
    <row r="41" spans="1:5" ht="14.25" customHeight="1" x14ac:dyDescent="0.3">
      <c r="A41" s="8">
        <v>43951</v>
      </c>
      <c r="B41" s="9" t="s">
        <v>12</v>
      </c>
      <c r="C41" s="9">
        <v>10</v>
      </c>
      <c r="D41" s="9">
        <v>448</v>
      </c>
      <c r="E41" s="9">
        <v>376</v>
      </c>
    </row>
    <row r="42" spans="1:5" ht="14.25" customHeight="1" x14ac:dyDescent="0.3">
      <c r="A42" s="8">
        <v>43952</v>
      </c>
      <c r="B42" s="9" t="s">
        <v>16</v>
      </c>
      <c r="C42" s="9">
        <v>36</v>
      </c>
      <c r="D42" s="9">
        <v>5457</v>
      </c>
      <c r="E42" s="9">
        <v>4916</v>
      </c>
    </row>
    <row r="43" spans="1:5" ht="14.25" customHeight="1" x14ac:dyDescent="0.3">
      <c r="A43" s="8">
        <v>43952</v>
      </c>
      <c r="B43" s="9" t="s">
        <v>11</v>
      </c>
      <c r="C43" s="9">
        <v>31</v>
      </c>
      <c r="D43" s="9">
        <v>6118</v>
      </c>
      <c r="E43" s="9">
        <v>5564</v>
      </c>
    </row>
    <row r="44" spans="1:5" ht="14.25" customHeight="1" x14ac:dyDescent="0.3">
      <c r="A44" s="8">
        <v>43952</v>
      </c>
      <c r="B44" s="9" t="s">
        <v>17</v>
      </c>
      <c r="C44" s="9">
        <v>20</v>
      </c>
      <c r="D44" s="9">
        <v>2468</v>
      </c>
      <c r="E44" s="9">
        <v>2221</v>
      </c>
    </row>
    <row r="45" spans="1:5" ht="14.25" customHeight="1" x14ac:dyDescent="0.3">
      <c r="A45" s="8">
        <v>43952</v>
      </c>
      <c r="B45" s="9" t="s">
        <v>10</v>
      </c>
      <c r="C45" s="9">
        <v>18</v>
      </c>
      <c r="D45" s="9">
        <v>1826</v>
      </c>
      <c r="E45" s="9">
        <v>1633</v>
      </c>
    </row>
    <row r="46" spans="1:5" ht="14.25" customHeight="1" x14ac:dyDescent="0.3">
      <c r="A46" s="8">
        <v>43952</v>
      </c>
      <c r="B46" s="9" t="s">
        <v>20</v>
      </c>
      <c r="C46" s="9">
        <v>19</v>
      </c>
      <c r="D46" s="9">
        <v>1987</v>
      </c>
      <c r="E46" s="9">
        <v>1791</v>
      </c>
    </row>
    <row r="47" spans="1:5" ht="14.25" customHeight="1" x14ac:dyDescent="0.3">
      <c r="A47" s="8">
        <v>43952</v>
      </c>
      <c r="B47" s="9" t="s">
        <v>22</v>
      </c>
      <c r="C47" s="9">
        <v>54</v>
      </c>
      <c r="D47" s="9">
        <v>14205</v>
      </c>
      <c r="E47" s="9">
        <v>13026</v>
      </c>
    </row>
    <row r="48" spans="1:5" ht="14.25" customHeight="1" x14ac:dyDescent="0.3">
      <c r="A48" s="8">
        <v>43952</v>
      </c>
      <c r="B48" s="9" t="s">
        <v>21</v>
      </c>
      <c r="C48" s="9">
        <v>59</v>
      </c>
      <c r="D48" s="9">
        <v>15222</v>
      </c>
      <c r="E48" s="9">
        <v>13873</v>
      </c>
    </row>
    <row r="49" spans="1:5" ht="14.25" customHeight="1" x14ac:dyDescent="0.3">
      <c r="A49" s="8">
        <v>43952</v>
      </c>
      <c r="B49" s="9" t="s">
        <v>13</v>
      </c>
      <c r="C49" s="9">
        <v>19</v>
      </c>
      <c r="D49" s="9">
        <v>1497</v>
      </c>
      <c r="E49" s="9">
        <v>1291</v>
      </c>
    </row>
    <row r="50" spans="1:5" ht="14.25" customHeight="1" x14ac:dyDescent="0.3">
      <c r="A50" s="8">
        <v>43952</v>
      </c>
      <c r="B50" s="9" t="s">
        <v>23</v>
      </c>
      <c r="C50" s="9">
        <v>15</v>
      </c>
      <c r="D50" s="9">
        <v>721</v>
      </c>
      <c r="E50" s="9">
        <v>625</v>
      </c>
    </row>
    <row r="51" spans="1:5" ht="14.25" customHeight="1" x14ac:dyDescent="0.3">
      <c r="A51" s="8">
        <v>43952</v>
      </c>
      <c r="B51" s="9" t="s">
        <v>18</v>
      </c>
      <c r="C51" s="9">
        <v>15</v>
      </c>
      <c r="D51" s="9">
        <v>996</v>
      </c>
      <c r="E51" s="9">
        <v>888</v>
      </c>
    </row>
    <row r="52" spans="1:5" ht="14.25" customHeight="1" x14ac:dyDescent="0.3">
      <c r="A52" s="8">
        <v>43952</v>
      </c>
      <c r="B52" s="9" t="s">
        <v>19</v>
      </c>
      <c r="C52" s="9">
        <v>15</v>
      </c>
      <c r="D52" s="9">
        <v>294</v>
      </c>
      <c r="E52" s="9">
        <v>225</v>
      </c>
    </row>
    <row r="53" spans="1:5" ht="14.25" customHeight="1" x14ac:dyDescent="0.3">
      <c r="A53" s="8">
        <v>43952</v>
      </c>
      <c r="B53" s="9" t="s">
        <v>15</v>
      </c>
      <c r="C53" s="9">
        <v>125</v>
      </c>
      <c r="D53" s="9">
        <v>20602</v>
      </c>
      <c r="E53" s="9">
        <v>18845</v>
      </c>
    </row>
    <row r="54" spans="1:5" ht="14.25" customHeight="1" x14ac:dyDescent="0.3">
      <c r="A54" s="8">
        <v>43952</v>
      </c>
      <c r="B54" s="9" t="s">
        <v>14</v>
      </c>
      <c r="C54" s="9">
        <v>129</v>
      </c>
      <c r="D54" s="9">
        <v>17002</v>
      </c>
      <c r="E54" s="9">
        <v>15570</v>
      </c>
    </row>
    <row r="55" spans="1:5" ht="14.25" customHeight="1" x14ac:dyDescent="0.3">
      <c r="A55" s="8">
        <v>43952</v>
      </c>
      <c r="B55" s="9" t="s">
        <v>12</v>
      </c>
      <c r="C55" s="9">
        <v>10</v>
      </c>
      <c r="D55" s="9">
        <v>554</v>
      </c>
      <c r="E55" s="9">
        <v>472</v>
      </c>
    </row>
    <row r="56" spans="1:5" ht="14.25" customHeight="1" x14ac:dyDescent="0.3">
      <c r="A56" s="8">
        <v>43953</v>
      </c>
      <c r="B56" s="9" t="s">
        <v>16</v>
      </c>
      <c r="C56" s="9">
        <v>36</v>
      </c>
      <c r="D56" s="9">
        <v>3442</v>
      </c>
      <c r="E56" s="9">
        <v>3147</v>
      </c>
    </row>
    <row r="57" spans="1:5" ht="14.25" customHeight="1" x14ac:dyDescent="0.3">
      <c r="A57" s="8">
        <v>43953</v>
      </c>
      <c r="B57" s="9" t="s">
        <v>11</v>
      </c>
      <c r="C57" s="9">
        <v>31</v>
      </c>
      <c r="D57" s="9">
        <v>4157</v>
      </c>
      <c r="E57" s="9">
        <v>3823</v>
      </c>
    </row>
    <row r="58" spans="1:5" ht="14.25" customHeight="1" x14ac:dyDescent="0.3">
      <c r="A58" s="8">
        <v>43953</v>
      </c>
      <c r="B58" s="9" t="s">
        <v>17</v>
      </c>
      <c r="C58" s="9">
        <v>20</v>
      </c>
      <c r="D58" s="9">
        <v>1613</v>
      </c>
      <c r="E58" s="9">
        <v>1457</v>
      </c>
    </row>
    <row r="59" spans="1:5" ht="14.25" customHeight="1" x14ac:dyDescent="0.3">
      <c r="A59" s="8">
        <v>43953</v>
      </c>
      <c r="B59" s="9" t="s">
        <v>10</v>
      </c>
      <c r="C59" s="9">
        <v>18</v>
      </c>
      <c r="D59" s="9">
        <v>1708</v>
      </c>
      <c r="E59" s="9">
        <v>1534</v>
      </c>
    </row>
    <row r="60" spans="1:5" ht="14.25" customHeight="1" x14ac:dyDescent="0.3">
      <c r="A60" s="8">
        <v>43953</v>
      </c>
      <c r="B60" s="9" t="s">
        <v>20</v>
      </c>
      <c r="C60" s="9">
        <v>19</v>
      </c>
      <c r="D60" s="9">
        <v>1206</v>
      </c>
      <c r="E60" s="9">
        <v>1080</v>
      </c>
    </row>
    <row r="61" spans="1:5" ht="14.25" customHeight="1" x14ac:dyDescent="0.3">
      <c r="A61" s="8">
        <v>43953</v>
      </c>
      <c r="B61" s="9" t="s">
        <v>22</v>
      </c>
      <c r="C61" s="9">
        <v>54</v>
      </c>
      <c r="D61" s="9">
        <v>11622</v>
      </c>
      <c r="E61" s="9">
        <v>10754</v>
      </c>
    </row>
    <row r="62" spans="1:5" ht="14.25" customHeight="1" x14ac:dyDescent="0.3">
      <c r="A62" s="8">
        <v>43953</v>
      </c>
      <c r="B62" s="9" t="s">
        <v>21</v>
      </c>
      <c r="C62" s="9">
        <v>59</v>
      </c>
      <c r="D62" s="9">
        <v>12429</v>
      </c>
      <c r="E62" s="9">
        <v>11477</v>
      </c>
    </row>
    <row r="63" spans="1:5" ht="14.25" customHeight="1" x14ac:dyDescent="0.3">
      <c r="A63" s="8">
        <v>43953</v>
      </c>
      <c r="B63" s="9" t="s">
        <v>13</v>
      </c>
      <c r="C63" s="9">
        <v>19</v>
      </c>
      <c r="D63" s="9">
        <v>1217</v>
      </c>
      <c r="E63" s="9">
        <v>1048</v>
      </c>
    </row>
    <row r="64" spans="1:5" ht="14.25" customHeight="1" x14ac:dyDescent="0.3">
      <c r="A64" s="8">
        <v>43953</v>
      </c>
      <c r="B64" s="9" t="s">
        <v>23</v>
      </c>
      <c r="C64" s="9">
        <v>15</v>
      </c>
      <c r="D64" s="9">
        <v>567</v>
      </c>
      <c r="E64" s="9">
        <v>493</v>
      </c>
    </row>
    <row r="65" spans="1:5" ht="14.25" customHeight="1" x14ac:dyDescent="0.3">
      <c r="A65" s="8">
        <v>43953</v>
      </c>
      <c r="B65" s="9" t="s">
        <v>18</v>
      </c>
      <c r="C65" s="9">
        <v>15</v>
      </c>
      <c r="D65" s="9">
        <v>751</v>
      </c>
      <c r="E65" s="9">
        <v>651</v>
      </c>
    </row>
    <row r="66" spans="1:5" ht="14.25" customHeight="1" x14ac:dyDescent="0.3">
      <c r="A66" s="8">
        <v>43953</v>
      </c>
      <c r="B66" s="9" t="s">
        <v>19</v>
      </c>
      <c r="C66" s="9">
        <v>15</v>
      </c>
      <c r="D66" s="9">
        <v>274</v>
      </c>
      <c r="E66" s="9">
        <v>203</v>
      </c>
    </row>
    <row r="67" spans="1:5" ht="14.25" customHeight="1" x14ac:dyDescent="0.3">
      <c r="A67" s="8">
        <v>43953</v>
      </c>
      <c r="B67" s="9" t="s">
        <v>15</v>
      </c>
      <c r="C67" s="9">
        <v>125</v>
      </c>
      <c r="D67" s="9">
        <v>16932</v>
      </c>
      <c r="E67" s="9">
        <v>15601</v>
      </c>
    </row>
    <row r="68" spans="1:5" ht="14.25" customHeight="1" x14ac:dyDescent="0.3">
      <c r="A68" s="8">
        <v>43953</v>
      </c>
      <c r="B68" s="9" t="s">
        <v>14</v>
      </c>
      <c r="C68" s="9">
        <v>129</v>
      </c>
      <c r="D68" s="9">
        <v>14009</v>
      </c>
      <c r="E68" s="9">
        <v>12920</v>
      </c>
    </row>
    <row r="69" spans="1:5" ht="14.25" customHeight="1" x14ac:dyDescent="0.3">
      <c r="A69" s="8">
        <v>43953</v>
      </c>
      <c r="B69" s="9" t="s">
        <v>12</v>
      </c>
      <c r="C69" s="9">
        <v>10</v>
      </c>
      <c r="D69" s="9">
        <v>416</v>
      </c>
      <c r="E69" s="9">
        <v>341</v>
      </c>
    </row>
    <row r="70" spans="1:5" ht="14.25" customHeight="1" x14ac:dyDescent="0.3">
      <c r="A70" s="8">
        <v>43954</v>
      </c>
      <c r="B70" s="9" t="s">
        <v>16</v>
      </c>
      <c r="C70" s="9">
        <v>36</v>
      </c>
      <c r="D70" s="9">
        <v>4751</v>
      </c>
      <c r="E70" s="9">
        <v>4370</v>
      </c>
    </row>
    <row r="71" spans="1:5" ht="14.25" customHeight="1" x14ac:dyDescent="0.3">
      <c r="A71" s="8">
        <v>43954</v>
      </c>
      <c r="B71" s="9" t="s">
        <v>11</v>
      </c>
      <c r="C71" s="9">
        <v>31</v>
      </c>
      <c r="D71" s="9">
        <v>5155</v>
      </c>
      <c r="E71" s="9">
        <v>4762</v>
      </c>
    </row>
    <row r="72" spans="1:5" ht="14.25" customHeight="1" x14ac:dyDescent="0.3">
      <c r="A72" s="8">
        <v>43954</v>
      </c>
      <c r="B72" s="9" t="s">
        <v>17</v>
      </c>
      <c r="C72" s="9">
        <v>20</v>
      </c>
      <c r="D72" s="9">
        <v>1716</v>
      </c>
      <c r="E72" s="9">
        <v>1561</v>
      </c>
    </row>
    <row r="73" spans="1:5" ht="14.25" customHeight="1" x14ac:dyDescent="0.3">
      <c r="A73" s="8">
        <v>43954</v>
      </c>
      <c r="B73" s="9" t="s">
        <v>10</v>
      </c>
      <c r="C73" s="9">
        <v>20</v>
      </c>
      <c r="D73" s="9">
        <v>1520</v>
      </c>
      <c r="E73" s="9">
        <v>1373</v>
      </c>
    </row>
    <row r="74" spans="1:5" ht="14.25" customHeight="1" x14ac:dyDescent="0.3">
      <c r="A74" s="8">
        <v>43954</v>
      </c>
      <c r="B74" s="9" t="s">
        <v>20</v>
      </c>
      <c r="C74" s="9">
        <v>19</v>
      </c>
      <c r="D74" s="9">
        <v>1314</v>
      </c>
      <c r="E74" s="9">
        <v>1192</v>
      </c>
    </row>
    <row r="75" spans="1:5" ht="14.25" customHeight="1" x14ac:dyDescent="0.3">
      <c r="A75" s="8">
        <v>43954</v>
      </c>
      <c r="B75" s="9" t="s">
        <v>22</v>
      </c>
      <c r="C75" s="9">
        <v>54</v>
      </c>
      <c r="D75" s="9">
        <v>14823</v>
      </c>
      <c r="E75" s="9">
        <v>13751</v>
      </c>
    </row>
    <row r="76" spans="1:5" ht="14.25" customHeight="1" x14ac:dyDescent="0.3">
      <c r="A76" s="8">
        <v>43954</v>
      </c>
      <c r="B76" s="9" t="s">
        <v>21</v>
      </c>
      <c r="C76" s="9">
        <v>59</v>
      </c>
      <c r="D76" s="9">
        <v>15277</v>
      </c>
      <c r="E76" s="9">
        <v>14163</v>
      </c>
    </row>
    <row r="77" spans="1:5" ht="14.25" customHeight="1" x14ac:dyDescent="0.3">
      <c r="A77" s="8">
        <v>43954</v>
      </c>
      <c r="B77" s="9" t="s">
        <v>13</v>
      </c>
      <c r="C77" s="9">
        <v>19</v>
      </c>
      <c r="D77" s="9">
        <v>1402</v>
      </c>
      <c r="E77" s="9">
        <v>1234</v>
      </c>
    </row>
    <row r="78" spans="1:5" ht="14.25" customHeight="1" x14ac:dyDescent="0.3">
      <c r="A78" s="8">
        <v>43954</v>
      </c>
      <c r="B78" s="9" t="s">
        <v>23</v>
      </c>
      <c r="C78" s="9">
        <v>15</v>
      </c>
      <c r="D78" s="9">
        <v>585</v>
      </c>
      <c r="E78" s="9">
        <v>502</v>
      </c>
    </row>
    <row r="79" spans="1:5" ht="14.25" customHeight="1" x14ac:dyDescent="0.3">
      <c r="A79" s="8">
        <v>43954</v>
      </c>
      <c r="B79" s="9" t="s">
        <v>18</v>
      </c>
      <c r="C79" s="9">
        <v>15</v>
      </c>
      <c r="D79" s="9">
        <v>784</v>
      </c>
      <c r="E79" s="9">
        <v>696</v>
      </c>
    </row>
    <row r="80" spans="1:5" ht="14.25" customHeight="1" x14ac:dyDescent="0.3">
      <c r="A80" s="8">
        <v>43954</v>
      </c>
      <c r="B80" s="9" t="s">
        <v>19</v>
      </c>
      <c r="C80" s="9">
        <v>15</v>
      </c>
      <c r="D80" s="9">
        <v>455</v>
      </c>
      <c r="E80" s="9">
        <v>384</v>
      </c>
    </row>
    <row r="81" spans="1:5" ht="14.25" customHeight="1" x14ac:dyDescent="0.3">
      <c r="A81" s="8">
        <v>43954</v>
      </c>
      <c r="B81" s="9" t="s">
        <v>15</v>
      </c>
      <c r="C81" s="9">
        <v>125</v>
      </c>
      <c r="D81" s="9">
        <v>18861</v>
      </c>
      <c r="E81" s="9">
        <v>17420</v>
      </c>
    </row>
    <row r="82" spans="1:5" ht="14.25" customHeight="1" x14ac:dyDescent="0.3">
      <c r="A82" s="8">
        <v>43954</v>
      </c>
      <c r="B82" s="9" t="s">
        <v>14</v>
      </c>
      <c r="C82" s="9">
        <v>129</v>
      </c>
      <c r="D82" s="9">
        <v>15778</v>
      </c>
      <c r="E82" s="9">
        <v>14624</v>
      </c>
    </row>
    <row r="83" spans="1:5" ht="14.25" customHeight="1" x14ac:dyDescent="0.3">
      <c r="A83" s="8">
        <v>43954</v>
      </c>
      <c r="B83" s="9" t="s">
        <v>12</v>
      </c>
      <c r="C83" s="9">
        <v>10</v>
      </c>
      <c r="D83" s="9">
        <v>402</v>
      </c>
      <c r="E83" s="9">
        <v>333</v>
      </c>
    </row>
    <row r="84" spans="1:5" ht="14.25" customHeight="1" x14ac:dyDescent="0.3">
      <c r="A84" s="8">
        <v>43955</v>
      </c>
      <c r="B84" s="9" t="s">
        <v>16</v>
      </c>
      <c r="C84" s="9">
        <v>36</v>
      </c>
      <c r="D84" s="9">
        <v>4508</v>
      </c>
      <c r="E84" s="9">
        <v>4149</v>
      </c>
    </row>
    <row r="85" spans="1:5" ht="14.25" customHeight="1" x14ac:dyDescent="0.3">
      <c r="A85" s="8">
        <v>43955</v>
      </c>
      <c r="B85" s="9" t="s">
        <v>11</v>
      </c>
      <c r="C85" s="9">
        <v>31</v>
      </c>
      <c r="D85" s="9">
        <v>4968</v>
      </c>
      <c r="E85" s="9">
        <v>4596</v>
      </c>
    </row>
    <row r="86" spans="1:5" ht="14.25" customHeight="1" x14ac:dyDescent="0.3">
      <c r="A86" s="8">
        <v>43955</v>
      </c>
      <c r="B86" s="9" t="s">
        <v>17</v>
      </c>
      <c r="C86" s="9">
        <v>20</v>
      </c>
      <c r="D86" s="9">
        <v>1804</v>
      </c>
      <c r="E86" s="9">
        <v>1638</v>
      </c>
    </row>
    <row r="87" spans="1:5" ht="14.25" customHeight="1" x14ac:dyDescent="0.3">
      <c r="A87" s="8">
        <v>43955</v>
      </c>
      <c r="B87" s="9" t="s">
        <v>10</v>
      </c>
      <c r="C87" s="9">
        <v>20</v>
      </c>
      <c r="D87" s="9">
        <v>1519</v>
      </c>
      <c r="E87" s="9">
        <v>1372</v>
      </c>
    </row>
    <row r="88" spans="1:5" ht="14.25" customHeight="1" x14ac:dyDescent="0.3">
      <c r="A88" s="8">
        <v>43955</v>
      </c>
      <c r="B88" s="9" t="s">
        <v>20</v>
      </c>
      <c r="C88" s="9">
        <v>19</v>
      </c>
      <c r="D88" s="9">
        <v>1479</v>
      </c>
      <c r="E88" s="9">
        <v>1346</v>
      </c>
    </row>
    <row r="89" spans="1:5" ht="14.25" customHeight="1" x14ac:dyDescent="0.3">
      <c r="A89" s="8">
        <v>43955</v>
      </c>
      <c r="B89" s="9" t="s">
        <v>22</v>
      </c>
      <c r="C89" s="9">
        <v>54</v>
      </c>
      <c r="D89" s="9">
        <v>13606</v>
      </c>
      <c r="E89" s="9">
        <v>12697</v>
      </c>
    </row>
    <row r="90" spans="1:5" ht="14.25" customHeight="1" x14ac:dyDescent="0.3">
      <c r="A90" s="8">
        <v>43955</v>
      </c>
      <c r="B90" s="9" t="s">
        <v>21</v>
      </c>
      <c r="C90" s="9">
        <v>59</v>
      </c>
      <c r="D90" s="9">
        <v>14423</v>
      </c>
      <c r="E90" s="9">
        <v>13432</v>
      </c>
    </row>
    <row r="91" spans="1:5" ht="14.25" customHeight="1" x14ac:dyDescent="0.3">
      <c r="A91" s="8">
        <v>43955</v>
      </c>
      <c r="B91" s="9" t="s">
        <v>13</v>
      </c>
      <c r="C91" s="9">
        <v>19</v>
      </c>
      <c r="D91" s="9">
        <v>1582</v>
      </c>
      <c r="E91" s="9">
        <v>1403</v>
      </c>
    </row>
    <row r="92" spans="1:5" ht="14.25" customHeight="1" x14ac:dyDescent="0.3">
      <c r="A92" s="8">
        <v>43955</v>
      </c>
      <c r="B92" s="9" t="s">
        <v>23</v>
      </c>
      <c r="C92" s="9">
        <v>15</v>
      </c>
      <c r="D92" s="9">
        <v>622</v>
      </c>
      <c r="E92" s="9">
        <v>538</v>
      </c>
    </row>
    <row r="93" spans="1:5" ht="14.25" customHeight="1" x14ac:dyDescent="0.3">
      <c r="A93" s="8">
        <v>43955</v>
      </c>
      <c r="B93" s="9" t="s">
        <v>18</v>
      </c>
      <c r="C93" s="9">
        <v>15</v>
      </c>
      <c r="D93" s="9">
        <v>750</v>
      </c>
      <c r="E93" s="9">
        <v>647</v>
      </c>
    </row>
    <row r="94" spans="1:5" ht="14.25" customHeight="1" x14ac:dyDescent="0.3">
      <c r="A94" s="8">
        <v>43955</v>
      </c>
      <c r="B94" s="9" t="s">
        <v>19</v>
      </c>
      <c r="C94" s="9">
        <v>15</v>
      </c>
      <c r="D94" s="9">
        <v>390</v>
      </c>
      <c r="E94" s="9">
        <v>315</v>
      </c>
    </row>
    <row r="95" spans="1:5" ht="14.25" customHeight="1" x14ac:dyDescent="0.3">
      <c r="A95" s="8">
        <v>43955</v>
      </c>
      <c r="B95" s="9" t="s">
        <v>15</v>
      </c>
      <c r="C95" s="9">
        <v>125</v>
      </c>
      <c r="D95" s="9">
        <v>20495</v>
      </c>
      <c r="E95" s="9">
        <v>18964</v>
      </c>
    </row>
    <row r="96" spans="1:5" ht="14.25" customHeight="1" x14ac:dyDescent="0.3">
      <c r="A96" s="8">
        <v>43955</v>
      </c>
      <c r="B96" s="9" t="s">
        <v>14</v>
      </c>
      <c r="C96" s="9">
        <v>129</v>
      </c>
      <c r="D96" s="9">
        <v>16525</v>
      </c>
      <c r="E96" s="9">
        <v>15310</v>
      </c>
    </row>
    <row r="97" spans="1:5" ht="14.25" customHeight="1" x14ac:dyDescent="0.3">
      <c r="A97" s="8">
        <v>43955</v>
      </c>
      <c r="B97" s="9" t="s">
        <v>12</v>
      </c>
      <c r="C97" s="9">
        <v>10</v>
      </c>
      <c r="D97" s="9">
        <v>462</v>
      </c>
      <c r="E97" s="9">
        <v>396</v>
      </c>
    </row>
    <row r="98" spans="1:5" ht="14.25" customHeight="1" x14ac:dyDescent="0.3">
      <c r="A98" s="8">
        <v>43956</v>
      </c>
      <c r="B98" s="9" t="s">
        <v>16</v>
      </c>
      <c r="C98" s="9">
        <v>36</v>
      </c>
      <c r="D98" s="9">
        <v>4575</v>
      </c>
      <c r="E98" s="9">
        <v>4206</v>
      </c>
    </row>
    <row r="99" spans="1:5" ht="14.25" customHeight="1" x14ac:dyDescent="0.3">
      <c r="A99" s="8">
        <v>43956</v>
      </c>
      <c r="B99" s="9" t="s">
        <v>11</v>
      </c>
      <c r="C99" s="9">
        <v>31</v>
      </c>
      <c r="D99" s="9">
        <v>5188</v>
      </c>
      <c r="E99" s="9">
        <v>4800</v>
      </c>
    </row>
    <row r="100" spans="1:5" ht="14.25" customHeight="1" x14ac:dyDescent="0.3">
      <c r="A100" s="8">
        <v>43956</v>
      </c>
      <c r="B100" s="9" t="s">
        <v>17</v>
      </c>
      <c r="C100" s="9">
        <v>20</v>
      </c>
      <c r="D100" s="9">
        <v>1757</v>
      </c>
      <c r="E100" s="9">
        <v>1596</v>
      </c>
    </row>
    <row r="101" spans="1:5" ht="14.25" customHeight="1" x14ac:dyDescent="0.3">
      <c r="A101" s="8">
        <v>43956</v>
      </c>
      <c r="B101" s="9" t="s">
        <v>10</v>
      </c>
      <c r="C101" s="9">
        <v>20</v>
      </c>
      <c r="D101" s="9">
        <v>1773</v>
      </c>
      <c r="E101" s="9">
        <v>1604</v>
      </c>
    </row>
    <row r="102" spans="1:5" ht="14.25" customHeight="1" x14ac:dyDescent="0.3">
      <c r="A102" s="8">
        <v>43956</v>
      </c>
      <c r="B102" s="9" t="s">
        <v>20</v>
      </c>
      <c r="C102" s="9">
        <v>19</v>
      </c>
      <c r="D102" s="9">
        <v>1622</v>
      </c>
      <c r="E102" s="9">
        <v>1482</v>
      </c>
    </row>
    <row r="103" spans="1:5" ht="14.25" customHeight="1" x14ac:dyDescent="0.3">
      <c r="A103" s="8">
        <v>43956</v>
      </c>
      <c r="B103" s="9" t="s">
        <v>22</v>
      </c>
      <c r="C103" s="9">
        <v>54</v>
      </c>
      <c r="D103" s="9">
        <v>12775</v>
      </c>
      <c r="E103" s="9">
        <v>11887</v>
      </c>
    </row>
    <row r="104" spans="1:5" ht="14.25" customHeight="1" x14ac:dyDescent="0.3">
      <c r="A104" s="8">
        <v>43956</v>
      </c>
      <c r="B104" s="9" t="s">
        <v>21</v>
      </c>
      <c r="C104" s="9">
        <v>59</v>
      </c>
      <c r="D104" s="9">
        <v>13469</v>
      </c>
      <c r="E104" s="9">
        <v>12486</v>
      </c>
    </row>
    <row r="105" spans="1:5" ht="14.25" customHeight="1" x14ac:dyDescent="0.3">
      <c r="A105" s="8">
        <v>43956</v>
      </c>
      <c r="B105" s="9" t="s">
        <v>13</v>
      </c>
      <c r="C105" s="9">
        <v>19</v>
      </c>
      <c r="D105" s="9">
        <v>1417</v>
      </c>
      <c r="E105" s="9">
        <v>1245</v>
      </c>
    </row>
    <row r="106" spans="1:5" ht="14.25" customHeight="1" x14ac:dyDescent="0.3">
      <c r="A106" s="8">
        <v>43956</v>
      </c>
      <c r="B106" s="9" t="s">
        <v>23</v>
      </c>
      <c r="C106" s="9">
        <v>15</v>
      </c>
      <c r="D106" s="9">
        <v>750</v>
      </c>
      <c r="E106" s="9">
        <v>658</v>
      </c>
    </row>
    <row r="107" spans="1:5" ht="14.25" customHeight="1" x14ac:dyDescent="0.3">
      <c r="A107" s="8">
        <v>43956</v>
      </c>
      <c r="B107" s="9" t="s">
        <v>18</v>
      </c>
      <c r="C107" s="9">
        <v>15</v>
      </c>
      <c r="D107" s="9">
        <v>922</v>
      </c>
      <c r="E107" s="9">
        <v>823</v>
      </c>
    </row>
    <row r="108" spans="1:5" ht="14.25" customHeight="1" x14ac:dyDescent="0.3">
      <c r="A108" s="8">
        <v>43956</v>
      </c>
      <c r="B108" s="9" t="s">
        <v>19</v>
      </c>
      <c r="C108" s="9">
        <v>15</v>
      </c>
      <c r="D108" s="9">
        <v>455</v>
      </c>
      <c r="E108" s="9">
        <v>381</v>
      </c>
    </row>
    <row r="109" spans="1:5" ht="14.25" customHeight="1" x14ac:dyDescent="0.3">
      <c r="A109" s="8">
        <v>43956</v>
      </c>
      <c r="B109" s="9" t="s">
        <v>15</v>
      </c>
      <c r="C109" s="9">
        <v>125</v>
      </c>
      <c r="D109" s="9">
        <v>18944</v>
      </c>
      <c r="E109" s="9">
        <v>17541</v>
      </c>
    </row>
    <row r="110" spans="1:5" ht="14.25" customHeight="1" x14ac:dyDescent="0.3">
      <c r="A110" s="8">
        <v>43956</v>
      </c>
      <c r="B110" s="9" t="s">
        <v>14</v>
      </c>
      <c r="C110" s="9">
        <v>129</v>
      </c>
      <c r="D110" s="9">
        <v>15665</v>
      </c>
      <c r="E110" s="9">
        <v>14501</v>
      </c>
    </row>
    <row r="111" spans="1:5" ht="14.25" customHeight="1" x14ac:dyDescent="0.3">
      <c r="A111" s="8">
        <v>43956</v>
      </c>
      <c r="B111" s="9" t="s">
        <v>12</v>
      </c>
      <c r="C111" s="9">
        <v>10</v>
      </c>
      <c r="D111" s="9">
        <v>511</v>
      </c>
      <c r="E111" s="9">
        <v>437</v>
      </c>
    </row>
    <row r="112" spans="1:5" ht="14.25" customHeight="1" x14ac:dyDescent="0.3">
      <c r="A112" s="8">
        <v>43957</v>
      </c>
      <c r="B112" s="9" t="s">
        <v>16</v>
      </c>
      <c r="C112" s="9">
        <v>36</v>
      </c>
      <c r="D112" s="9">
        <v>4384</v>
      </c>
      <c r="E112" s="9">
        <v>4025</v>
      </c>
    </row>
    <row r="113" spans="1:5" ht="14.25" customHeight="1" x14ac:dyDescent="0.3">
      <c r="A113" s="8">
        <v>43957</v>
      </c>
      <c r="B113" s="9" t="s">
        <v>11</v>
      </c>
      <c r="C113" s="9">
        <v>31</v>
      </c>
      <c r="D113" s="9">
        <v>4709</v>
      </c>
      <c r="E113" s="9">
        <v>4348</v>
      </c>
    </row>
    <row r="114" spans="1:5" ht="14.25" customHeight="1" x14ac:dyDescent="0.3">
      <c r="A114" s="8">
        <v>43957</v>
      </c>
      <c r="B114" s="9" t="s">
        <v>17</v>
      </c>
      <c r="C114" s="9">
        <v>20</v>
      </c>
      <c r="D114" s="9">
        <v>1747</v>
      </c>
      <c r="E114" s="9">
        <v>1570</v>
      </c>
    </row>
    <row r="115" spans="1:5" ht="14.25" customHeight="1" x14ac:dyDescent="0.3">
      <c r="A115" s="8">
        <v>43957</v>
      </c>
      <c r="B115" s="9" t="s">
        <v>10</v>
      </c>
      <c r="C115" s="9">
        <v>20</v>
      </c>
      <c r="D115" s="9">
        <v>1784</v>
      </c>
      <c r="E115" s="9">
        <v>1632</v>
      </c>
    </row>
    <row r="116" spans="1:5" ht="14.25" customHeight="1" x14ac:dyDescent="0.3">
      <c r="A116" s="8">
        <v>43957</v>
      </c>
      <c r="B116" s="9" t="s">
        <v>20</v>
      </c>
      <c r="C116" s="9">
        <v>19</v>
      </c>
      <c r="D116" s="9">
        <v>1509</v>
      </c>
      <c r="E116" s="9">
        <v>1374</v>
      </c>
    </row>
    <row r="117" spans="1:5" ht="14.25" customHeight="1" x14ac:dyDescent="0.3">
      <c r="A117" s="8">
        <v>43957</v>
      </c>
      <c r="B117" s="9" t="s">
        <v>22</v>
      </c>
      <c r="C117" s="9">
        <v>54</v>
      </c>
      <c r="D117" s="9">
        <v>13406</v>
      </c>
      <c r="E117" s="9">
        <v>12518</v>
      </c>
    </row>
    <row r="118" spans="1:5" ht="14.25" customHeight="1" x14ac:dyDescent="0.3">
      <c r="A118" s="8">
        <v>43957</v>
      </c>
      <c r="B118" s="9" t="s">
        <v>21</v>
      </c>
      <c r="C118" s="9">
        <v>59</v>
      </c>
      <c r="D118" s="9">
        <v>14103</v>
      </c>
      <c r="E118" s="9">
        <v>13118</v>
      </c>
    </row>
    <row r="119" spans="1:5" ht="14.25" customHeight="1" x14ac:dyDescent="0.3">
      <c r="A119" s="8">
        <v>43957</v>
      </c>
      <c r="B119" s="9" t="s">
        <v>13</v>
      </c>
      <c r="C119" s="9">
        <v>19</v>
      </c>
      <c r="D119" s="9">
        <v>1499</v>
      </c>
      <c r="E119" s="9">
        <v>1323</v>
      </c>
    </row>
    <row r="120" spans="1:5" ht="14.25" customHeight="1" x14ac:dyDescent="0.3">
      <c r="A120" s="8">
        <v>43957</v>
      </c>
      <c r="B120" s="9" t="s">
        <v>23</v>
      </c>
      <c r="C120" s="9">
        <v>15</v>
      </c>
      <c r="D120" s="9">
        <v>701</v>
      </c>
      <c r="E120" s="9">
        <v>611</v>
      </c>
    </row>
    <row r="121" spans="1:5" ht="14.25" customHeight="1" x14ac:dyDescent="0.3">
      <c r="A121" s="8">
        <v>43957</v>
      </c>
      <c r="B121" s="9" t="s">
        <v>18</v>
      </c>
      <c r="C121" s="9">
        <v>15</v>
      </c>
      <c r="D121" s="9">
        <v>839</v>
      </c>
      <c r="E121" s="9">
        <v>733</v>
      </c>
    </row>
    <row r="122" spans="1:5" ht="14.25" customHeight="1" x14ac:dyDescent="0.3">
      <c r="A122" s="8">
        <v>43957</v>
      </c>
      <c r="B122" s="9" t="s">
        <v>19</v>
      </c>
      <c r="C122" s="9">
        <v>15</v>
      </c>
      <c r="D122" s="9">
        <v>467</v>
      </c>
      <c r="E122" s="9">
        <v>389</v>
      </c>
    </row>
    <row r="123" spans="1:5" ht="14.25" customHeight="1" x14ac:dyDescent="0.3">
      <c r="A123" s="8">
        <v>43957</v>
      </c>
      <c r="B123" s="9" t="s">
        <v>15</v>
      </c>
      <c r="C123" s="9">
        <v>125</v>
      </c>
      <c r="D123" s="9">
        <v>20218</v>
      </c>
      <c r="E123" s="9">
        <v>18647</v>
      </c>
    </row>
    <row r="124" spans="1:5" ht="14.25" customHeight="1" x14ac:dyDescent="0.3">
      <c r="A124" s="8">
        <v>43957</v>
      </c>
      <c r="B124" s="9" t="s">
        <v>14</v>
      </c>
      <c r="C124" s="9">
        <v>129</v>
      </c>
      <c r="D124" s="9">
        <v>16376</v>
      </c>
      <c r="E124" s="9">
        <v>15197</v>
      </c>
    </row>
    <row r="125" spans="1:5" ht="14.25" customHeight="1" x14ac:dyDescent="0.3">
      <c r="A125" s="8">
        <v>43957</v>
      </c>
      <c r="B125" s="9" t="s">
        <v>12</v>
      </c>
      <c r="C125" s="9">
        <v>10</v>
      </c>
      <c r="D125" s="9">
        <v>465</v>
      </c>
      <c r="E125" s="9">
        <v>390</v>
      </c>
    </row>
    <row r="126" spans="1:5" ht="14.25" customHeight="1" x14ac:dyDescent="0.3">
      <c r="A126" s="8">
        <v>43958</v>
      </c>
      <c r="B126" s="9" t="s">
        <v>16</v>
      </c>
      <c r="C126" s="9">
        <v>36</v>
      </c>
      <c r="D126" s="9">
        <v>4826</v>
      </c>
      <c r="E126" s="9">
        <v>4426</v>
      </c>
    </row>
    <row r="127" spans="1:5" ht="14.25" customHeight="1" x14ac:dyDescent="0.3">
      <c r="A127" s="8">
        <v>43958</v>
      </c>
      <c r="B127" s="9" t="s">
        <v>11</v>
      </c>
      <c r="C127" s="9">
        <v>31</v>
      </c>
      <c r="D127" s="9">
        <v>4903</v>
      </c>
      <c r="E127" s="9">
        <v>4527</v>
      </c>
    </row>
    <row r="128" spans="1:5" ht="14.25" customHeight="1" x14ac:dyDescent="0.3">
      <c r="A128" s="8">
        <v>43958</v>
      </c>
      <c r="B128" s="9" t="s">
        <v>17</v>
      </c>
      <c r="C128" s="9">
        <v>21</v>
      </c>
      <c r="D128" s="9">
        <v>1879</v>
      </c>
      <c r="E128" s="9">
        <v>1695</v>
      </c>
    </row>
    <row r="129" spans="1:5" ht="14.25" customHeight="1" x14ac:dyDescent="0.3">
      <c r="A129" s="8">
        <v>43958</v>
      </c>
      <c r="B129" s="9" t="s">
        <v>10</v>
      </c>
      <c r="C129" s="9">
        <v>21</v>
      </c>
      <c r="D129" s="9">
        <v>1542</v>
      </c>
      <c r="E129" s="9">
        <v>1405</v>
      </c>
    </row>
    <row r="130" spans="1:5" ht="14.25" customHeight="1" x14ac:dyDescent="0.3">
      <c r="A130" s="8">
        <v>43958</v>
      </c>
      <c r="B130" s="9" t="s">
        <v>20</v>
      </c>
      <c r="C130" s="9">
        <v>19</v>
      </c>
      <c r="D130" s="9">
        <v>1580</v>
      </c>
      <c r="E130" s="9">
        <v>1435</v>
      </c>
    </row>
    <row r="131" spans="1:5" ht="14.25" customHeight="1" x14ac:dyDescent="0.3">
      <c r="A131" s="8">
        <v>43958</v>
      </c>
      <c r="B131" s="9" t="s">
        <v>22</v>
      </c>
      <c r="C131" s="9">
        <v>54</v>
      </c>
      <c r="D131" s="9">
        <v>12743</v>
      </c>
      <c r="E131" s="9">
        <v>11858</v>
      </c>
    </row>
    <row r="132" spans="1:5" ht="14.25" customHeight="1" x14ac:dyDescent="0.3">
      <c r="A132" s="8">
        <v>43958</v>
      </c>
      <c r="B132" s="9" t="s">
        <v>21</v>
      </c>
      <c r="C132" s="9">
        <v>59</v>
      </c>
      <c r="D132" s="9">
        <v>13495</v>
      </c>
      <c r="E132" s="9">
        <v>12517</v>
      </c>
    </row>
    <row r="133" spans="1:5" ht="14.25" customHeight="1" x14ac:dyDescent="0.3">
      <c r="A133" s="8">
        <v>43958</v>
      </c>
      <c r="B133" s="9" t="s">
        <v>13</v>
      </c>
      <c r="C133" s="9">
        <v>19</v>
      </c>
      <c r="D133" s="9">
        <v>1530</v>
      </c>
      <c r="E133" s="9">
        <v>1338</v>
      </c>
    </row>
    <row r="134" spans="1:5" ht="14.25" customHeight="1" x14ac:dyDescent="0.3">
      <c r="A134" s="8">
        <v>43958</v>
      </c>
      <c r="B134" s="9" t="s">
        <v>23</v>
      </c>
      <c r="C134" s="9">
        <v>15</v>
      </c>
      <c r="D134" s="9">
        <v>676</v>
      </c>
      <c r="E134" s="9">
        <v>591</v>
      </c>
    </row>
    <row r="135" spans="1:5" ht="14.25" customHeight="1" x14ac:dyDescent="0.3">
      <c r="A135" s="8">
        <v>43958</v>
      </c>
      <c r="B135" s="9" t="s">
        <v>18</v>
      </c>
      <c r="C135" s="9">
        <v>15</v>
      </c>
      <c r="D135" s="9">
        <v>805</v>
      </c>
      <c r="E135" s="9">
        <v>703</v>
      </c>
    </row>
    <row r="136" spans="1:5" ht="14.25" customHeight="1" x14ac:dyDescent="0.3">
      <c r="A136" s="8">
        <v>43958</v>
      </c>
      <c r="B136" s="9" t="s">
        <v>19</v>
      </c>
      <c r="C136" s="9">
        <v>15</v>
      </c>
      <c r="D136" s="9">
        <v>480</v>
      </c>
      <c r="E136" s="9">
        <v>398</v>
      </c>
    </row>
    <row r="137" spans="1:5" ht="14.25" customHeight="1" x14ac:dyDescent="0.3">
      <c r="A137" s="8">
        <v>43958</v>
      </c>
      <c r="B137" s="9" t="s">
        <v>15</v>
      </c>
      <c r="C137" s="9">
        <v>125</v>
      </c>
      <c r="D137" s="9">
        <v>18014</v>
      </c>
      <c r="E137" s="9">
        <v>16675</v>
      </c>
    </row>
    <row r="138" spans="1:5" ht="14.25" customHeight="1" x14ac:dyDescent="0.3">
      <c r="A138" s="8">
        <v>43958</v>
      </c>
      <c r="B138" s="9" t="s">
        <v>14</v>
      </c>
      <c r="C138" s="9">
        <v>129</v>
      </c>
      <c r="D138" s="9">
        <v>14582</v>
      </c>
      <c r="E138" s="9">
        <v>13512</v>
      </c>
    </row>
    <row r="139" spans="1:5" ht="14.25" customHeight="1" x14ac:dyDescent="0.3">
      <c r="A139" s="8">
        <v>43958</v>
      </c>
      <c r="B139" s="9" t="s">
        <v>12</v>
      </c>
      <c r="C139" s="9">
        <v>10</v>
      </c>
      <c r="D139" s="9">
        <v>563</v>
      </c>
      <c r="E139" s="9">
        <v>486</v>
      </c>
    </row>
    <row r="140" spans="1:5" ht="14.25" customHeight="1" x14ac:dyDescent="0.3">
      <c r="A140" s="8">
        <v>43959</v>
      </c>
      <c r="B140" s="9" t="s">
        <v>16</v>
      </c>
      <c r="C140" s="9">
        <v>36</v>
      </c>
      <c r="D140" s="9">
        <v>4199</v>
      </c>
      <c r="E140" s="9">
        <v>3867</v>
      </c>
    </row>
    <row r="141" spans="1:5" ht="14.25" customHeight="1" x14ac:dyDescent="0.3">
      <c r="A141" s="8">
        <v>43959</v>
      </c>
      <c r="B141" s="9" t="s">
        <v>11</v>
      </c>
      <c r="C141" s="9">
        <v>31</v>
      </c>
      <c r="D141" s="9">
        <v>4635</v>
      </c>
      <c r="E141" s="9">
        <v>4266</v>
      </c>
    </row>
    <row r="142" spans="1:5" ht="14.25" customHeight="1" x14ac:dyDescent="0.3">
      <c r="A142" s="8">
        <v>43959</v>
      </c>
      <c r="B142" s="9" t="s">
        <v>17</v>
      </c>
      <c r="C142" s="9">
        <v>21</v>
      </c>
      <c r="D142" s="9">
        <v>1957</v>
      </c>
      <c r="E142" s="9">
        <v>1755</v>
      </c>
    </row>
    <row r="143" spans="1:5" ht="14.25" customHeight="1" x14ac:dyDescent="0.3">
      <c r="A143" s="8">
        <v>43959</v>
      </c>
      <c r="B143" s="9" t="s">
        <v>10</v>
      </c>
      <c r="C143" s="9">
        <v>21</v>
      </c>
      <c r="D143" s="9">
        <v>1646</v>
      </c>
      <c r="E143" s="9">
        <v>1492</v>
      </c>
    </row>
    <row r="144" spans="1:5" ht="14.25" customHeight="1" x14ac:dyDescent="0.3">
      <c r="A144" s="8">
        <v>43959</v>
      </c>
      <c r="B144" s="9" t="s">
        <v>20</v>
      </c>
      <c r="C144" s="9">
        <v>19</v>
      </c>
      <c r="D144" s="9">
        <v>1520</v>
      </c>
      <c r="E144" s="9">
        <v>1380</v>
      </c>
    </row>
    <row r="145" spans="1:5" ht="14.25" customHeight="1" x14ac:dyDescent="0.3">
      <c r="A145" s="8">
        <v>43959</v>
      </c>
      <c r="B145" s="9" t="s">
        <v>22</v>
      </c>
      <c r="C145" s="9">
        <v>54</v>
      </c>
      <c r="D145" s="9">
        <v>13563</v>
      </c>
      <c r="E145" s="9">
        <v>12604</v>
      </c>
    </row>
    <row r="146" spans="1:5" ht="14.25" customHeight="1" x14ac:dyDescent="0.3">
      <c r="A146" s="8">
        <v>43959</v>
      </c>
      <c r="B146" s="9" t="s">
        <v>21</v>
      </c>
      <c r="C146" s="9">
        <v>59</v>
      </c>
      <c r="D146" s="9">
        <v>14098</v>
      </c>
      <c r="E146" s="9">
        <v>13106</v>
      </c>
    </row>
    <row r="147" spans="1:5" ht="14.25" customHeight="1" x14ac:dyDescent="0.3">
      <c r="A147" s="8">
        <v>43959</v>
      </c>
      <c r="B147" s="9" t="s">
        <v>13</v>
      </c>
      <c r="C147" s="9">
        <v>19</v>
      </c>
      <c r="D147" s="9">
        <v>1522</v>
      </c>
      <c r="E147" s="9">
        <v>1340</v>
      </c>
    </row>
    <row r="148" spans="1:5" ht="14.25" customHeight="1" x14ac:dyDescent="0.3">
      <c r="A148" s="8">
        <v>43959</v>
      </c>
      <c r="B148" s="9" t="s">
        <v>23</v>
      </c>
      <c r="C148" s="9">
        <v>15</v>
      </c>
      <c r="D148" s="9">
        <v>703</v>
      </c>
      <c r="E148" s="9">
        <v>609</v>
      </c>
    </row>
    <row r="149" spans="1:5" ht="14.25" customHeight="1" x14ac:dyDescent="0.3">
      <c r="A149" s="8">
        <v>43959</v>
      </c>
      <c r="B149" s="9" t="s">
        <v>18</v>
      </c>
      <c r="C149" s="9">
        <v>15</v>
      </c>
      <c r="D149" s="9">
        <v>879</v>
      </c>
      <c r="E149" s="9">
        <v>768</v>
      </c>
    </row>
    <row r="150" spans="1:5" ht="14.25" customHeight="1" x14ac:dyDescent="0.3">
      <c r="A150" s="8">
        <v>43959</v>
      </c>
      <c r="B150" s="9" t="s">
        <v>19</v>
      </c>
      <c r="C150" s="9">
        <v>15</v>
      </c>
      <c r="D150" s="9">
        <v>492</v>
      </c>
      <c r="E150" s="9">
        <v>412</v>
      </c>
    </row>
    <row r="151" spans="1:5" ht="14.25" customHeight="1" x14ac:dyDescent="0.3">
      <c r="A151" s="8">
        <v>43959</v>
      </c>
      <c r="B151" s="9" t="s">
        <v>15</v>
      </c>
      <c r="C151" s="9">
        <v>125</v>
      </c>
      <c r="D151" s="9">
        <v>24620</v>
      </c>
      <c r="E151" s="9">
        <v>22641</v>
      </c>
    </row>
    <row r="152" spans="1:5" ht="14.25" customHeight="1" x14ac:dyDescent="0.3">
      <c r="A152" s="8">
        <v>43959</v>
      </c>
      <c r="B152" s="9" t="s">
        <v>14</v>
      </c>
      <c r="C152" s="9">
        <v>129</v>
      </c>
      <c r="D152" s="9">
        <v>20452</v>
      </c>
      <c r="E152" s="9">
        <v>18857</v>
      </c>
    </row>
    <row r="153" spans="1:5" ht="14.25" customHeight="1" x14ac:dyDescent="0.3">
      <c r="A153" s="8">
        <v>43959</v>
      </c>
      <c r="B153" s="9" t="s">
        <v>12</v>
      </c>
      <c r="C153" s="9">
        <v>10</v>
      </c>
      <c r="D153" s="9">
        <v>638</v>
      </c>
      <c r="E153" s="9">
        <v>547</v>
      </c>
    </row>
    <row r="154" spans="1:5" ht="14.25" customHeight="1" x14ac:dyDescent="0.3">
      <c r="A154" s="8">
        <v>43960</v>
      </c>
      <c r="B154" s="9" t="s">
        <v>16</v>
      </c>
      <c r="C154" s="9">
        <v>36</v>
      </c>
      <c r="D154" s="9">
        <v>5413</v>
      </c>
      <c r="E154" s="9">
        <v>4959</v>
      </c>
    </row>
    <row r="155" spans="1:5" ht="14.25" customHeight="1" x14ac:dyDescent="0.3">
      <c r="A155" s="8">
        <v>43960</v>
      </c>
      <c r="B155" s="9" t="s">
        <v>11</v>
      </c>
      <c r="C155" s="9">
        <v>31</v>
      </c>
      <c r="D155" s="9">
        <v>4556</v>
      </c>
      <c r="E155" s="9">
        <v>4220</v>
      </c>
    </row>
    <row r="156" spans="1:5" ht="14.25" customHeight="1" x14ac:dyDescent="0.3">
      <c r="A156" s="8">
        <v>43960</v>
      </c>
      <c r="B156" s="9" t="s">
        <v>17</v>
      </c>
      <c r="C156" s="9">
        <v>21</v>
      </c>
      <c r="D156" s="9">
        <v>1891</v>
      </c>
      <c r="E156" s="9">
        <v>1709</v>
      </c>
    </row>
    <row r="157" spans="1:5" ht="14.25" customHeight="1" x14ac:dyDescent="0.3">
      <c r="A157" s="8">
        <v>43960</v>
      </c>
      <c r="B157" s="9" t="s">
        <v>10</v>
      </c>
      <c r="C157" s="9">
        <v>21</v>
      </c>
      <c r="D157" s="9">
        <v>1735</v>
      </c>
      <c r="E157" s="9">
        <v>1568</v>
      </c>
    </row>
    <row r="158" spans="1:5" ht="14.25" customHeight="1" x14ac:dyDescent="0.3">
      <c r="A158" s="8">
        <v>43960</v>
      </c>
      <c r="B158" s="9" t="s">
        <v>20</v>
      </c>
      <c r="C158" s="9">
        <v>19</v>
      </c>
      <c r="D158" s="9">
        <v>1542</v>
      </c>
      <c r="E158" s="9">
        <v>1412</v>
      </c>
    </row>
    <row r="159" spans="1:5" ht="14.25" customHeight="1" x14ac:dyDescent="0.3">
      <c r="A159" s="8">
        <v>43960</v>
      </c>
      <c r="B159" s="9" t="s">
        <v>22</v>
      </c>
      <c r="C159" s="9">
        <v>54</v>
      </c>
      <c r="D159" s="9">
        <v>11288</v>
      </c>
      <c r="E159" s="9">
        <v>10492</v>
      </c>
    </row>
    <row r="160" spans="1:5" ht="14.25" customHeight="1" x14ac:dyDescent="0.3">
      <c r="A160" s="8">
        <v>43960</v>
      </c>
      <c r="B160" s="9" t="s">
        <v>21</v>
      </c>
      <c r="C160" s="9">
        <v>59</v>
      </c>
      <c r="D160" s="9">
        <v>12016</v>
      </c>
      <c r="E160" s="9">
        <v>11137</v>
      </c>
    </row>
    <row r="161" spans="1:5" ht="14.25" customHeight="1" x14ac:dyDescent="0.3">
      <c r="A161" s="8">
        <v>43960</v>
      </c>
      <c r="B161" s="9" t="s">
        <v>13</v>
      </c>
      <c r="C161" s="9">
        <v>19</v>
      </c>
      <c r="D161" s="9">
        <v>1851</v>
      </c>
      <c r="E161" s="9">
        <v>1635</v>
      </c>
    </row>
    <row r="162" spans="1:5" ht="14.25" customHeight="1" x14ac:dyDescent="0.3">
      <c r="A162" s="8">
        <v>43960</v>
      </c>
      <c r="B162" s="9" t="s">
        <v>23</v>
      </c>
      <c r="C162" s="9">
        <v>15</v>
      </c>
      <c r="D162" s="9">
        <v>654</v>
      </c>
      <c r="E162" s="9">
        <v>570</v>
      </c>
    </row>
    <row r="163" spans="1:5" ht="14.25" customHeight="1" x14ac:dyDescent="0.3">
      <c r="A163" s="8">
        <v>43960</v>
      </c>
      <c r="B163" s="9" t="s">
        <v>18</v>
      </c>
      <c r="C163" s="9">
        <v>15</v>
      </c>
      <c r="D163" s="9">
        <v>849</v>
      </c>
      <c r="E163" s="9">
        <v>740</v>
      </c>
    </row>
    <row r="164" spans="1:5" ht="14.25" customHeight="1" x14ac:dyDescent="0.3">
      <c r="A164" s="8">
        <v>43960</v>
      </c>
      <c r="B164" s="9" t="s">
        <v>19</v>
      </c>
      <c r="C164" s="9">
        <v>15</v>
      </c>
      <c r="D164" s="9">
        <v>623</v>
      </c>
      <c r="E164" s="9">
        <v>535</v>
      </c>
    </row>
    <row r="165" spans="1:5" ht="14.25" customHeight="1" x14ac:dyDescent="0.3">
      <c r="A165" s="8">
        <v>43960</v>
      </c>
      <c r="B165" s="9" t="s">
        <v>15</v>
      </c>
      <c r="C165" s="9">
        <v>125</v>
      </c>
      <c r="D165" s="9">
        <v>20132</v>
      </c>
      <c r="E165" s="9">
        <v>18617</v>
      </c>
    </row>
    <row r="166" spans="1:5" ht="14.25" customHeight="1" x14ac:dyDescent="0.3">
      <c r="A166" s="8">
        <v>43960</v>
      </c>
      <c r="B166" s="9" t="s">
        <v>14</v>
      </c>
      <c r="C166" s="9">
        <v>129</v>
      </c>
      <c r="D166" s="9">
        <v>16420</v>
      </c>
      <c r="E166" s="9">
        <v>15169</v>
      </c>
    </row>
    <row r="167" spans="1:5" ht="14.25" customHeight="1" x14ac:dyDescent="0.3">
      <c r="A167" s="8">
        <v>43960</v>
      </c>
      <c r="B167" s="9" t="s">
        <v>12</v>
      </c>
      <c r="C167" s="9">
        <v>10</v>
      </c>
      <c r="D167" s="9">
        <v>644</v>
      </c>
      <c r="E167" s="9">
        <v>559</v>
      </c>
    </row>
    <row r="168" spans="1:5" ht="14.25" customHeight="1" x14ac:dyDescent="0.3">
      <c r="A168" s="8">
        <v>43961</v>
      </c>
      <c r="B168" s="9" t="s">
        <v>16</v>
      </c>
      <c r="C168" s="9">
        <v>36</v>
      </c>
      <c r="D168" s="9">
        <v>5746</v>
      </c>
      <c r="E168" s="9">
        <v>5277</v>
      </c>
    </row>
    <row r="169" spans="1:5" ht="14.25" customHeight="1" x14ac:dyDescent="0.3">
      <c r="A169" s="8">
        <v>43961</v>
      </c>
      <c r="B169" s="9" t="s">
        <v>11</v>
      </c>
      <c r="C169" s="9">
        <v>31</v>
      </c>
      <c r="D169" s="9">
        <v>5495</v>
      </c>
      <c r="E169" s="9">
        <v>5093</v>
      </c>
    </row>
    <row r="170" spans="1:5" ht="14.25" customHeight="1" x14ac:dyDescent="0.3">
      <c r="A170" s="8">
        <v>43961</v>
      </c>
      <c r="B170" s="9" t="s">
        <v>17</v>
      </c>
      <c r="C170" s="9">
        <v>21</v>
      </c>
      <c r="D170" s="9">
        <v>2120</v>
      </c>
      <c r="E170" s="9">
        <v>1921</v>
      </c>
    </row>
    <row r="171" spans="1:5" ht="14.25" customHeight="1" x14ac:dyDescent="0.3">
      <c r="A171" s="8">
        <v>43961</v>
      </c>
      <c r="B171" s="9" t="s">
        <v>10</v>
      </c>
      <c r="C171" s="9">
        <v>21</v>
      </c>
      <c r="D171" s="9">
        <v>2016</v>
      </c>
      <c r="E171" s="9">
        <v>1846</v>
      </c>
    </row>
    <row r="172" spans="1:5" ht="14.25" customHeight="1" x14ac:dyDescent="0.3">
      <c r="A172" s="8">
        <v>43961</v>
      </c>
      <c r="B172" s="9" t="s">
        <v>20</v>
      </c>
      <c r="C172" s="9">
        <v>19</v>
      </c>
      <c r="D172" s="9">
        <v>1836</v>
      </c>
      <c r="E172" s="9">
        <v>1680</v>
      </c>
    </row>
    <row r="173" spans="1:5" ht="14.25" customHeight="1" x14ac:dyDescent="0.3">
      <c r="A173" s="8">
        <v>43961</v>
      </c>
      <c r="B173" s="9" t="s">
        <v>22</v>
      </c>
      <c r="C173" s="9">
        <v>54</v>
      </c>
      <c r="D173" s="9">
        <v>13832</v>
      </c>
      <c r="E173" s="9">
        <v>12864</v>
      </c>
    </row>
    <row r="174" spans="1:5" ht="14.25" customHeight="1" x14ac:dyDescent="0.3">
      <c r="A174" s="8">
        <v>43961</v>
      </c>
      <c r="B174" s="9" t="s">
        <v>21</v>
      </c>
      <c r="C174" s="9">
        <v>59</v>
      </c>
      <c r="D174" s="9">
        <v>14569</v>
      </c>
      <c r="E174" s="9">
        <v>13566</v>
      </c>
    </row>
    <row r="175" spans="1:5" ht="14.25" customHeight="1" x14ac:dyDescent="0.3">
      <c r="A175" s="8">
        <v>43961</v>
      </c>
      <c r="B175" s="9" t="s">
        <v>13</v>
      </c>
      <c r="C175" s="9">
        <v>19</v>
      </c>
      <c r="D175" s="9">
        <v>1848</v>
      </c>
      <c r="E175" s="9">
        <v>1649</v>
      </c>
    </row>
    <row r="176" spans="1:5" ht="14.25" customHeight="1" x14ac:dyDescent="0.3">
      <c r="A176" s="8">
        <v>43961</v>
      </c>
      <c r="B176" s="9" t="s">
        <v>23</v>
      </c>
      <c r="C176" s="9">
        <v>15</v>
      </c>
      <c r="D176" s="9">
        <v>792</v>
      </c>
      <c r="E176" s="9">
        <v>695</v>
      </c>
    </row>
    <row r="177" spans="1:5" ht="14.25" customHeight="1" x14ac:dyDescent="0.3">
      <c r="A177" s="8">
        <v>43961</v>
      </c>
      <c r="B177" s="9" t="s">
        <v>18</v>
      </c>
      <c r="C177" s="9">
        <v>15</v>
      </c>
      <c r="D177" s="9">
        <v>950</v>
      </c>
      <c r="E177" s="9">
        <v>848</v>
      </c>
    </row>
    <row r="178" spans="1:5" ht="14.25" customHeight="1" x14ac:dyDescent="0.3">
      <c r="A178" s="8">
        <v>43961</v>
      </c>
      <c r="B178" s="9" t="s">
        <v>19</v>
      </c>
      <c r="C178" s="9">
        <v>15</v>
      </c>
      <c r="D178" s="9">
        <v>706</v>
      </c>
      <c r="E178" s="9">
        <v>608</v>
      </c>
    </row>
    <row r="179" spans="1:5" ht="14.25" customHeight="1" x14ac:dyDescent="0.3">
      <c r="A179" s="8">
        <v>43961</v>
      </c>
      <c r="B179" s="9" t="s">
        <v>15</v>
      </c>
      <c r="C179" s="9">
        <v>125</v>
      </c>
      <c r="D179" s="9">
        <v>20368</v>
      </c>
      <c r="E179" s="9">
        <v>18884</v>
      </c>
    </row>
    <row r="180" spans="1:5" ht="14.25" customHeight="1" x14ac:dyDescent="0.3">
      <c r="A180" s="8">
        <v>43961</v>
      </c>
      <c r="B180" s="9" t="s">
        <v>14</v>
      </c>
      <c r="C180" s="9">
        <v>129</v>
      </c>
      <c r="D180" s="9">
        <v>16437</v>
      </c>
      <c r="E180" s="9">
        <v>15285</v>
      </c>
    </row>
    <row r="181" spans="1:5" ht="14.25" customHeight="1" x14ac:dyDescent="0.3">
      <c r="A181" s="8">
        <v>43961</v>
      </c>
      <c r="B181" s="9" t="s">
        <v>12</v>
      </c>
      <c r="C181" s="9">
        <v>10</v>
      </c>
      <c r="D181" s="9">
        <v>642</v>
      </c>
      <c r="E181" s="9">
        <v>556</v>
      </c>
    </row>
    <row r="182" spans="1:5" ht="14.25" customHeight="1" x14ac:dyDescent="0.3">
      <c r="A182" s="8">
        <v>43962</v>
      </c>
      <c r="B182" s="9" t="s">
        <v>16</v>
      </c>
      <c r="C182" s="9">
        <v>36</v>
      </c>
      <c r="D182" s="9">
        <v>4150</v>
      </c>
      <c r="E182" s="9">
        <v>3838</v>
      </c>
    </row>
    <row r="183" spans="1:5" ht="14.25" customHeight="1" x14ac:dyDescent="0.3">
      <c r="A183" s="8">
        <v>43962</v>
      </c>
      <c r="B183" s="9" t="s">
        <v>11</v>
      </c>
      <c r="C183" s="9">
        <v>31</v>
      </c>
      <c r="D183" s="9">
        <v>4826</v>
      </c>
      <c r="E183" s="9">
        <v>4483</v>
      </c>
    </row>
    <row r="184" spans="1:5" ht="14.25" customHeight="1" x14ac:dyDescent="0.3">
      <c r="A184" s="8">
        <v>43962</v>
      </c>
      <c r="B184" s="9" t="s">
        <v>17</v>
      </c>
      <c r="C184" s="9">
        <v>21</v>
      </c>
      <c r="D184" s="9">
        <v>1916</v>
      </c>
      <c r="E184" s="9">
        <v>1733</v>
      </c>
    </row>
    <row r="185" spans="1:5" ht="14.25" customHeight="1" x14ac:dyDescent="0.3">
      <c r="A185" s="8">
        <v>43962</v>
      </c>
      <c r="B185" s="9" t="s">
        <v>10</v>
      </c>
      <c r="C185" s="9">
        <v>21</v>
      </c>
      <c r="D185" s="9">
        <v>1597</v>
      </c>
      <c r="E185" s="9">
        <v>1457</v>
      </c>
    </row>
    <row r="186" spans="1:5" ht="14.25" customHeight="1" x14ac:dyDescent="0.3">
      <c r="A186" s="8">
        <v>43962</v>
      </c>
      <c r="B186" s="9" t="s">
        <v>20</v>
      </c>
      <c r="C186" s="9">
        <v>19</v>
      </c>
      <c r="D186" s="9">
        <v>1527</v>
      </c>
      <c r="E186" s="9">
        <v>1389</v>
      </c>
    </row>
    <row r="187" spans="1:5" ht="14.25" customHeight="1" x14ac:dyDescent="0.3">
      <c r="A187" s="8">
        <v>43962</v>
      </c>
      <c r="B187" s="9" t="s">
        <v>22</v>
      </c>
      <c r="C187" s="9">
        <v>54</v>
      </c>
      <c r="D187" s="9">
        <v>10570</v>
      </c>
      <c r="E187" s="9">
        <v>9926</v>
      </c>
    </row>
    <row r="188" spans="1:5" ht="14.25" customHeight="1" x14ac:dyDescent="0.3">
      <c r="A188" s="8">
        <v>43962</v>
      </c>
      <c r="B188" s="9" t="s">
        <v>21</v>
      </c>
      <c r="C188" s="9">
        <v>60</v>
      </c>
      <c r="D188" s="9">
        <v>11100</v>
      </c>
      <c r="E188" s="9">
        <v>10407</v>
      </c>
    </row>
    <row r="189" spans="1:5" ht="14.25" customHeight="1" x14ac:dyDescent="0.3">
      <c r="A189" s="8">
        <v>43962</v>
      </c>
      <c r="B189" s="9" t="s">
        <v>13</v>
      </c>
      <c r="C189" s="9">
        <v>19</v>
      </c>
      <c r="D189" s="9">
        <v>2530</v>
      </c>
      <c r="E189" s="9">
        <v>2270</v>
      </c>
    </row>
    <row r="190" spans="1:5" ht="14.25" customHeight="1" x14ac:dyDescent="0.3">
      <c r="A190" s="8">
        <v>43962</v>
      </c>
      <c r="B190" s="9" t="s">
        <v>23</v>
      </c>
      <c r="C190" s="9">
        <v>15</v>
      </c>
      <c r="D190" s="9">
        <v>654</v>
      </c>
      <c r="E190" s="9">
        <v>564</v>
      </c>
    </row>
    <row r="191" spans="1:5" ht="14.25" customHeight="1" x14ac:dyDescent="0.3">
      <c r="A191" s="8">
        <v>43962</v>
      </c>
      <c r="B191" s="9" t="s">
        <v>18</v>
      </c>
      <c r="C191" s="9">
        <v>15</v>
      </c>
      <c r="D191" s="9">
        <v>812</v>
      </c>
      <c r="E191" s="9">
        <v>714</v>
      </c>
    </row>
    <row r="192" spans="1:5" ht="14.25" customHeight="1" x14ac:dyDescent="0.3">
      <c r="A192" s="8">
        <v>43962</v>
      </c>
      <c r="B192" s="9" t="s">
        <v>19</v>
      </c>
      <c r="C192" s="9">
        <v>15</v>
      </c>
      <c r="D192" s="9">
        <v>684</v>
      </c>
      <c r="E192" s="9">
        <v>585</v>
      </c>
    </row>
    <row r="193" spans="1:5" ht="14.25" customHeight="1" x14ac:dyDescent="0.3">
      <c r="A193" s="8">
        <v>43962</v>
      </c>
      <c r="B193" s="9" t="s">
        <v>15</v>
      </c>
      <c r="C193" s="9">
        <v>125</v>
      </c>
      <c r="D193" s="9">
        <v>18066</v>
      </c>
      <c r="E193" s="9">
        <v>16883</v>
      </c>
    </row>
    <row r="194" spans="1:5" ht="14.25" customHeight="1" x14ac:dyDescent="0.3">
      <c r="A194" s="8">
        <v>43962</v>
      </c>
      <c r="B194" s="9" t="s">
        <v>14</v>
      </c>
      <c r="C194" s="9">
        <v>129</v>
      </c>
      <c r="D194" s="9">
        <v>14043</v>
      </c>
      <c r="E194" s="9">
        <v>13167</v>
      </c>
    </row>
    <row r="195" spans="1:5" ht="14.25" customHeight="1" x14ac:dyDescent="0.3">
      <c r="A195" s="8">
        <v>43962</v>
      </c>
      <c r="B195" s="9" t="s">
        <v>12</v>
      </c>
      <c r="C195" s="9">
        <v>10</v>
      </c>
      <c r="D195" s="9">
        <v>494</v>
      </c>
      <c r="E195" s="9">
        <v>421</v>
      </c>
    </row>
    <row r="196" spans="1:5" ht="14.25" customHeight="1" x14ac:dyDescent="0.3">
      <c r="A196" s="8">
        <v>43963</v>
      </c>
      <c r="B196" s="9" t="s">
        <v>16</v>
      </c>
      <c r="C196" s="9">
        <v>36</v>
      </c>
      <c r="D196" s="9">
        <v>4418</v>
      </c>
      <c r="E196" s="9">
        <v>4088</v>
      </c>
    </row>
    <row r="197" spans="1:5" ht="14.25" customHeight="1" x14ac:dyDescent="0.3">
      <c r="A197" s="8">
        <v>43963</v>
      </c>
      <c r="B197" s="9" t="s">
        <v>11</v>
      </c>
      <c r="C197" s="9">
        <v>31</v>
      </c>
      <c r="D197" s="9">
        <v>4800</v>
      </c>
      <c r="E197" s="9">
        <v>4470</v>
      </c>
    </row>
    <row r="198" spans="1:5" ht="14.25" customHeight="1" x14ac:dyDescent="0.3">
      <c r="A198" s="8">
        <v>43963</v>
      </c>
      <c r="B198" s="9" t="s">
        <v>17</v>
      </c>
      <c r="C198" s="9">
        <v>21</v>
      </c>
      <c r="D198" s="9">
        <v>1926</v>
      </c>
      <c r="E198" s="9">
        <v>1745</v>
      </c>
    </row>
    <row r="199" spans="1:5" ht="14.25" customHeight="1" x14ac:dyDescent="0.3">
      <c r="A199" s="8">
        <v>43963</v>
      </c>
      <c r="B199" s="9" t="s">
        <v>10</v>
      </c>
      <c r="C199" s="9">
        <v>21</v>
      </c>
      <c r="D199" s="9">
        <v>1656</v>
      </c>
      <c r="E199" s="9">
        <v>1516</v>
      </c>
    </row>
    <row r="200" spans="1:5" ht="14.25" customHeight="1" x14ac:dyDescent="0.3">
      <c r="A200" s="8">
        <v>43963</v>
      </c>
      <c r="B200" s="9" t="s">
        <v>20</v>
      </c>
      <c r="C200" s="9">
        <v>19</v>
      </c>
      <c r="D200" s="9">
        <v>1598</v>
      </c>
      <c r="E200" s="9">
        <v>1454</v>
      </c>
    </row>
    <row r="201" spans="1:5" ht="14.25" customHeight="1" x14ac:dyDescent="0.3">
      <c r="A201" s="8">
        <v>43963</v>
      </c>
      <c r="B201" s="9" t="s">
        <v>22</v>
      </c>
      <c r="C201" s="9">
        <v>54</v>
      </c>
      <c r="D201" s="9">
        <v>11614</v>
      </c>
      <c r="E201" s="9">
        <v>10862</v>
      </c>
    </row>
    <row r="202" spans="1:5" ht="14.25" customHeight="1" x14ac:dyDescent="0.3">
      <c r="A202" s="8">
        <v>43963</v>
      </c>
      <c r="B202" s="9" t="s">
        <v>21</v>
      </c>
      <c r="C202" s="9">
        <v>60</v>
      </c>
      <c r="D202" s="9">
        <v>12000</v>
      </c>
      <c r="E202" s="9">
        <v>11194</v>
      </c>
    </row>
    <row r="203" spans="1:5" ht="14.25" customHeight="1" x14ac:dyDescent="0.3">
      <c r="A203" s="8">
        <v>43963</v>
      </c>
      <c r="B203" s="9" t="s">
        <v>13</v>
      </c>
      <c r="C203" s="9">
        <v>19</v>
      </c>
      <c r="D203" s="9">
        <v>1649</v>
      </c>
      <c r="E203" s="9">
        <v>1460</v>
      </c>
    </row>
    <row r="204" spans="1:5" ht="14.25" customHeight="1" x14ac:dyDescent="0.3">
      <c r="A204" s="8">
        <v>43963</v>
      </c>
      <c r="B204" s="9" t="s">
        <v>23</v>
      </c>
      <c r="C204" s="9">
        <v>15</v>
      </c>
      <c r="D204" s="9">
        <v>750</v>
      </c>
      <c r="E204" s="9">
        <v>659</v>
      </c>
    </row>
    <row r="205" spans="1:5" ht="14.25" customHeight="1" x14ac:dyDescent="0.3">
      <c r="A205" s="8">
        <v>43963</v>
      </c>
      <c r="B205" s="9" t="s">
        <v>18</v>
      </c>
      <c r="C205" s="9">
        <v>15</v>
      </c>
      <c r="D205" s="9">
        <v>845</v>
      </c>
      <c r="E205" s="9">
        <v>743</v>
      </c>
    </row>
    <row r="206" spans="1:5" ht="14.25" customHeight="1" x14ac:dyDescent="0.3">
      <c r="A206" s="8">
        <v>43963</v>
      </c>
      <c r="B206" s="9" t="s">
        <v>19</v>
      </c>
      <c r="C206" s="9">
        <v>15</v>
      </c>
      <c r="D206" s="9">
        <v>624</v>
      </c>
      <c r="E206" s="9">
        <v>538</v>
      </c>
    </row>
    <row r="207" spans="1:5" ht="14.25" customHeight="1" x14ac:dyDescent="0.3">
      <c r="A207" s="8">
        <v>43963</v>
      </c>
      <c r="B207" s="9" t="s">
        <v>15</v>
      </c>
      <c r="C207" s="9">
        <v>125</v>
      </c>
      <c r="D207" s="9">
        <v>21106</v>
      </c>
      <c r="E207" s="9">
        <v>19651</v>
      </c>
    </row>
    <row r="208" spans="1:5" ht="14.25" customHeight="1" x14ac:dyDescent="0.3">
      <c r="A208" s="8">
        <v>43963</v>
      </c>
      <c r="B208" s="9" t="s">
        <v>14</v>
      </c>
      <c r="C208" s="9">
        <v>129</v>
      </c>
      <c r="D208" s="9">
        <v>16387</v>
      </c>
      <c r="E208" s="9">
        <v>15322</v>
      </c>
    </row>
    <row r="209" spans="1:5" ht="14.25" customHeight="1" x14ac:dyDescent="0.3">
      <c r="A209" s="8">
        <v>43963</v>
      </c>
      <c r="B209" s="9" t="s">
        <v>12</v>
      </c>
      <c r="C209" s="9">
        <v>10</v>
      </c>
      <c r="D209" s="9">
        <v>526</v>
      </c>
      <c r="E209" s="9">
        <v>448</v>
      </c>
    </row>
    <row r="210" spans="1:5" ht="14.25" customHeight="1" x14ac:dyDescent="0.3">
      <c r="A210" s="8">
        <v>43964</v>
      </c>
      <c r="B210" s="9" t="s">
        <v>16</v>
      </c>
      <c r="C210" s="9">
        <v>36</v>
      </c>
      <c r="D210" s="9">
        <v>4967</v>
      </c>
      <c r="E210" s="9">
        <v>4583</v>
      </c>
    </row>
    <row r="211" spans="1:5" ht="14.25" customHeight="1" x14ac:dyDescent="0.3">
      <c r="A211" s="8">
        <v>43964</v>
      </c>
      <c r="B211" s="9" t="s">
        <v>11</v>
      </c>
      <c r="C211" s="9">
        <v>31</v>
      </c>
      <c r="D211" s="9">
        <v>5251</v>
      </c>
      <c r="E211" s="9">
        <v>4853</v>
      </c>
    </row>
    <row r="212" spans="1:5" ht="14.25" customHeight="1" x14ac:dyDescent="0.3">
      <c r="A212" s="8">
        <v>43964</v>
      </c>
      <c r="B212" s="9" t="s">
        <v>17</v>
      </c>
      <c r="C212" s="9">
        <v>21</v>
      </c>
      <c r="D212" s="9">
        <v>2061</v>
      </c>
      <c r="E212" s="9">
        <v>1876</v>
      </c>
    </row>
    <row r="213" spans="1:5" ht="14.25" customHeight="1" x14ac:dyDescent="0.3">
      <c r="A213" s="8">
        <v>43964</v>
      </c>
      <c r="B213" s="9" t="s">
        <v>10</v>
      </c>
      <c r="C213" s="9">
        <v>21</v>
      </c>
      <c r="D213" s="9">
        <v>1698</v>
      </c>
      <c r="E213" s="9">
        <v>1554</v>
      </c>
    </row>
    <row r="214" spans="1:5" ht="14.25" customHeight="1" x14ac:dyDescent="0.3">
      <c r="A214" s="8">
        <v>43964</v>
      </c>
      <c r="B214" s="9" t="s">
        <v>20</v>
      </c>
      <c r="C214" s="9">
        <v>19</v>
      </c>
      <c r="D214" s="9">
        <v>1605</v>
      </c>
      <c r="E214" s="9">
        <v>1447</v>
      </c>
    </row>
    <row r="215" spans="1:5" ht="14.25" customHeight="1" x14ac:dyDescent="0.3">
      <c r="A215" s="8">
        <v>43964</v>
      </c>
      <c r="B215" s="9" t="s">
        <v>22</v>
      </c>
      <c r="C215" s="9">
        <v>54</v>
      </c>
      <c r="D215" s="9">
        <v>11522</v>
      </c>
      <c r="E215" s="9">
        <v>10803</v>
      </c>
    </row>
    <row r="216" spans="1:5" ht="14.25" customHeight="1" x14ac:dyDescent="0.3">
      <c r="A216" s="8">
        <v>43964</v>
      </c>
      <c r="B216" s="9" t="s">
        <v>21</v>
      </c>
      <c r="C216" s="9">
        <v>60</v>
      </c>
      <c r="D216" s="9">
        <v>12007</v>
      </c>
      <c r="E216" s="9">
        <v>11245</v>
      </c>
    </row>
    <row r="217" spans="1:5" ht="14.25" customHeight="1" x14ac:dyDescent="0.3">
      <c r="A217" s="8">
        <v>43964</v>
      </c>
      <c r="B217" s="9" t="s">
        <v>13</v>
      </c>
      <c r="C217" s="9">
        <v>19</v>
      </c>
      <c r="D217" s="9">
        <v>1625</v>
      </c>
      <c r="E217" s="9">
        <v>1444</v>
      </c>
    </row>
    <row r="218" spans="1:5" ht="14.25" customHeight="1" x14ac:dyDescent="0.3">
      <c r="A218" s="8">
        <v>43964</v>
      </c>
      <c r="B218" s="9" t="s">
        <v>23</v>
      </c>
      <c r="C218" s="9">
        <v>15</v>
      </c>
      <c r="D218" s="9">
        <v>854</v>
      </c>
      <c r="E218" s="9">
        <v>756</v>
      </c>
    </row>
    <row r="219" spans="1:5" ht="14.25" customHeight="1" x14ac:dyDescent="0.3">
      <c r="A219" s="8">
        <v>43964</v>
      </c>
      <c r="B219" s="9" t="s">
        <v>18</v>
      </c>
      <c r="C219" s="9">
        <v>15</v>
      </c>
      <c r="D219" s="9">
        <v>898</v>
      </c>
      <c r="E219" s="9">
        <v>795</v>
      </c>
    </row>
    <row r="220" spans="1:5" ht="14.25" customHeight="1" x14ac:dyDescent="0.3">
      <c r="A220" s="8">
        <v>43964</v>
      </c>
      <c r="B220" s="9" t="s">
        <v>19</v>
      </c>
      <c r="C220" s="9">
        <v>15</v>
      </c>
      <c r="D220" s="9">
        <v>599</v>
      </c>
      <c r="E220" s="9">
        <v>515</v>
      </c>
    </row>
    <row r="221" spans="1:5" ht="14.25" customHeight="1" x14ac:dyDescent="0.3">
      <c r="A221" s="8">
        <v>43964</v>
      </c>
      <c r="B221" s="9" t="s">
        <v>15</v>
      </c>
      <c r="C221" s="9">
        <v>125</v>
      </c>
      <c r="D221" s="9">
        <v>19965</v>
      </c>
      <c r="E221" s="9">
        <v>18573</v>
      </c>
    </row>
    <row r="222" spans="1:5" ht="14.25" customHeight="1" x14ac:dyDescent="0.3">
      <c r="A222" s="8">
        <v>43964</v>
      </c>
      <c r="B222" s="9" t="s">
        <v>14</v>
      </c>
      <c r="C222" s="9">
        <v>129</v>
      </c>
      <c r="D222" s="9">
        <v>15304</v>
      </c>
      <c r="E222" s="9">
        <v>14315</v>
      </c>
    </row>
    <row r="223" spans="1:5" ht="14.25" customHeight="1" x14ac:dyDescent="0.3">
      <c r="A223" s="8">
        <v>43964</v>
      </c>
      <c r="B223" s="9" t="s">
        <v>12</v>
      </c>
      <c r="C223" s="9">
        <v>10</v>
      </c>
      <c r="D223" s="9">
        <v>612</v>
      </c>
      <c r="E223" s="9">
        <v>530</v>
      </c>
    </row>
    <row r="224" spans="1:5" ht="14.25" customHeight="1" x14ac:dyDescent="0.3">
      <c r="A224" s="8">
        <v>43965</v>
      </c>
      <c r="B224" s="9" t="s">
        <v>16</v>
      </c>
      <c r="C224" s="9">
        <v>36</v>
      </c>
      <c r="D224" s="9">
        <v>4285</v>
      </c>
      <c r="E224" s="9">
        <v>3950</v>
      </c>
    </row>
    <row r="225" spans="1:5" ht="14.25" customHeight="1" x14ac:dyDescent="0.3">
      <c r="A225" s="8">
        <v>43965</v>
      </c>
      <c r="B225" s="9" t="s">
        <v>11</v>
      </c>
      <c r="C225" s="9">
        <v>31</v>
      </c>
      <c r="D225" s="9">
        <v>4695</v>
      </c>
      <c r="E225" s="9">
        <v>4372</v>
      </c>
    </row>
    <row r="226" spans="1:5" ht="14.25" customHeight="1" x14ac:dyDescent="0.3">
      <c r="A226" s="8">
        <v>43965</v>
      </c>
      <c r="B226" s="9" t="s">
        <v>17</v>
      </c>
      <c r="C226" s="9">
        <v>21</v>
      </c>
      <c r="D226" s="9">
        <v>1993</v>
      </c>
      <c r="E226" s="9">
        <v>1796</v>
      </c>
    </row>
    <row r="227" spans="1:5" ht="14.25" customHeight="1" x14ac:dyDescent="0.3">
      <c r="A227" s="8">
        <v>43965</v>
      </c>
      <c r="B227" s="9" t="s">
        <v>10</v>
      </c>
      <c r="C227" s="9">
        <v>21</v>
      </c>
      <c r="D227" s="9">
        <v>1706</v>
      </c>
      <c r="E227" s="9">
        <v>1548</v>
      </c>
    </row>
    <row r="228" spans="1:5" ht="14.25" customHeight="1" x14ac:dyDescent="0.3">
      <c r="A228" s="8">
        <v>43965</v>
      </c>
      <c r="B228" s="9" t="s">
        <v>20</v>
      </c>
      <c r="C228" s="9">
        <v>19</v>
      </c>
      <c r="D228" s="9">
        <v>1635</v>
      </c>
      <c r="E228" s="9">
        <v>1487</v>
      </c>
    </row>
    <row r="229" spans="1:5" ht="14.25" customHeight="1" x14ac:dyDescent="0.3">
      <c r="A229" s="8">
        <v>43965</v>
      </c>
      <c r="B229" s="9" t="s">
        <v>22</v>
      </c>
      <c r="C229" s="9">
        <v>54</v>
      </c>
      <c r="D229" s="9">
        <v>11194</v>
      </c>
      <c r="E229" s="9">
        <v>10554</v>
      </c>
    </row>
    <row r="230" spans="1:5" ht="14.25" customHeight="1" x14ac:dyDescent="0.3">
      <c r="A230" s="8">
        <v>43965</v>
      </c>
      <c r="B230" s="9" t="s">
        <v>21</v>
      </c>
      <c r="C230" s="9">
        <v>60</v>
      </c>
      <c r="D230" s="9">
        <v>11935</v>
      </c>
      <c r="E230" s="9">
        <v>11178</v>
      </c>
    </row>
    <row r="231" spans="1:5" ht="14.25" customHeight="1" x14ac:dyDescent="0.3">
      <c r="A231" s="8">
        <v>43965</v>
      </c>
      <c r="B231" s="9" t="s">
        <v>13</v>
      </c>
      <c r="C231" s="9">
        <v>19</v>
      </c>
      <c r="D231" s="9">
        <v>1675</v>
      </c>
      <c r="E231" s="9">
        <v>1475</v>
      </c>
    </row>
    <row r="232" spans="1:5" ht="14.25" customHeight="1" x14ac:dyDescent="0.3">
      <c r="A232" s="8">
        <v>43965</v>
      </c>
      <c r="B232" s="9" t="s">
        <v>23</v>
      </c>
      <c r="C232" s="9">
        <v>16</v>
      </c>
      <c r="D232" s="9">
        <v>834</v>
      </c>
      <c r="E232" s="9">
        <v>735</v>
      </c>
    </row>
    <row r="233" spans="1:5" ht="14.25" customHeight="1" x14ac:dyDescent="0.3">
      <c r="A233" s="8">
        <v>43965</v>
      </c>
      <c r="B233" s="9" t="s">
        <v>18</v>
      </c>
      <c r="C233" s="9">
        <v>15</v>
      </c>
      <c r="D233" s="9">
        <v>890</v>
      </c>
      <c r="E233" s="9">
        <v>777</v>
      </c>
    </row>
    <row r="234" spans="1:5" ht="14.25" customHeight="1" x14ac:dyDescent="0.3">
      <c r="A234" s="8">
        <v>43965</v>
      </c>
      <c r="B234" s="9" t="s">
        <v>19</v>
      </c>
      <c r="C234" s="9">
        <v>15</v>
      </c>
      <c r="D234" s="9">
        <v>638</v>
      </c>
      <c r="E234" s="9">
        <v>548</v>
      </c>
    </row>
    <row r="235" spans="1:5" ht="14.25" customHeight="1" x14ac:dyDescent="0.3">
      <c r="A235" s="8">
        <v>43965</v>
      </c>
      <c r="B235" s="9" t="s">
        <v>15</v>
      </c>
      <c r="C235" s="9">
        <v>125</v>
      </c>
      <c r="D235" s="9">
        <v>20247</v>
      </c>
      <c r="E235" s="9">
        <v>18812</v>
      </c>
    </row>
    <row r="236" spans="1:5" ht="14.25" customHeight="1" x14ac:dyDescent="0.3">
      <c r="A236" s="8">
        <v>43965</v>
      </c>
      <c r="B236" s="9" t="s">
        <v>14</v>
      </c>
      <c r="C236" s="9">
        <v>129</v>
      </c>
      <c r="D236" s="9">
        <v>15804</v>
      </c>
      <c r="E236" s="9">
        <v>14738</v>
      </c>
    </row>
    <row r="237" spans="1:5" ht="14.25" customHeight="1" x14ac:dyDescent="0.3">
      <c r="A237" s="8">
        <v>43965</v>
      </c>
      <c r="B237" s="9" t="s">
        <v>12</v>
      </c>
      <c r="C237" s="9">
        <v>10</v>
      </c>
      <c r="D237" s="9">
        <v>627</v>
      </c>
      <c r="E237" s="9">
        <v>545</v>
      </c>
    </row>
    <row r="238" spans="1:5" ht="14.25" customHeight="1" x14ac:dyDescent="0.3">
      <c r="A238" s="8">
        <v>43966</v>
      </c>
      <c r="B238" s="9" t="s">
        <v>16</v>
      </c>
      <c r="C238" s="9">
        <v>36</v>
      </c>
      <c r="D238" s="9">
        <v>4862</v>
      </c>
      <c r="E238" s="9">
        <v>4476</v>
      </c>
    </row>
    <row r="239" spans="1:5" ht="14.25" customHeight="1" x14ac:dyDescent="0.3">
      <c r="A239" s="8">
        <v>43966</v>
      </c>
      <c r="B239" s="9" t="s">
        <v>11</v>
      </c>
      <c r="C239" s="9">
        <v>31</v>
      </c>
      <c r="D239" s="9">
        <v>5184</v>
      </c>
      <c r="E239" s="9">
        <v>4778</v>
      </c>
    </row>
    <row r="240" spans="1:5" ht="14.25" customHeight="1" x14ac:dyDescent="0.3">
      <c r="A240" s="8">
        <v>43966</v>
      </c>
      <c r="B240" s="9" t="s">
        <v>17</v>
      </c>
      <c r="C240" s="9">
        <v>21</v>
      </c>
      <c r="D240" s="9">
        <v>2255</v>
      </c>
      <c r="E240" s="9">
        <v>2045</v>
      </c>
    </row>
    <row r="241" spans="1:5" ht="14.25" customHeight="1" x14ac:dyDescent="0.3">
      <c r="A241" s="8">
        <v>43966</v>
      </c>
      <c r="B241" s="9" t="s">
        <v>10</v>
      </c>
      <c r="C241" s="9">
        <v>21</v>
      </c>
      <c r="D241" s="9">
        <v>1926</v>
      </c>
      <c r="E241" s="9">
        <v>1742</v>
      </c>
    </row>
    <row r="242" spans="1:5" ht="14.25" customHeight="1" x14ac:dyDescent="0.3">
      <c r="A242" s="8">
        <v>43966</v>
      </c>
      <c r="B242" s="9" t="s">
        <v>20</v>
      </c>
      <c r="C242" s="9">
        <v>19</v>
      </c>
      <c r="D242" s="9">
        <v>1780</v>
      </c>
      <c r="E242" s="9">
        <v>1615</v>
      </c>
    </row>
    <row r="243" spans="1:5" ht="14.25" customHeight="1" x14ac:dyDescent="0.3">
      <c r="A243" s="8">
        <v>43966</v>
      </c>
      <c r="B243" s="9" t="s">
        <v>22</v>
      </c>
      <c r="C243" s="9">
        <v>54</v>
      </c>
      <c r="D243" s="9">
        <v>12791</v>
      </c>
      <c r="E243" s="9">
        <v>11950</v>
      </c>
    </row>
    <row r="244" spans="1:5" ht="14.25" customHeight="1" x14ac:dyDescent="0.3">
      <c r="A244" s="8">
        <v>43966</v>
      </c>
      <c r="B244" s="9" t="s">
        <v>21</v>
      </c>
      <c r="C244" s="9">
        <v>60</v>
      </c>
      <c r="D244" s="9">
        <v>13544</v>
      </c>
      <c r="E244" s="9">
        <v>12643</v>
      </c>
    </row>
    <row r="245" spans="1:5" ht="14.25" customHeight="1" x14ac:dyDescent="0.3">
      <c r="A245" s="8">
        <v>43966</v>
      </c>
      <c r="B245" s="9" t="s">
        <v>13</v>
      </c>
      <c r="C245" s="9">
        <v>19</v>
      </c>
      <c r="D245" s="9">
        <v>1940</v>
      </c>
      <c r="E245" s="9">
        <v>1715</v>
      </c>
    </row>
    <row r="246" spans="1:5" ht="14.25" customHeight="1" x14ac:dyDescent="0.3">
      <c r="A246" s="8">
        <v>43966</v>
      </c>
      <c r="B246" s="9" t="s">
        <v>23</v>
      </c>
      <c r="C246" s="9">
        <v>16</v>
      </c>
      <c r="D246" s="9">
        <v>817</v>
      </c>
      <c r="E246" s="9">
        <v>718</v>
      </c>
    </row>
    <row r="247" spans="1:5" ht="14.25" customHeight="1" x14ac:dyDescent="0.3">
      <c r="A247" s="8">
        <v>43966</v>
      </c>
      <c r="B247" s="9" t="s">
        <v>18</v>
      </c>
      <c r="C247" s="9">
        <v>15</v>
      </c>
      <c r="D247" s="9">
        <v>980</v>
      </c>
      <c r="E247" s="9">
        <v>867</v>
      </c>
    </row>
    <row r="248" spans="1:5" ht="14.25" customHeight="1" x14ac:dyDescent="0.3">
      <c r="A248" s="8">
        <v>43966</v>
      </c>
      <c r="B248" s="9" t="s">
        <v>19</v>
      </c>
      <c r="C248" s="9">
        <v>15</v>
      </c>
      <c r="D248" s="9">
        <v>688</v>
      </c>
      <c r="E248" s="9">
        <v>598</v>
      </c>
    </row>
    <row r="249" spans="1:5" ht="14.25" customHeight="1" x14ac:dyDescent="0.3">
      <c r="A249" s="8">
        <v>43966</v>
      </c>
      <c r="B249" s="9" t="s">
        <v>15</v>
      </c>
      <c r="C249" s="9">
        <v>125</v>
      </c>
      <c r="D249" s="9">
        <v>21862</v>
      </c>
      <c r="E249" s="9">
        <v>20235</v>
      </c>
    </row>
    <row r="250" spans="1:5" ht="14.25" customHeight="1" x14ac:dyDescent="0.3">
      <c r="A250" s="8">
        <v>43966</v>
      </c>
      <c r="B250" s="9" t="s">
        <v>14</v>
      </c>
      <c r="C250" s="9">
        <v>129</v>
      </c>
      <c r="D250" s="9">
        <v>17808</v>
      </c>
      <c r="E250" s="9">
        <v>16486</v>
      </c>
    </row>
    <row r="251" spans="1:5" ht="14.25" customHeight="1" x14ac:dyDescent="0.3">
      <c r="A251" s="8">
        <v>43966</v>
      </c>
      <c r="B251" s="9" t="s">
        <v>12</v>
      </c>
      <c r="C251" s="9">
        <v>10</v>
      </c>
      <c r="D251" s="9">
        <v>743</v>
      </c>
      <c r="E251" s="9">
        <v>652</v>
      </c>
    </row>
    <row r="252" spans="1:5" ht="14.25" customHeight="1" x14ac:dyDescent="0.3">
      <c r="A252" s="8">
        <v>43967</v>
      </c>
      <c r="B252" s="9" t="s">
        <v>16</v>
      </c>
      <c r="C252" s="9">
        <v>36</v>
      </c>
      <c r="D252" s="9">
        <v>5286</v>
      </c>
      <c r="E252" s="9">
        <v>4867</v>
      </c>
    </row>
    <row r="253" spans="1:5" ht="14.25" customHeight="1" x14ac:dyDescent="0.3">
      <c r="A253" s="8">
        <v>43967</v>
      </c>
      <c r="B253" s="9" t="s">
        <v>11</v>
      </c>
      <c r="C253" s="9">
        <v>31</v>
      </c>
      <c r="D253" s="9">
        <v>5593</v>
      </c>
      <c r="E253" s="9">
        <v>5177</v>
      </c>
    </row>
    <row r="254" spans="1:5" ht="14.25" customHeight="1" x14ac:dyDescent="0.3">
      <c r="A254" s="8">
        <v>43967</v>
      </c>
      <c r="B254" s="9" t="s">
        <v>17</v>
      </c>
      <c r="C254" s="9">
        <v>21</v>
      </c>
      <c r="D254" s="9">
        <v>2427</v>
      </c>
      <c r="E254" s="9">
        <v>2213</v>
      </c>
    </row>
    <row r="255" spans="1:5" ht="14.25" customHeight="1" x14ac:dyDescent="0.3">
      <c r="A255" s="8">
        <v>43967</v>
      </c>
      <c r="B255" s="9" t="s">
        <v>10</v>
      </c>
      <c r="C255" s="9">
        <v>21</v>
      </c>
      <c r="D255" s="9">
        <v>2145</v>
      </c>
      <c r="E255" s="9">
        <v>1947</v>
      </c>
    </row>
    <row r="256" spans="1:5" ht="14.25" customHeight="1" x14ac:dyDescent="0.3">
      <c r="A256" s="8">
        <v>43967</v>
      </c>
      <c r="B256" s="9" t="s">
        <v>20</v>
      </c>
      <c r="C256" s="9">
        <v>19</v>
      </c>
      <c r="D256" s="9">
        <v>2039</v>
      </c>
      <c r="E256" s="9">
        <v>1868</v>
      </c>
    </row>
    <row r="257" spans="1:5" ht="14.25" customHeight="1" x14ac:dyDescent="0.3">
      <c r="A257" s="8">
        <v>43967</v>
      </c>
      <c r="B257" s="9" t="s">
        <v>22</v>
      </c>
      <c r="C257" s="9">
        <v>54</v>
      </c>
      <c r="D257" s="9">
        <v>13170</v>
      </c>
      <c r="E257" s="9">
        <v>12299</v>
      </c>
    </row>
    <row r="258" spans="1:5" ht="14.25" customHeight="1" x14ac:dyDescent="0.3">
      <c r="A258" s="8">
        <v>43967</v>
      </c>
      <c r="B258" s="9" t="s">
        <v>21</v>
      </c>
      <c r="C258" s="9">
        <v>60</v>
      </c>
      <c r="D258" s="9">
        <v>14049</v>
      </c>
      <c r="E258" s="9">
        <v>13118</v>
      </c>
    </row>
    <row r="259" spans="1:5" ht="14.25" customHeight="1" x14ac:dyDescent="0.3">
      <c r="A259" s="8">
        <v>43967</v>
      </c>
      <c r="B259" s="9" t="s">
        <v>13</v>
      </c>
      <c r="C259" s="9">
        <v>19</v>
      </c>
      <c r="D259" s="9">
        <v>2080</v>
      </c>
      <c r="E259" s="9">
        <v>1844</v>
      </c>
    </row>
    <row r="260" spans="1:5" ht="14.25" customHeight="1" x14ac:dyDescent="0.3">
      <c r="A260" s="8">
        <v>43967</v>
      </c>
      <c r="B260" s="9" t="s">
        <v>23</v>
      </c>
      <c r="C260" s="9">
        <v>16</v>
      </c>
      <c r="D260" s="9">
        <v>920</v>
      </c>
      <c r="E260" s="9">
        <v>818</v>
      </c>
    </row>
    <row r="261" spans="1:5" ht="14.25" customHeight="1" x14ac:dyDescent="0.3">
      <c r="A261" s="8">
        <v>43967</v>
      </c>
      <c r="B261" s="9" t="s">
        <v>18</v>
      </c>
      <c r="C261" s="9">
        <v>15</v>
      </c>
      <c r="D261" s="9">
        <v>1111</v>
      </c>
      <c r="E261" s="9">
        <v>992</v>
      </c>
    </row>
    <row r="262" spans="1:5" ht="14.25" customHeight="1" x14ac:dyDescent="0.3">
      <c r="A262" s="8">
        <v>43967</v>
      </c>
      <c r="B262" s="9" t="s">
        <v>19</v>
      </c>
      <c r="C262" s="9">
        <v>15</v>
      </c>
      <c r="D262" s="9">
        <v>747</v>
      </c>
      <c r="E262" s="9">
        <v>647</v>
      </c>
    </row>
    <row r="263" spans="1:5" ht="14.25" customHeight="1" x14ac:dyDescent="0.3">
      <c r="A263" s="8">
        <v>43967</v>
      </c>
      <c r="B263" s="9" t="s">
        <v>15</v>
      </c>
      <c r="C263" s="9">
        <v>125</v>
      </c>
      <c r="D263" s="9">
        <v>22291</v>
      </c>
      <c r="E263" s="9">
        <v>20635</v>
      </c>
    </row>
    <row r="264" spans="1:5" ht="14.25" customHeight="1" x14ac:dyDescent="0.3">
      <c r="A264" s="8">
        <v>43967</v>
      </c>
      <c r="B264" s="9" t="s">
        <v>14</v>
      </c>
      <c r="C264" s="9">
        <v>129</v>
      </c>
      <c r="D264" s="9">
        <v>17914</v>
      </c>
      <c r="E264" s="9">
        <v>16631</v>
      </c>
    </row>
    <row r="265" spans="1:5" ht="14.25" customHeight="1" x14ac:dyDescent="0.3">
      <c r="A265" s="8">
        <v>43967</v>
      </c>
      <c r="B265" s="9" t="s">
        <v>12</v>
      </c>
      <c r="C265" s="9">
        <v>10</v>
      </c>
      <c r="D265" s="9">
        <v>760</v>
      </c>
      <c r="E265" s="9">
        <v>672</v>
      </c>
    </row>
    <row r="266" spans="1:5" ht="14.25" customHeight="1" x14ac:dyDescent="0.3">
      <c r="A266" s="8">
        <v>43968</v>
      </c>
      <c r="B266" s="9" t="s">
        <v>16</v>
      </c>
      <c r="C266" s="9">
        <v>36</v>
      </c>
      <c r="D266" s="9">
        <v>4918</v>
      </c>
      <c r="E266" s="9">
        <v>4554</v>
      </c>
    </row>
    <row r="267" spans="1:5" ht="14.25" customHeight="1" x14ac:dyDescent="0.3">
      <c r="A267" s="8">
        <v>43968</v>
      </c>
      <c r="B267" s="9" t="s">
        <v>11</v>
      </c>
      <c r="C267" s="9">
        <v>31</v>
      </c>
      <c r="D267" s="9">
        <v>5206</v>
      </c>
      <c r="E267" s="9">
        <v>4843</v>
      </c>
    </row>
    <row r="268" spans="1:5" ht="14.25" customHeight="1" x14ac:dyDescent="0.3">
      <c r="A268" s="8">
        <v>43968</v>
      </c>
      <c r="B268" s="9" t="s">
        <v>17</v>
      </c>
      <c r="C268" s="9">
        <v>21</v>
      </c>
      <c r="D268" s="9">
        <v>2054</v>
      </c>
      <c r="E268" s="9">
        <v>1883</v>
      </c>
    </row>
    <row r="269" spans="1:5" ht="14.25" customHeight="1" x14ac:dyDescent="0.3">
      <c r="A269" s="8">
        <v>43968</v>
      </c>
      <c r="B269" s="9" t="s">
        <v>10</v>
      </c>
      <c r="C269" s="9">
        <v>21</v>
      </c>
      <c r="D269" s="9">
        <v>1874</v>
      </c>
      <c r="E269" s="9">
        <v>1705</v>
      </c>
    </row>
    <row r="270" spans="1:5" ht="14.25" customHeight="1" x14ac:dyDescent="0.3">
      <c r="A270" s="8">
        <v>43968</v>
      </c>
      <c r="B270" s="9" t="s">
        <v>20</v>
      </c>
      <c r="C270" s="9">
        <v>19</v>
      </c>
      <c r="D270" s="9">
        <v>1790</v>
      </c>
      <c r="E270" s="9">
        <v>1633</v>
      </c>
    </row>
    <row r="271" spans="1:5" ht="14.25" customHeight="1" x14ac:dyDescent="0.3">
      <c r="A271" s="8">
        <v>43968</v>
      </c>
      <c r="B271" s="9" t="s">
        <v>22</v>
      </c>
      <c r="C271" s="9">
        <v>54</v>
      </c>
      <c r="D271" s="9">
        <v>11128</v>
      </c>
      <c r="E271" s="9">
        <v>10467</v>
      </c>
    </row>
    <row r="272" spans="1:5" ht="14.25" customHeight="1" x14ac:dyDescent="0.3">
      <c r="A272" s="8">
        <v>43968</v>
      </c>
      <c r="B272" s="9" t="s">
        <v>21</v>
      </c>
      <c r="C272" s="9">
        <v>60</v>
      </c>
      <c r="D272" s="9">
        <v>11698</v>
      </c>
      <c r="E272" s="9">
        <v>10989</v>
      </c>
    </row>
    <row r="273" spans="1:5" ht="14.25" customHeight="1" x14ac:dyDescent="0.3">
      <c r="A273" s="8">
        <v>43968</v>
      </c>
      <c r="B273" s="9" t="s">
        <v>13</v>
      </c>
      <c r="C273" s="9">
        <v>19</v>
      </c>
      <c r="D273" s="9">
        <v>1871</v>
      </c>
      <c r="E273" s="9">
        <v>1660</v>
      </c>
    </row>
    <row r="274" spans="1:5" ht="14.25" customHeight="1" x14ac:dyDescent="0.3">
      <c r="A274" s="8">
        <v>43968</v>
      </c>
      <c r="B274" s="9" t="s">
        <v>23</v>
      </c>
      <c r="C274" s="9">
        <v>16</v>
      </c>
      <c r="D274" s="9">
        <v>859</v>
      </c>
      <c r="E274" s="9">
        <v>746</v>
      </c>
    </row>
    <row r="275" spans="1:5" ht="14.25" customHeight="1" x14ac:dyDescent="0.3">
      <c r="A275" s="8">
        <v>43968</v>
      </c>
      <c r="B275" s="9" t="s">
        <v>18</v>
      </c>
      <c r="C275" s="9">
        <v>15</v>
      </c>
      <c r="D275" s="9">
        <v>971</v>
      </c>
      <c r="E275" s="9">
        <v>856</v>
      </c>
    </row>
    <row r="276" spans="1:5" ht="14.25" customHeight="1" x14ac:dyDescent="0.3">
      <c r="A276" s="8">
        <v>43968</v>
      </c>
      <c r="B276" s="9" t="s">
        <v>19</v>
      </c>
      <c r="C276" s="9">
        <v>15</v>
      </c>
      <c r="D276" s="9">
        <v>692</v>
      </c>
      <c r="E276" s="9">
        <v>591</v>
      </c>
    </row>
    <row r="277" spans="1:5" ht="14.25" customHeight="1" x14ac:dyDescent="0.3">
      <c r="A277" s="8">
        <v>43968</v>
      </c>
      <c r="B277" s="9" t="s">
        <v>15</v>
      </c>
      <c r="C277" s="9">
        <v>125</v>
      </c>
      <c r="D277" s="9">
        <v>20079</v>
      </c>
      <c r="E277" s="9">
        <v>18721</v>
      </c>
    </row>
    <row r="278" spans="1:5" ht="14.25" customHeight="1" x14ac:dyDescent="0.3">
      <c r="A278" s="8">
        <v>43968</v>
      </c>
      <c r="B278" s="9" t="s">
        <v>14</v>
      </c>
      <c r="C278" s="9">
        <v>129</v>
      </c>
      <c r="D278" s="9">
        <v>15744</v>
      </c>
      <c r="E278" s="9">
        <v>14685</v>
      </c>
    </row>
    <row r="279" spans="1:5" ht="14.25" customHeight="1" x14ac:dyDescent="0.3">
      <c r="A279" s="8">
        <v>43968</v>
      </c>
      <c r="B279" s="9" t="s">
        <v>12</v>
      </c>
      <c r="C279" s="9">
        <v>10</v>
      </c>
      <c r="D279" s="9">
        <v>591</v>
      </c>
      <c r="E279" s="9">
        <v>513</v>
      </c>
    </row>
    <row r="280" spans="1:5" ht="14.25" customHeight="1" x14ac:dyDescent="0.3">
      <c r="A280" s="8">
        <v>43969</v>
      </c>
      <c r="B280" s="9" t="s">
        <v>16</v>
      </c>
      <c r="C280" s="9">
        <v>36</v>
      </c>
      <c r="D280" s="9">
        <v>4885</v>
      </c>
      <c r="E280" s="9">
        <v>4502</v>
      </c>
    </row>
    <row r="281" spans="1:5" ht="14.25" customHeight="1" x14ac:dyDescent="0.3">
      <c r="A281" s="8">
        <v>43969</v>
      </c>
      <c r="B281" s="9" t="s">
        <v>11</v>
      </c>
      <c r="C281" s="9">
        <v>31</v>
      </c>
      <c r="D281" s="9">
        <v>5165</v>
      </c>
      <c r="E281" s="9">
        <v>4813</v>
      </c>
    </row>
    <row r="282" spans="1:5" ht="14.25" customHeight="1" x14ac:dyDescent="0.3">
      <c r="A282" s="8">
        <v>43969</v>
      </c>
      <c r="B282" s="9" t="s">
        <v>17</v>
      </c>
      <c r="C282" s="9">
        <v>21</v>
      </c>
      <c r="D282" s="9">
        <v>2136</v>
      </c>
      <c r="E282" s="9">
        <v>1947</v>
      </c>
    </row>
    <row r="283" spans="1:5" ht="14.25" customHeight="1" x14ac:dyDescent="0.3">
      <c r="A283" s="8">
        <v>43969</v>
      </c>
      <c r="B283" s="9" t="s">
        <v>10</v>
      </c>
      <c r="C283" s="9">
        <v>21</v>
      </c>
      <c r="D283" s="9">
        <v>1834</v>
      </c>
      <c r="E283" s="9">
        <v>1660</v>
      </c>
    </row>
    <row r="284" spans="1:5" ht="14.25" customHeight="1" x14ac:dyDescent="0.3">
      <c r="A284" s="8">
        <v>43969</v>
      </c>
      <c r="B284" s="9" t="s">
        <v>20</v>
      </c>
      <c r="C284" s="9">
        <v>19</v>
      </c>
      <c r="D284" s="9">
        <v>1741</v>
      </c>
      <c r="E284" s="9">
        <v>1597</v>
      </c>
    </row>
    <row r="285" spans="1:5" ht="14.25" customHeight="1" x14ac:dyDescent="0.3">
      <c r="A285" s="8">
        <v>43969</v>
      </c>
      <c r="B285" s="9" t="s">
        <v>22</v>
      </c>
      <c r="C285" s="9">
        <v>54</v>
      </c>
      <c r="D285" s="9">
        <v>12012</v>
      </c>
      <c r="E285" s="9">
        <v>11308</v>
      </c>
    </row>
    <row r="286" spans="1:5" ht="14.25" customHeight="1" x14ac:dyDescent="0.3">
      <c r="A286" s="8">
        <v>43969</v>
      </c>
      <c r="B286" s="9" t="s">
        <v>21</v>
      </c>
      <c r="C286" s="9">
        <v>60</v>
      </c>
      <c r="D286" s="9">
        <v>12460</v>
      </c>
      <c r="E286" s="9">
        <v>11665</v>
      </c>
    </row>
    <row r="287" spans="1:5" ht="14.25" customHeight="1" x14ac:dyDescent="0.3">
      <c r="A287" s="8">
        <v>43969</v>
      </c>
      <c r="B287" s="9" t="s">
        <v>13</v>
      </c>
      <c r="C287" s="9">
        <v>19</v>
      </c>
      <c r="D287" s="9">
        <v>1858</v>
      </c>
      <c r="E287" s="9">
        <v>1648</v>
      </c>
    </row>
    <row r="288" spans="1:5" ht="14.25" customHeight="1" x14ac:dyDescent="0.3">
      <c r="A288" s="8">
        <v>43969</v>
      </c>
      <c r="B288" s="9" t="s">
        <v>23</v>
      </c>
      <c r="C288" s="9">
        <v>16</v>
      </c>
      <c r="D288" s="9">
        <v>864</v>
      </c>
      <c r="E288" s="9">
        <v>765</v>
      </c>
    </row>
    <row r="289" spans="1:5" ht="14.25" customHeight="1" x14ac:dyDescent="0.3">
      <c r="A289" s="8">
        <v>43969</v>
      </c>
      <c r="B289" s="9" t="s">
        <v>18</v>
      </c>
      <c r="C289" s="9">
        <v>16</v>
      </c>
      <c r="D289" s="9">
        <v>925</v>
      </c>
      <c r="E289" s="9">
        <v>816</v>
      </c>
    </row>
    <row r="290" spans="1:5" ht="14.25" customHeight="1" x14ac:dyDescent="0.3">
      <c r="A290" s="8">
        <v>43969</v>
      </c>
      <c r="B290" s="9" t="s">
        <v>19</v>
      </c>
      <c r="C290" s="9">
        <v>15</v>
      </c>
      <c r="D290" s="9">
        <v>729</v>
      </c>
      <c r="E290" s="9">
        <v>636</v>
      </c>
    </row>
    <row r="291" spans="1:5" ht="14.25" customHeight="1" x14ac:dyDescent="0.3">
      <c r="A291" s="8">
        <v>43969</v>
      </c>
      <c r="B291" s="9" t="s">
        <v>15</v>
      </c>
      <c r="C291" s="9">
        <v>125</v>
      </c>
      <c r="D291" s="9">
        <v>20449</v>
      </c>
      <c r="E291" s="9">
        <v>19060</v>
      </c>
    </row>
    <row r="292" spans="1:5" ht="14.25" customHeight="1" x14ac:dyDescent="0.3">
      <c r="A292" s="8">
        <v>43969</v>
      </c>
      <c r="B292" s="9" t="s">
        <v>14</v>
      </c>
      <c r="C292" s="9">
        <v>129</v>
      </c>
      <c r="D292" s="9">
        <v>16110</v>
      </c>
      <c r="E292" s="9">
        <v>14992</v>
      </c>
    </row>
    <row r="293" spans="1:5" ht="14.25" customHeight="1" x14ac:dyDescent="0.3">
      <c r="A293" s="8">
        <v>43969</v>
      </c>
      <c r="B293" s="9" t="s">
        <v>12</v>
      </c>
      <c r="C293" s="9">
        <v>10</v>
      </c>
      <c r="D293" s="9">
        <v>645</v>
      </c>
      <c r="E293" s="9">
        <v>565</v>
      </c>
    </row>
    <row r="294" spans="1:5" ht="14.25" customHeight="1" x14ac:dyDescent="0.3">
      <c r="A294" s="8">
        <v>43970</v>
      </c>
      <c r="B294" s="9" t="s">
        <v>16</v>
      </c>
      <c r="C294" s="9">
        <v>36</v>
      </c>
      <c r="D294" s="9">
        <v>5094</v>
      </c>
      <c r="E294" s="9">
        <v>4716</v>
      </c>
    </row>
    <row r="295" spans="1:5" ht="14.25" customHeight="1" x14ac:dyDescent="0.3">
      <c r="A295" s="8">
        <v>43970</v>
      </c>
      <c r="B295" s="9" t="s">
        <v>11</v>
      </c>
      <c r="C295" s="9">
        <v>31</v>
      </c>
      <c r="D295" s="9">
        <v>5389</v>
      </c>
      <c r="E295" s="9">
        <v>5024</v>
      </c>
    </row>
    <row r="296" spans="1:5" ht="14.25" customHeight="1" x14ac:dyDescent="0.3">
      <c r="A296" s="8">
        <v>43970</v>
      </c>
      <c r="B296" s="9" t="s">
        <v>17</v>
      </c>
      <c r="C296" s="9">
        <v>21</v>
      </c>
      <c r="D296" s="9">
        <v>2245</v>
      </c>
      <c r="E296" s="9">
        <v>2053</v>
      </c>
    </row>
    <row r="297" spans="1:5" ht="14.25" customHeight="1" x14ac:dyDescent="0.3">
      <c r="A297" s="8">
        <v>43970</v>
      </c>
      <c r="B297" s="9" t="s">
        <v>10</v>
      </c>
      <c r="C297" s="9">
        <v>21</v>
      </c>
      <c r="D297" s="9">
        <v>1860</v>
      </c>
      <c r="E297" s="9">
        <v>1704</v>
      </c>
    </row>
    <row r="298" spans="1:5" ht="14.25" customHeight="1" x14ac:dyDescent="0.3">
      <c r="A298" s="8">
        <v>43970</v>
      </c>
      <c r="B298" s="9" t="s">
        <v>20</v>
      </c>
      <c r="C298" s="9">
        <v>19</v>
      </c>
      <c r="D298" s="9">
        <v>1831</v>
      </c>
      <c r="E298" s="9">
        <v>1667</v>
      </c>
    </row>
    <row r="299" spans="1:5" ht="14.25" customHeight="1" x14ac:dyDescent="0.3">
      <c r="A299" s="8">
        <v>43970</v>
      </c>
      <c r="B299" s="9" t="s">
        <v>22</v>
      </c>
      <c r="C299" s="9">
        <v>54</v>
      </c>
      <c r="D299" s="9">
        <v>13070</v>
      </c>
      <c r="E299" s="9">
        <v>12244</v>
      </c>
    </row>
    <row r="300" spans="1:5" ht="14.25" customHeight="1" x14ac:dyDescent="0.3">
      <c r="A300" s="8">
        <v>43970</v>
      </c>
      <c r="B300" s="9" t="s">
        <v>21</v>
      </c>
      <c r="C300" s="9">
        <v>60</v>
      </c>
      <c r="D300" s="9">
        <v>13867</v>
      </c>
      <c r="E300" s="9">
        <v>12987</v>
      </c>
    </row>
    <row r="301" spans="1:5" ht="14.25" customHeight="1" x14ac:dyDescent="0.3">
      <c r="A301" s="8">
        <v>43970</v>
      </c>
      <c r="B301" s="9" t="s">
        <v>13</v>
      </c>
      <c r="C301" s="9">
        <v>19</v>
      </c>
      <c r="D301" s="9">
        <v>1999</v>
      </c>
      <c r="E301" s="9">
        <v>1799</v>
      </c>
    </row>
    <row r="302" spans="1:5" ht="14.25" customHeight="1" x14ac:dyDescent="0.3">
      <c r="A302" s="8">
        <v>43970</v>
      </c>
      <c r="B302" s="9" t="s">
        <v>23</v>
      </c>
      <c r="C302" s="9">
        <v>17</v>
      </c>
      <c r="D302" s="9">
        <v>857</v>
      </c>
      <c r="E302" s="9">
        <v>757</v>
      </c>
    </row>
    <row r="303" spans="1:5" ht="14.25" customHeight="1" x14ac:dyDescent="0.3">
      <c r="A303" s="8">
        <v>43970</v>
      </c>
      <c r="B303" s="9" t="s">
        <v>18</v>
      </c>
      <c r="C303" s="9">
        <v>16</v>
      </c>
      <c r="D303" s="9">
        <v>1012</v>
      </c>
      <c r="E303" s="9">
        <v>900</v>
      </c>
    </row>
    <row r="304" spans="1:5" ht="14.25" customHeight="1" x14ac:dyDescent="0.3">
      <c r="A304" s="8">
        <v>43970</v>
      </c>
      <c r="B304" s="9" t="s">
        <v>19</v>
      </c>
      <c r="C304" s="9">
        <v>15</v>
      </c>
      <c r="D304" s="9">
        <v>930</v>
      </c>
      <c r="E304" s="9">
        <v>827</v>
      </c>
    </row>
    <row r="305" spans="1:5" ht="14.25" customHeight="1" x14ac:dyDescent="0.3">
      <c r="A305" s="8">
        <v>43970</v>
      </c>
      <c r="B305" s="9" t="s">
        <v>15</v>
      </c>
      <c r="C305" s="9">
        <v>125</v>
      </c>
      <c r="D305" s="9">
        <v>20771</v>
      </c>
      <c r="E305" s="9">
        <v>19338</v>
      </c>
    </row>
    <row r="306" spans="1:5" ht="14.25" customHeight="1" x14ac:dyDescent="0.3">
      <c r="A306" s="8">
        <v>43970</v>
      </c>
      <c r="B306" s="9" t="s">
        <v>14</v>
      </c>
      <c r="C306" s="9">
        <v>129</v>
      </c>
      <c r="D306" s="9">
        <v>16191</v>
      </c>
      <c r="E306" s="9">
        <v>15102</v>
      </c>
    </row>
    <row r="307" spans="1:5" ht="14.25" customHeight="1" x14ac:dyDescent="0.3">
      <c r="A307" s="8">
        <v>43970</v>
      </c>
      <c r="B307" s="9" t="s">
        <v>12</v>
      </c>
      <c r="C307" s="9">
        <v>10</v>
      </c>
      <c r="D307" s="9">
        <v>649</v>
      </c>
      <c r="E307" s="9">
        <v>568</v>
      </c>
    </row>
    <row r="308" spans="1:5" ht="14.25" customHeight="1" x14ac:dyDescent="0.3">
      <c r="A308" s="8">
        <v>43971</v>
      </c>
      <c r="B308" s="9" t="s">
        <v>16</v>
      </c>
      <c r="C308" s="9">
        <v>36</v>
      </c>
      <c r="D308" s="9">
        <v>5914</v>
      </c>
      <c r="E308" s="9">
        <v>5384</v>
      </c>
    </row>
    <row r="309" spans="1:5" ht="14.25" customHeight="1" x14ac:dyDescent="0.3">
      <c r="A309" s="8">
        <v>43971</v>
      </c>
      <c r="B309" s="9" t="s">
        <v>11</v>
      </c>
      <c r="C309" s="9">
        <v>31</v>
      </c>
      <c r="D309" s="9">
        <v>5698</v>
      </c>
      <c r="E309" s="9">
        <v>5258</v>
      </c>
    </row>
    <row r="310" spans="1:5" ht="14.25" customHeight="1" x14ac:dyDescent="0.3">
      <c r="A310" s="8">
        <v>43971</v>
      </c>
      <c r="B310" s="9" t="s">
        <v>17</v>
      </c>
      <c r="C310" s="9">
        <v>21</v>
      </c>
      <c r="D310" s="9">
        <v>2410</v>
      </c>
      <c r="E310" s="9">
        <v>2202</v>
      </c>
    </row>
    <row r="311" spans="1:5" ht="14.25" customHeight="1" x14ac:dyDescent="0.3">
      <c r="A311" s="8">
        <v>43971</v>
      </c>
      <c r="B311" s="9" t="s">
        <v>10</v>
      </c>
      <c r="C311" s="9">
        <v>21</v>
      </c>
      <c r="D311" s="9">
        <v>1921</v>
      </c>
      <c r="E311" s="9">
        <v>1767</v>
      </c>
    </row>
    <row r="312" spans="1:5" ht="14.25" customHeight="1" x14ac:dyDescent="0.3">
      <c r="A312" s="8">
        <v>43971</v>
      </c>
      <c r="B312" s="9" t="s">
        <v>20</v>
      </c>
      <c r="C312" s="9">
        <v>19</v>
      </c>
      <c r="D312" s="9">
        <v>1823</v>
      </c>
      <c r="E312" s="9">
        <v>1678</v>
      </c>
    </row>
    <row r="313" spans="1:5" ht="14.25" customHeight="1" x14ac:dyDescent="0.3">
      <c r="A313" s="8">
        <v>43971</v>
      </c>
      <c r="B313" s="9" t="s">
        <v>22</v>
      </c>
      <c r="C313" s="9">
        <v>54</v>
      </c>
      <c r="D313" s="9">
        <v>13298</v>
      </c>
      <c r="E313" s="9">
        <v>12428</v>
      </c>
    </row>
    <row r="314" spans="1:5" ht="14.25" customHeight="1" x14ac:dyDescent="0.3">
      <c r="A314" s="8">
        <v>43971</v>
      </c>
      <c r="B314" s="9" t="s">
        <v>21</v>
      </c>
      <c r="C314" s="9">
        <v>60</v>
      </c>
      <c r="D314" s="9">
        <v>13792</v>
      </c>
      <c r="E314" s="9">
        <v>12834</v>
      </c>
    </row>
    <row r="315" spans="1:5" ht="14.25" customHeight="1" x14ac:dyDescent="0.3">
      <c r="A315" s="8">
        <v>43971</v>
      </c>
      <c r="B315" s="9" t="s">
        <v>13</v>
      </c>
      <c r="C315" s="9">
        <v>19</v>
      </c>
      <c r="D315" s="9">
        <v>1889</v>
      </c>
      <c r="E315" s="9">
        <v>1690</v>
      </c>
    </row>
    <row r="316" spans="1:5" ht="14.25" customHeight="1" x14ac:dyDescent="0.3">
      <c r="A316" s="8">
        <v>43971</v>
      </c>
      <c r="B316" s="9" t="s">
        <v>23</v>
      </c>
      <c r="C316" s="9">
        <v>17</v>
      </c>
      <c r="D316" s="9">
        <v>890</v>
      </c>
      <c r="E316" s="9">
        <v>794</v>
      </c>
    </row>
    <row r="317" spans="1:5" ht="14.25" customHeight="1" x14ac:dyDescent="0.3">
      <c r="A317" s="8">
        <v>43971</v>
      </c>
      <c r="B317" s="9" t="s">
        <v>18</v>
      </c>
      <c r="C317" s="9">
        <v>16</v>
      </c>
      <c r="D317" s="9">
        <v>1050</v>
      </c>
      <c r="E317" s="9">
        <v>938</v>
      </c>
    </row>
    <row r="318" spans="1:5" ht="14.25" customHeight="1" x14ac:dyDescent="0.3">
      <c r="A318" s="8">
        <v>43971</v>
      </c>
      <c r="B318" s="9" t="s">
        <v>19</v>
      </c>
      <c r="C318" s="9">
        <v>15</v>
      </c>
      <c r="D318" s="9">
        <v>760</v>
      </c>
      <c r="E318" s="9">
        <v>664</v>
      </c>
    </row>
    <row r="319" spans="1:5" ht="14.25" customHeight="1" x14ac:dyDescent="0.3">
      <c r="A319" s="8">
        <v>43971</v>
      </c>
      <c r="B319" s="9" t="s">
        <v>15</v>
      </c>
      <c r="C319" s="9">
        <v>125</v>
      </c>
      <c r="D319" s="9">
        <v>21674</v>
      </c>
      <c r="E319" s="9">
        <v>20155</v>
      </c>
    </row>
    <row r="320" spans="1:5" ht="14.25" customHeight="1" x14ac:dyDescent="0.3">
      <c r="A320" s="8">
        <v>43971</v>
      </c>
      <c r="B320" s="9" t="s">
        <v>14</v>
      </c>
      <c r="C320" s="9">
        <v>129</v>
      </c>
      <c r="D320" s="9">
        <v>17095</v>
      </c>
      <c r="E320" s="9">
        <v>15919</v>
      </c>
    </row>
    <row r="321" spans="1:5" ht="14.25" customHeight="1" x14ac:dyDescent="0.3">
      <c r="A321" s="8">
        <v>43971</v>
      </c>
      <c r="B321" s="9" t="s">
        <v>12</v>
      </c>
      <c r="C321" s="9">
        <v>10</v>
      </c>
      <c r="D321" s="9">
        <v>745</v>
      </c>
      <c r="E321" s="9">
        <v>654</v>
      </c>
    </row>
    <row r="322" spans="1:5" ht="14.25" customHeight="1" x14ac:dyDescent="0.3">
      <c r="A322" s="8">
        <v>43972</v>
      </c>
      <c r="B322" s="9" t="s">
        <v>16</v>
      </c>
      <c r="C322" s="9">
        <v>36</v>
      </c>
      <c r="D322" s="9">
        <v>4816</v>
      </c>
      <c r="E322" s="9">
        <v>4452</v>
      </c>
    </row>
    <row r="323" spans="1:5" ht="14.25" customHeight="1" x14ac:dyDescent="0.3">
      <c r="A323" s="8">
        <v>43972</v>
      </c>
      <c r="B323" s="9" t="s">
        <v>11</v>
      </c>
      <c r="C323" s="9">
        <v>31</v>
      </c>
      <c r="D323" s="9">
        <v>5207</v>
      </c>
      <c r="E323" s="9">
        <v>4868</v>
      </c>
    </row>
    <row r="324" spans="1:5" ht="14.25" customHeight="1" x14ac:dyDescent="0.3">
      <c r="A324" s="8">
        <v>43972</v>
      </c>
      <c r="B324" s="9" t="s">
        <v>17</v>
      </c>
      <c r="C324" s="9">
        <v>21</v>
      </c>
      <c r="D324" s="9">
        <v>2335</v>
      </c>
      <c r="E324" s="9">
        <v>2126</v>
      </c>
    </row>
    <row r="325" spans="1:5" ht="14.25" customHeight="1" x14ac:dyDescent="0.3">
      <c r="A325" s="8">
        <v>43972</v>
      </c>
      <c r="B325" s="9" t="s">
        <v>10</v>
      </c>
      <c r="C325" s="9">
        <v>21</v>
      </c>
      <c r="D325" s="9">
        <v>1787</v>
      </c>
      <c r="E325" s="9">
        <v>1626</v>
      </c>
    </row>
    <row r="326" spans="1:5" ht="14.25" customHeight="1" x14ac:dyDescent="0.3">
      <c r="A326" s="8">
        <v>43972</v>
      </c>
      <c r="B326" s="9" t="s">
        <v>20</v>
      </c>
      <c r="C326" s="9">
        <v>19</v>
      </c>
      <c r="D326" s="9">
        <v>1650</v>
      </c>
      <c r="E326" s="9">
        <v>1505</v>
      </c>
    </row>
    <row r="327" spans="1:5" ht="14.25" customHeight="1" x14ac:dyDescent="0.3">
      <c r="A327" s="8">
        <v>43972</v>
      </c>
      <c r="B327" s="9" t="s">
        <v>22</v>
      </c>
      <c r="C327" s="9">
        <v>54</v>
      </c>
      <c r="D327" s="9">
        <v>13240</v>
      </c>
      <c r="E327" s="9">
        <v>12360</v>
      </c>
    </row>
    <row r="328" spans="1:5" ht="14.25" customHeight="1" x14ac:dyDescent="0.3">
      <c r="A328" s="8">
        <v>43972</v>
      </c>
      <c r="B328" s="9" t="s">
        <v>21</v>
      </c>
      <c r="C328" s="9">
        <v>60</v>
      </c>
      <c r="D328" s="9">
        <v>14005</v>
      </c>
      <c r="E328" s="9">
        <v>13002</v>
      </c>
    </row>
    <row r="329" spans="1:5" ht="14.25" customHeight="1" x14ac:dyDescent="0.3">
      <c r="A329" s="8">
        <v>43972</v>
      </c>
      <c r="B329" s="9" t="s">
        <v>13</v>
      </c>
      <c r="C329" s="9">
        <v>19</v>
      </c>
      <c r="D329" s="9">
        <v>1949</v>
      </c>
      <c r="E329" s="9">
        <v>1724</v>
      </c>
    </row>
    <row r="330" spans="1:5" ht="14.25" customHeight="1" x14ac:dyDescent="0.3">
      <c r="A330" s="8">
        <v>43972</v>
      </c>
      <c r="B330" s="9" t="s">
        <v>23</v>
      </c>
      <c r="C330" s="9">
        <v>18</v>
      </c>
      <c r="D330" s="9">
        <v>888</v>
      </c>
      <c r="E330" s="9">
        <v>786</v>
      </c>
    </row>
    <row r="331" spans="1:5" ht="14.25" customHeight="1" x14ac:dyDescent="0.3">
      <c r="A331" s="8">
        <v>43972</v>
      </c>
      <c r="B331" s="9" t="s">
        <v>18</v>
      </c>
      <c r="C331" s="9">
        <v>17</v>
      </c>
      <c r="D331" s="9">
        <v>1045</v>
      </c>
      <c r="E331" s="9">
        <v>930</v>
      </c>
    </row>
    <row r="332" spans="1:5" ht="14.25" customHeight="1" x14ac:dyDescent="0.3">
      <c r="A332" s="8">
        <v>43972</v>
      </c>
      <c r="B332" s="9" t="s">
        <v>19</v>
      </c>
      <c r="C332" s="9">
        <v>15</v>
      </c>
      <c r="D332" s="9">
        <v>749</v>
      </c>
      <c r="E332" s="9">
        <v>652</v>
      </c>
    </row>
    <row r="333" spans="1:5" ht="14.25" customHeight="1" x14ac:dyDescent="0.3">
      <c r="A333" s="8">
        <v>43972</v>
      </c>
      <c r="B333" s="9" t="s">
        <v>15</v>
      </c>
      <c r="C333" s="9">
        <v>125</v>
      </c>
      <c r="D333" s="9">
        <v>20911</v>
      </c>
      <c r="E333" s="9">
        <v>19358</v>
      </c>
    </row>
    <row r="334" spans="1:5" ht="14.25" customHeight="1" x14ac:dyDescent="0.3">
      <c r="A334" s="8">
        <v>43972</v>
      </c>
      <c r="B334" s="9" t="s">
        <v>14</v>
      </c>
      <c r="C334" s="9">
        <v>129</v>
      </c>
      <c r="D334" s="9">
        <v>16373</v>
      </c>
      <c r="E334" s="9">
        <v>15223</v>
      </c>
    </row>
    <row r="335" spans="1:5" ht="14.25" customHeight="1" x14ac:dyDescent="0.3">
      <c r="A335" s="8">
        <v>43972</v>
      </c>
      <c r="B335" s="9" t="s">
        <v>12</v>
      </c>
      <c r="C335" s="9">
        <v>10</v>
      </c>
      <c r="D335" s="9">
        <v>677</v>
      </c>
      <c r="E335" s="9">
        <v>591</v>
      </c>
    </row>
    <row r="336" spans="1:5" ht="14.25" customHeight="1" x14ac:dyDescent="0.3">
      <c r="A336" s="8">
        <v>43973</v>
      </c>
      <c r="B336" s="9" t="s">
        <v>16</v>
      </c>
      <c r="C336" s="9">
        <v>36</v>
      </c>
      <c r="D336" s="9">
        <v>4857</v>
      </c>
      <c r="E336" s="9">
        <v>4456</v>
      </c>
    </row>
    <row r="337" spans="1:5" ht="14.25" customHeight="1" x14ac:dyDescent="0.3">
      <c r="A337" s="8">
        <v>43973</v>
      </c>
      <c r="B337" s="9" t="s">
        <v>11</v>
      </c>
      <c r="C337" s="9">
        <v>31</v>
      </c>
      <c r="D337" s="9">
        <v>5965</v>
      </c>
      <c r="E337" s="9">
        <v>5533</v>
      </c>
    </row>
    <row r="338" spans="1:5" ht="14.25" customHeight="1" x14ac:dyDescent="0.3">
      <c r="A338" s="8">
        <v>43973</v>
      </c>
      <c r="B338" s="9" t="s">
        <v>17</v>
      </c>
      <c r="C338" s="9">
        <v>21</v>
      </c>
      <c r="D338" s="9">
        <v>2861</v>
      </c>
      <c r="E338" s="9">
        <v>2612</v>
      </c>
    </row>
    <row r="339" spans="1:5" ht="14.25" customHeight="1" x14ac:dyDescent="0.3">
      <c r="A339" s="8">
        <v>43973</v>
      </c>
      <c r="B339" s="9" t="s">
        <v>10</v>
      </c>
      <c r="C339" s="9">
        <v>21</v>
      </c>
      <c r="D339" s="9">
        <v>2046</v>
      </c>
      <c r="E339" s="9">
        <v>1853</v>
      </c>
    </row>
    <row r="340" spans="1:5" ht="14.25" customHeight="1" x14ac:dyDescent="0.3">
      <c r="A340" s="8">
        <v>43973</v>
      </c>
      <c r="B340" s="9" t="s">
        <v>20</v>
      </c>
      <c r="C340" s="9">
        <v>19</v>
      </c>
      <c r="D340" s="9">
        <v>1859</v>
      </c>
      <c r="E340" s="9">
        <v>1697</v>
      </c>
    </row>
    <row r="341" spans="1:5" ht="14.25" customHeight="1" x14ac:dyDescent="0.3">
      <c r="A341" s="8">
        <v>43973</v>
      </c>
      <c r="B341" s="9" t="s">
        <v>22</v>
      </c>
      <c r="C341" s="9">
        <v>54</v>
      </c>
      <c r="D341" s="9">
        <v>13014</v>
      </c>
      <c r="E341" s="9">
        <v>12095</v>
      </c>
    </row>
    <row r="342" spans="1:5" ht="14.25" customHeight="1" x14ac:dyDescent="0.3">
      <c r="A342" s="8">
        <v>43973</v>
      </c>
      <c r="B342" s="9" t="s">
        <v>21</v>
      </c>
      <c r="C342" s="9">
        <v>60</v>
      </c>
      <c r="D342" s="9">
        <v>14050</v>
      </c>
      <c r="E342" s="9">
        <v>13027</v>
      </c>
    </row>
    <row r="343" spans="1:5" ht="14.25" customHeight="1" x14ac:dyDescent="0.3">
      <c r="A343" s="8">
        <v>43973</v>
      </c>
      <c r="B343" s="9" t="s">
        <v>13</v>
      </c>
      <c r="C343" s="9">
        <v>20</v>
      </c>
      <c r="D343" s="9">
        <v>2306</v>
      </c>
      <c r="E343" s="9">
        <v>2054</v>
      </c>
    </row>
    <row r="344" spans="1:5" ht="14.25" customHeight="1" x14ac:dyDescent="0.3">
      <c r="A344" s="8">
        <v>43973</v>
      </c>
      <c r="B344" s="9" t="s">
        <v>23</v>
      </c>
      <c r="C344" s="9">
        <v>18</v>
      </c>
      <c r="D344" s="9">
        <v>985</v>
      </c>
      <c r="E344" s="9">
        <v>861</v>
      </c>
    </row>
    <row r="345" spans="1:5" ht="14.25" customHeight="1" x14ac:dyDescent="0.3">
      <c r="A345" s="8">
        <v>43973</v>
      </c>
      <c r="B345" s="9" t="s">
        <v>18</v>
      </c>
      <c r="C345" s="9">
        <v>17</v>
      </c>
      <c r="D345" s="9">
        <v>1268</v>
      </c>
      <c r="E345" s="9">
        <v>1129</v>
      </c>
    </row>
    <row r="346" spans="1:5" ht="14.25" customHeight="1" x14ac:dyDescent="0.3">
      <c r="A346" s="8">
        <v>43973</v>
      </c>
      <c r="B346" s="9" t="s">
        <v>19</v>
      </c>
      <c r="C346" s="9">
        <v>15</v>
      </c>
      <c r="D346" s="9">
        <v>903</v>
      </c>
      <c r="E346" s="9">
        <v>792</v>
      </c>
    </row>
    <row r="347" spans="1:5" ht="14.25" customHeight="1" x14ac:dyDescent="0.3">
      <c r="A347" s="8">
        <v>43973</v>
      </c>
      <c r="B347" s="9" t="s">
        <v>15</v>
      </c>
      <c r="C347" s="9">
        <v>125</v>
      </c>
      <c r="D347" s="9">
        <v>21427</v>
      </c>
      <c r="E347" s="9">
        <v>19799</v>
      </c>
    </row>
    <row r="348" spans="1:5" ht="14.25" customHeight="1" x14ac:dyDescent="0.3">
      <c r="A348" s="8">
        <v>43973</v>
      </c>
      <c r="B348" s="9" t="s">
        <v>14</v>
      </c>
      <c r="C348" s="9">
        <v>129</v>
      </c>
      <c r="D348" s="9">
        <v>17088</v>
      </c>
      <c r="E348" s="9">
        <v>15804</v>
      </c>
    </row>
    <row r="349" spans="1:5" ht="14.25" customHeight="1" x14ac:dyDescent="0.3">
      <c r="A349" s="8">
        <v>43973</v>
      </c>
      <c r="B349" s="9" t="s">
        <v>12</v>
      </c>
      <c r="C349" s="9">
        <v>10</v>
      </c>
      <c r="D349" s="9">
        <v>965</v>
      </c>
      <c r="E349" s="9">
        <v>861</v>
      </c>
    </row>
    <row r="350" spans="1:5" ht="14.25" customHeight="1" x14ac:dyDescent="0.3">
      <c r="A350" s="8">
        <v>43974</v>
      </c>
      <c r="B350" s="9" t="s">
        <v>16</v>
      </c>
      <c r="C350" s="9">
        <v>36</v>
      </c>
      <c r="D350" s="9">
        <v>5651</v>
      </c>
      <c r="E350" s="9">
        <v>5212</v>
      </c>
    </row>
    <row r="351" spans="1:5" ht="14.25" customHeight="1" x14ac:dyDescent="0.3">
      <c r="A351" s="8">
        <v>43974</v>
      </c>
      <c r="B351" s="9" t="s">
        <v>11</v>
      </c>
      <c r="C351" s="9">
        <v>31</v>
      </c>
      <c r="D351" s="9">
        <v>6276</v>
      </c>
      <c r="E351" s="9">
        <v>5801</v>
      </c>
    </row>
    <row r="352" spans="1:5" ht="14.25" customHeight="1" x14ac:dyDescent="0.3">
      <c r="A352" s="8">
        <v>43974</v>
      </c>
      <c r="B352" s="9" t="s">
        <v>17</v>
      </c>
      <c r="C352" s="9">
        <v>21</v>
      </c>
      <c r="D352" s="9">
        <v>2460</v>
      </c>
      <c r="E352" s="9">
        <v>2226</v>
      </c>
    </row>
    <row r="353" spans="1:5" ht="14.25" customHeight="1" x14ac:dyDescent="0.3">
      <c r="A353" s="8">
        <v>43974</v>
      </c>
      <c r="B353" s="9" t="s">
        <v>10</v>
      </c>
      <c r="C353" s="9">
        <v>21</v>
      </c>
      <c r="D353" s="9">
        <v>2340</v>
      </c>
      <c r="E353" s="9">
        <v>2146</v>
      </c>
    </row>
    <row r="354" spans="1:5" ht="14.25" customHeight="1" x14ac:dyDescent="0.3">
      <c r="A354" s="8">
        <v>43974</v>
      </c>
      <c r="B354" s="9" t="s">
        <v>20</v>
      </c>
      <c r="C354" s="9">
        <v>19</v>
      </c>
      <c r="D354" s="9">
        <v>2195</v>
      </c>
      <c r="E354" s="9">
        <v>1999</v>
      </c>
    </row>
    <row r="355" spans="1:5" ht="14.25" customHeight="1" x14ac:dyDescent="0.3">
      <c r="A355" s="8">
        <v>43974</v>
      </c>
      <c r="B355" s="9" t="s">
        <v>22</v>
      </c>
      <c r="C355" s="9">
        <v>54</v>
      </c>
      <c r="D355" s="9">
        <v>16221</v>
      </c>
      <c r="E355" s="9">
        <v>15065</v>
      </c>
    </row>
    <row r="356" spans="1:5" ht="14.25" customHeight="1" x14ac:dyDescent="0.3">
      <c r="A356" s="8">
        <v>43974</v>
      </c>
      <c r="B356" s="9" t="s">
        <v>21</v>
      </c>
      <c r="C356" s="9">
        <v>60</v>
      </c>
      <c r="D356" s="9">
        <v>17295</v>
      </c>
      <c r="E356" s="9">
        <v>16010</v>
      </c>
    </row>
    <row r="357" spans="1:5" ht="14.25" customHeight="1" x14ac:dyDescent="0.3">
      <c r="A357" s="8">
        <v>43974</v>
      </c>
      <c r="B357" s="9" t="s">
        <v>13</v>
      </c>
      <c r="C357" s="9">
        <v>20</v>
      </c>
      <c r="D357" s="9">
        <v>2266</v>
      </c>
      <c r="E357" s="9">
        <v>1993</v>
      </c>
    </row>
    <row r="358" spans="1:5" ht="14.25" customHeight="1" x14ac:dyDescent="0.3">
      <c r="A358" s="8">
        <v>43974</v>
      </c>
      <c r="B358" s="9" t="s">
        <v>23</v>
      </c>
      <c r="C358" s="9">
        <v>18</v>
      </c>
      <c r="D358" s="9">
        <v>1031</v>
      </c>
      <c r="E358" s="9">
        <v>918</v>
      </c>
    </row>
    <row r="359" spans="1:5" ht="14.25" customHeight="1" x14ac:dyDescent="0.3">
      <c r="A359" s="8">
        <v>43974</v>
      </c>
      <c r="B359" s="9" t="s">
        <v>18</v>
      </c>
      <c r="C359" s="9">
        <v>17</v>
      </c>
      <c r="D359" s="9">
        <v>1294</v>
      </c>
      <c r="E359" s="9">
        <v>1155</v>
      </c>
    </row>
    <row r="360" spans="1:5" ht="14.25" customHeight="1" x14ac:dyDescent="0.3">
      <c r="A360" s="8">
        <v>43974</v>
      </c>
      <c r="B360" s="9" t="s">
        <v>19</v>
      </c>
      <c r="C360" s="9">
        <v>15</v>
      </c>
      <c r="D360" s="9">
        <v>840</v>
      </c>
      <c r="E360" s="9">
        <v>725</v>
      </c>
    </row>
    <row r="361" spans="1:5" ht="14.25" customHeight="1" x14ac:dyDescent="0.3">
      <c r="A361" s="8">
        <v>43974</v>
      </c>
      <c r="B361" s="9" t="s">
        <v>15</v>
      </c>
      <c r="C361" s="9">
        <v>125</v>
      </c>
      <c r="D361" s="9">
        <v>24574</v>
      </c>
      <c r="E361" s="9">
        <v>22609</v>
      </c>
    </row>
    <row r="362" spans="1:5" ht="14.25" customHeight="1" x14ac:dyDescent="0.3">
      <c r="A362" s="8">
        <v>43974</v>
      </c>
      <c r="B362" s="9" t="s">
        <v>14</v>
      </c>
      <c r="C362" s="9">
        <v>129</v>
      </c>
      <c r="D362" s="9">
        <v>19856</v>
      </c>
      <c r="E362" s="9">
        <v>18325</v>
      </c>
    </row>
    <row r="363" spans="1:5" ht="14.25" customHeight="1" x14ac:dyDescent="0.3">
      <c r="A363" s="8">
        <v>43974</v>
      </c>
      <c r="B363" s="9" t="s">
        <v>12</v>
      </c>
      <c r="C363" s="9">
        <v>10</v>
      </c>
      <c r="D363" s="9">
        <v>828</v>
      </c>
      <c r="E363" s="9">
        <v>734</v>
      </c>
    </row>
    <row r="364" spans="1:5" ht="14.25" customHeight="1" x14ac:dyDescent="0.3">
      <c r="A364" s="8">
        <v>43975</v>
      </c>
      <c r="B364" s="9" t="s">
        <v>16</v>
      </c>
      <c r="C364" s="9">
        <v>36</v>
      </c>
      <c r="D364" s="9">
        <v>4915</v>
      </c>
      <c r="E364" s="9">
        <v>4562</v>
      </c>
    </row>
    <row r="365" spans="1:5" ht="14.25" customHeight="1" x14ac:dyDescent="0.3">
      <c r="A365" s="8">
        <v>43975</v>
      </c>
      <c r="B365" s="9" t="s">
        <v>11</v>
      </c>
      <c r="C365" s="9">
        <v>31</v>
      </c>
      <c r="D365" s="9">
        <v>5035</v>
      </c>
      <c r="E365" s="9">
        <v>4683</v>
      </c>
    </row>
    <row r="366" spans="1:5" ht="14.25" customHeight="1" x14ac:dyDescent="0.3">
      <c r="A366" s="8">
        <v>43975</v>
      </c>
      <c r="B366" s="9" t="s">
        <v>17</v>
      </c>
      <c r="C366" s="9">
        <v>21</v>
      </c>
      <c r="D366" s="9">
        <v>2254</v>
      </c>
      <c r="E366" s="9">
        <v>2061</v>
      </c>
    </row>
    <row r="367" spans="1:5" ht="14.25" customHeight="1" x14ac:dyDescent="0.3">
      <c r="A367" s="8">
        <v>43975</v>
      </c>
      <c r="B367" s="9" t="s">
        <v>10</v>
      </c>
      <c r="C367" s="9">
        <v>20</v>
      </c>
      <c r="D367" s="9">
        <v>1999</v>
      </c>
      <c r="E367" s="9">
        <v>1829</v>
      </c>
    </row>
    <row r="368" spans="1:5" ht="14.25" customHeight="1" x14ac:dyDescent="0.3">
      <c r="A368" s="8">
        <v>43975</v>
      </c>
      <c r="B368" s="9" t="s">
        <v>20</v>
      </c>
      <c r="C368" s="9">
        <v>19</v>
      </c>
      <c r="D368" s="9">
        <v>1868</v>
      </c>
      <c r="E368" s="9">
        <v>1706</v>
      </c>
    </row>
    <row r="369" spans="1:5" ht="14.25" customHeight="1" x14ac:dyDescent="0.3">
      <c r="A369" s="8">
        <v>43975</v>
      </c>
      <c r="B369" s="9" t="s">
        <v>22</v>
      </c>
      <c r="C369" s="9">
        <v>54</v>
      </c>
      <c r="D369" s="9">
        <v>12211</v>
      </c>
      <c r="E369" s="9">
        <v>11427</v>
      </c>
    </row>
    <row r="370" spans="1:5" ht="14.25" customHeight="1" x14ac:dyDescent="0.3">
      <c r="A370" s="8">
        <v>43975</v>
      </c>
      <c r="B370" s="9" t="s">
        <v>21</v>
      </c>
      <c r="C370" s="9">
        <v>60</v>
      </c>
      <c r="D370" s="9">
        <v>12822</v>
      </c>
      <c r="E370" s="9">
        <v>11916</v>
      </c>
    </row>
    <row r="371" spans="1:5" ht="14.25" customHeight="1" x14ac:dyDescent="0.3">
      <c r="A371" s="8">
        <v>43975</v>
      </c>
      <c r="B371" s="9" t="s">
        <v>13</v>
      </c>
      <c r="C371" s="9">
        <v>20</v>
      </c>
      <c r="D371" s="9">
        <v>2015</v>
      </c>
      <c r="E371" s="9">
        <v>1803</v>
      </c>
    </row>
    <row r="372" spans="1:5" ht="14.25" customHeight="1" x14ac:dyDescent="0.3">
      <c r="A372" s="8">
        <v>43975</v>
      </c>
      <c r="B372" s="9" t="s">
        <v>23</v>
      </c>
      <c r="C372" s="9">
        <v>18</v>
      </c>
      <c r="D372" s="9">
        <v>1006</v>
      </c>
      <c r="E372" s="9">
        <v>904</v>
      </c>
    </row>
    <row r="373" spans="1:5" ht="14.25" customHeight="1" x14ac:dyDescent="0.3">
      <c r="A373" s="8">
        <v>43975</v>
      </c>
      <c r="B373" s="9" t="s">
        <v>18</v>
      </c>
      <c r="C373" s="9">
        <v>17</v>
      </c>
      <c r="D373" s="9">
        <v>1128</v>
      </c>
      <c r="E373" s="9">
        <v>1001</v>
      </c>
    </row>
    <row r="374" spans="1:5" ht="14.25" customHeight="1" x14ac:dyDescent="0.3">
      <c r="A374" s="8">
        <v>43975</v>
      </c>
      <c r="B374" s="9" t="s">
        <v>19</v>
      </c>
      <c r="C374" s="9">
        <v>15</v>
      </c>
      <c r="D374" s="9">
        <v>779</v>
      </c>
      <c r="E374" s="9">
        <v>673</v>
      </c>
    </row>
    <row r="375" spans="1:5" ht="14.25" customHeight="1" x14ac:dyDescent="0.3">
      <c r="A375" s="8">
        <v>43975</v>
      </c>
      <c r="B375" s="9" t="s">
        <v>15</v>
      </c>
      <c r="C375" s="9">
        <v>125</v>
      </c>
      <c r="D375" s="9">
        <v>21004</v>
      </c>
      <c r="E375" s="9">
        <v>19556</v>
      </c>
    </row>
    <row r="376" spans="1:5" ht="14.25" customHeight="1" x14ac:dyDescent="0.3">
      <c r="A376" s="8">
        <v>43975</v>
      </c>
      <c r="B376" s="9" t="s">
        <v>14</v>
      </c>
      <c r="C376" s="9">
        <v>129</v>
      </c>
      <c r="D376" s="9">
        <v>16432</v>
      </c>
      <c r="E376" s="9">
        <v>15345</v>
      </c>
    </row>
    <row r="377" spans="1:5" ht="14.25" customHeight="1" x14ac:dyDescent="0.3">
      <c r="A377" s="8">
        <v>43975</v>
      </c>
      <c r="B377" s="9" t="s">
        <v>12</v>
      </c>
      <c r="C377" s="9">
        <v>10</v>
      </c>
      <c r="D377" s="9">
        <v>639</v>
      </c>
      <c r="E377" s="9">
        <v>557</v>
      </c>
    </row>
    <row r="378" spans="1:5" ht="14.25" customHeight="1" x14ac:dyDescent="0.3">
      <c r="A378" s="8">
        <v>43976</v>
      </c>
      <c r="B378" s="9" t="s">
        <v>16</v>
      </c>
      <c r="C378" s="9">
        <v>36</v>
      </c>
      <c r="D378" s="9">
        <v>4641</v>
      </c>
      <c r="E378" s="9">
        <v>4274</v>
      </c>
    </row>
    <row r="379" spans="1:5" ht="14.25" customHeight="1" x14ac:dyDescent="0.3">
      <c r="A379" s="8">
        <v>43976</v>
      </c>
      <c r="B379" s="9" t="s">
        <v>11</v>
      </c>
      <c r="C379" s="9">
        <v>31</v>
      </c>
      <c r="D379" s="9">
        <v>5210</v>
      </c>
      <c r="E379" s="9">
        <v>4841</v>
      </c>
    </row>
    <row r="380" spans="1:5" ht="14.25" customHeight="1" x14ac:dyDescent="0.3">
      <c r="A380" s="8">
        <v>43976</v>
      </c>
      <c r="B380" s="9" t="s">
        <v>17</v>
      </c>
      <c r="C380" s="9">
        <v>21</v>
      </c>
      <c r="D380" s="9">
        <v>2330</v>
      </c>
      <c r="E380" s="9">
        <v>2142</v>
      </c>
    </row>
    <row r="381" spans="1:5" ht="14.25" customHeight="1" x14ac:dyDescent="0.3">
      <c r="A381" s="8">
        <v>43976</v>
      </c>
      <c r="B381" s="9" t="s">
        <v>10</v>
      </c>
      <c r="C381" s="9">
        <v>20</v>
      </c>
      <c r="D381" s="9">
        <v>2087</v>
      </c>
      <c r="E381" s="9">
        <v>1914</v>
      </c>
    </row>
    <row r="382" spans="1:5" ht="14.25" customHeight="1" x14ac:dyDescent="0.3">
      <c r="A382" s="8">
        <v>43976</v>
      </c>
      <c r="B382" s="9" t="s">
        <v>20</v>
      </c>
      <c r="C382" s="9">
        <v>20</v>
      </c>
      <c r="D382" s="9">
        <v>1899</v>
      </c>
      <c r="E382" s="9">
        <v>1738</v>
      </c>
    </row>
    <row r="383" spans="1:5" ht="14.25" customHeight="1" x14ac:dyDescent="0.3">
      <c r="A383" s="8">
        <v>43976</v>
      </c>
      <c r="B383" s="9" t="s">
        <v>22</v>
      </c>
      <c r="C383" s="9">
        <v>54</v>
      </c>
      <c r="D383" s="9">
        <v>12336</v>
      </c>
      <c r="E383" s="9">
        <v>11519</v>
      </c>
    </row>
    <row r="384" spans="1:5" ht="14.25" customHeight="1" x14ac:dyDescent="0.3">
      <c r="A384" s="8">
        <v>43976</v>
      </c>
      <c r="B384" s="9" t="s">
        <v>21</v>
      </c>
      <c r="C384" s="9">
        <v>59</v>
      </c>
      <c r="D384" s="9">
        <v>12983</v>
      </c>
      <c r="E384" s="9">
        <v>12056</v>
      </c>
    </row>
    <row r="385" spans="1:5" ht="14.25" customHeight="1" x14ac:dyDescent="0.3">
      <c r="A385" s="8">
        <v>43976</v>
      </c>
      <c r="B385" s="9" t="s">
        <v>13</v>
      </c>
      <c r="C385" s="9">
        <v>20</v>
      </c>
      <c r="D385" s="9">
        <v>2011</v>
      </c>
      <c r="E385" s="9">
        <v>1791</v>
      </c>
    </row>
    <row r="386" spans="1:5" ht="14.25" customHeight="1" x14ac:dyDescent="0.3">
      <c r="A386" s="8">
        <v>43976</v>
      </c>
      <c r="B386" s="9" t="s">
        <v>23</v>
      </c>
      <c r="C386" s="9">
        <v>18</v>
      </c>
      <c r="D386" s="9">
        <v>989</v>
      </c>
      <c r="E386" s="9">
        <v>887</v>
      </c>
    </row>
    <row r="387" spans="1:5" ht="14.25" customHeight="1" x14ac:dyDescent="0.3">
      <c r="A387" s="8">
        <v>43976</v>
      </c>
      <c r="B387" s="9" t="s">
        <v>18</v>
      </c>
      <c r="C387" s="9">
        <v>17</v>
      </c>
      <c r="D387" s="9">
        <v>1142</v>
      </c>
      <c r="E387" s="9">
        <v>1020</v>
      </c>
    </row>
    <row r="388" spans="1:5" ht="14.25" customHeight="1" x14ac:dyDescent="0.3">
      <c r="A388" s="8">
        <v>43976</v>
      </c>
      <c r="B388" s="9" t="s">
        <v>19</v>
      </c>
      <c r="C388" s="9">
        <v>15</v>
      </c>
      <c r="D388" s="9">
        <v>835</v>
      </c>
      <c r="E388" s="9">
        <v>736</v>
      </c>
    </row>
    <row r="389" spans="1:5" ht="14.25" customHeight="1" x14ac:dyDescent="0.3">
      <c r="A389" s="8">
        <v>43976</v>
      </c>
      <c r="B389" s="9" t="s">
        <v>15</v>
      </c>
      <c r="C389" s="9">
        <v>124</v>
      </c>
      <c r="D389" s="9">
        <v>20358</v>
      </c>
      <c r="E389" s="9">
        <v>18890</v>
      </c>
    </row>
    <row r="390" spans="1:5" ht="14.25" customHeight="1" x14ac:dyDescent="0.3">
      <c r="A390" s="8">
        <v>43976</v>
      </c>
      <c r="B390" s="9" t="s">
        <v>14</v>
      </c>
      <c r="C390" s="9">
        <v>129</v>
      </c>
      <c r="D390" s="9">
        <v>15822</v>
      </c>
      <c r="E390" s="9">
        <v>14753</v>
      </c>
    </row>
    <row r="391" spans="1:5" ht="14.25" customHeight="1" x14ac:dyDescent="0.3">
      <c r="A391" s="8">
        <v>43976</v>
      </c>
      <c r="B391" s="9" t="s">
        <v>12</v>
      </c>
      <c r="C391" s="9">
        <v>10</v>
      </c>
      <c r="D391" s="9">
        <v>739</v>
      </c>
      <c r="E391" s="9">
        <v>642</v>
      </c>
    </row>
    <row r="392" spans="1:5" ht="14.25" customHeight="1" x14ac:dyDescent="0.3">
      <c r="A392" s="8">
        <v>43977</v>
      </c>
      <c r="B392" s="9" t="s">
        <v>16</v>
      </c>
      <c r="C392" s="9">
        <v>36</v>
      </c>
      <c r="D392" s="9">
        <v>4770</v>
      </c>
      <c r="E392" s="9">
        <v>4424</v>
      </c>
    </row>
    <row r="393" spans="1:5" ht="14.25" customHeight="1" x14ac:dyDescent="0.3">
      <c r="A393" s="8">
        <v>43977</v>
      </c>
      <c r="B393" s="9" t="s">
        <v>11</v>
      </c>
      <c r="C393" s="9">
        <v>31</v>
      </c>
      <c r="D393" s="9">
        <v>5493</v>
      </c>
      <c r="E393" s="9">
        <v>5119</v>
      </c>
    </row>
    <row r="394" spans="1:5" ht="14.25" customHeight="1" x14ac:dyDescent="0.3">
      <c r="A394" s="8">
        <v>43977</v>
      </c>
      <c r="B394" s="9" t="s">
        <v>17</v>
      </c>
      <c r="C394" s="9">
        <v>21</v>
      </c>
      <c r="D394" s="9">
        <v>2418</v>
      </c>
      <c r="E394" s="9">
        <v>2215</v>
      </c>
    </row>
    <row r="395" spans="1:5" ht="14.25" customHeight="1" x14ac:dyDescent="0.3">
      <c r="A395" s="8">
        <v>43977</v>
      </c>
      <c r="B395" s="9" t="s">
        <v>10</v>
      </c>
      <c r="C395" s="9">
        <v>20</v>
      </c>
      <c r="D395" s="9">
        <v>2044</v>
      </c>
      <c r="E395" s="9">
        <v>1863</v>
      </c>
    </row>
    <row r="396" spans="1:5" ht="14.25" customHeight="1" x14ac:dyDescent="0.3">
      <c r="A396" s="8">
        <v>43977</v>
      </c>
      <c r="B396" s="9" t="s">
        <v>20</v>
      </c>
      <c r="C396" s="9">
        <v>20</v>
      </c>
      <c r="D396" s="9">
        <v>1814</v>
      </c>
      <c r="E396" s="9">
        <v>1655</v>
      </c>
    </row>
    <row r="397" spans="1:5" ht="14.25" customHeight="1" x14ac:dyDescent="0.3">
      <c r="A397" s="8">
        <v>43977</v>
      </c>
      <c r="B397" s="9" t="s">
        <v>22</v>
      </c>
      <c r="C397" s="9">
        <v>54</v>
      </c>
      <c r="D397" s="9">
        <v>14482</v>
      </c>
      <c r="E397" s="9">
        <v>13510</v>
      </c>
    </row>
    <row r="398" spans="1:5" ht="14.25" customHeight="1" x14ac:dyDescent="0.3">
      <c r="A398" s="8">
        <v>43977</v>
      </c>
      <c r="B398" s="9" t="s">
        <v>21</v>
      </c>
      <c r="C398" s="9">
        <v>59</v>
      </c>
      <c r="D398" s="9">
        <v>15369</v>
      </c>
      <c r="E398" s="9">
        <v>14299</v>
      </c>
    </row>
    <row r="399" spans="1:5" ht="14.25" customHeight="1" x14ac:dyDescent="0.3">
      <c r="A399" s="8">
        <v>43977</v>
      </c>
      <c r="B399" s="9" t="s">
        <v>13</v>
      </c>
      <c r="C399" s="9">
        <v>20</v>
      </c>
      <c r="D399" s="9">
        <v>2036</v>
      </c>
      <c r="E399" s="9">
        <v>1790</v>
      </c>
    </row>
    <row r="400" spans="1:5" ht="14.25" customHeight="1" x14ac:dyDescent="0.3">
      <c r="A400" s="8">
        <v>43977</v>
      </c>
      <c r="B400" s="9" t="s">
        <v>23</v>
      </c>
      <c r="C400" s="9">
        <v>18</v>
      </c>
      <c r="D400" s="9">
        <v>914</v>
      </c>
      <c r="E400" s="9">
        <v>804</v>
      </c>
    </row>
    <row r="401" spans="1:5" ht="14.25" customHeight="1" x14ac:dyDescent="0.3">
      <c r="A401" s="8">
        <v>43977</v>
      </c>
      <c r="B401" s="9" t="s">
        <v>18</v>
      </c>
      <c r="C401" s="9">
        <v>17</v>
      </c>
      <c r="D401" s="9">
        <v>1140</v>
      </c>
      <c r="E401" s="9">
        <v>1016</v>
      </c>
    </row>
    <row r="402" spans="1:5" ht="14.25" customHeight="1" x14ac:dyDescent="0.3">
      <c r="A402" s="8">
        <v>43977</v>
      </c>
      <c r="B402" s="9" t="s">
        <v>19</v>
      </c>
      <c r="C402" s="9">
        <v>15</v>
      </c>
      <c r="D402" s="9">
        <v>812</v>
      </c>
      <c r="E402" s="9">
        <v>711</v>
      </c>
    </row>
    <row r="403" spans="1:5" ht="14.25" customHeight="1" x14ac:dyDescent="0.3">
      <c r="A403" s="8">
        <v>43977</v>
      </c>
      <c r="B403" s="9" t="s">
        <v>15</v>
      </c>
      <c r="C403" s="9">
        <v>124</v>
      </c>
      <c r="D403" s="9">
        <v>21153</v>
      </c>
      <c r="E403" s="9">
        <v>19673</v>
      </c>
    </row>
    <row r="404" spans="1:5" ht="14.25" customHeight="1" x14ac:dyDescent="0.3">
      <c r="A404" s="8">
        <v>43977</v>
      </c>
      <c r="B404" s="9" t="s">
        <v>14</v>
      </c>
      <c r="C404" s="9">
        <v>129</v>
      </c>
      <c r="D404" s="9">
        <v>16459</v>
      </c>
      <c r="E404" s="9">
        <v>15355</v>
      </c>
    </row>
    <row r="405" spans="1:5" ht="14.25" customHeight="1" x14ac:dyDescent="0.3">
      <c r="A405" s="8">
        <v>43977</v>
      </c>
      <c r="B405" s="9" t="s">
        <v>12</v>
      </c>
      <c r="C405" s="9">
        <v>10</v>
      </c>
      <c r="D405" s="9">
        <v>692</v>
      </c>
      <c r="E405" s="9">
        <v>601</v>
      </c>
    </row>
    <row r="406" spans="1:5" ht="14.25" customHeight="1" x14ac:dyDescent="0.3">
      <c r="A406" s="8">
        <v>43977</v>
      </c>
      <c r="B406" s="9" t="s">
        <v>24</v>
      </c>
      <c r="C406" s="9">
        <v>7</v>
      </c>
      <c r="D406" s="9">
        <v>577</v>
      </c>
      <c r="E406" s="9">
        <v>389</v>
      </c>
    </row>
    <row r="407" spans="1:5" ht="14.25" customHeight="1" x14ac:dyDescent="0.3">
      <c r="A407" s="8">
        <v>43978</v>
      </c>
      <c r="B407" s="9" t="s">
        <v>16</v>
      </c>
      <c r="C407" s="9">
        <v>36</v>
      </c>
      <c r="D407" s="9">
        <v>4951</v>
      </c>
      <c r="E407" s="9">
        <v>4584</v>
      </c>
    </row>
    <row r="408" spans="1:5" ht="14.25" customHeight="1" x14ac:dyDescent="0.3">
      <c r="A408" s="8">
        <v>43978</v>
      </c>
      <c r="B408" s="9" t="s">
        <v>11</v>
      </c>
      <c r="C408" s="9">
        <v>31</v>
      </c>
      <c r="D408" s="9">
        <v>5330</v>
      </c>
      <c r="E408" s="9">
        <v>4977</v>
      </c>
    </row>
    <row r="409" spans="1:5" ht="14.25" customHeight="1" x14ac:dyDescent="0.3">
      <c r="A409" s="8">
        <v>43978</v>
      </c>
      <c r="B409" s="9" t="s">
        <v>17</v>
      </c>
      <c r="C409" s="9">
        <v>21</v>
      </c>
      <c r="D409" s="9">
        <v>2430</v>
      </c>
      <c r="E409" s="9">
        <v>2216</v>
      </c>
    </row>
    <row r="410" spans="1:5" ht="14.25" customHeight="1" x14ac:dyDescent="0.3">
      <c r="A410" s="8">
        <v>43978</v>
      </c>
      <c r="B410" s="9" t="s">
        <v>10</v>
      </c>
      <c r="C410" s="9">
        <v>20</v>
      </c>
      <c r="D410" s="9">
        <v>2079</v>
      </c>
      <c r="E410" s="9">
        <v>1893</v>
      </c>
    </row>
    <row r="411" spans="1:5" ht="14.25" customHeight="1" x14ac:dyDescent="0.3">
      <c r="A411" s="8">
        <v>43978</v>
      </c>
      <c r="B411" s="9" t="s">
        <v>20</v>
      </c>
      <c r="C411" s="9">
        <v>20</v>
      </c>
      <c r="D411" s="9">
        <v>1873</v>
      </c>
      <c r="E411" s="9">
        <v>1715</v>
      </c>
    </row>
    <row r="412" spans="1:5" ht="14.25" customHeight="1" x14ac:dyDescent="0.3">
      <c r="A412" s="8">
        <v>43978</v>
      </c>
      <c r="B412" s="9" t="s">
        <v>22</v>
      </c>
      <c r="C412" s="9">
        <v>54</v>
      </c>
      <c r="D412" s="9">
        <v>13091</v>
      </c>
      <c r="E412" s="9">
        <v>12216</v>
      </c>
    </row>
    <row r="413" spans="1:5" ht="14.25" customHeight="1" x14ac:dyDescent="0.3">
      <c r="A413" s="8">
        <v>43978</v>
      </c>
      <c r="B413" s="9" t="s">
        <v>21</v>
      </c>
      <c r="C413" s="9">
        <v>59</v>
      </c>
      <c r="D413" s="9">
        <v>13942</v>
      </c>
      <c r="E413" s="9">
        <v>12986</v>
      </c>
    </row>
    <row r="414" spans="1:5" ht="14.25" customHeight="1" x14ac:dyDescent="0.3">
      <c r="A414" s="8">
        <v>43978</v>
      </c>
      <c r="B414" s="9" t="s">
        <v>13</v>
      </c>
      <c r="C414" s="9">
        <v>20</v>
      </c>
      <c r="D414" s="9">
        <v>2079</v>
      </c>
      <c r="E414" s="9">
        <v>1856</v>
      </c>
    </row>
    <row r="415" spans="1:5" ht="14.25" customHeight="1" x14ac:dyDescent="0.3">
      <c r="A415" s="8">
        <v>43978</v>
      </c>
      <c r="B415" s="9" t="s">
        <v>23</v>
      </c>
      <c r="C415" s="9">
        <v>18</v>
      </c>
      <c r="D415" s="9">
        <v>962</v>
      </c>
      <c r="E415" s="9">
        <v>859</v>
      </c>
    </row>
    <row r="416" spans="1:5" ht="14.25" customHeight="1" x14ac:dyDescent="0.3">
      <c r="A416" s="8">
        <v>43978</v>
      </c>
      <c r="B416" s="9" t="s">
        <v>18</v>
      </c>
      <c r="C416" s="9">
        <v>17</v>
      </c>
      <c r="D416" s="9">
        <v>1203</v>
      </c>
      <c r="E416" s="9">
        <v>1077</v>
      </c>
    </row>
    <row r="417" spans="1:5" ht="14.25" customHeight="1" x14ac:dyDescent="0.3">
      <c r="A417" s="8">
        <v>43978</v>
      </c>
      <c r="B417" s="9" t="s">
        <v>19</v>
      </c>
      <c r="C417" s="9">
        <v>15</v>
      </c>
      <c r="D417" s="9">
        <v>809</v>
      </c>
      <c r="E417" s="9">
        <v>702</v>
      </c>
    </row>
    <row r="418" spans="1:5" ht="14.25" customHeight="1" x14ac:dyDescent="0.3">
      <c r="A418" s="8">
        <v>43978</v>
      </c>
      <c r="B418" s="9" t="s">
        <v>15</v>
      </c>
      <c r="C418" s="9">
        <v>124</v>
      </c>
      <c r="D418" s="9">
        <v>21384</v>
      </c>
      <c r="E418" s="9">
        <v>19897</v>
      </c>
    </row>
    <row r="419" spans="1:5" ht="14.25" customHeight="1" x14ac:dyDescent="0.3">
      <c r="A419" s="8">
        <v>43978</v>
      </c>
      <c r="B419" s="9" t="s">
        <v>14</v>
      </c>
      <c r="C419" s="9">
        <v>129</v>
      </c>
      <c r="D419" s="9">
        <v>17115</v>
      </c>
      <c r="E419" s="9">
        <v>15962</v>
      </c>
    </row>
    <row r="420" spans="1:5" ht="14.25" customHeight="1" x14ac:dyDescent="0.3">
      <c r="A420" s="8">
        <v>43978</v>
      </c>
      <c r="B420" s="9" t="s">
        <v>12</v>
      </c>
      <c r="C420" s="9">
        <v>10</v>
      </c>
      <c r="D420" s="9">
        <v>757</v>
      </c>
      <c r="E420" s="9">
        <v>660</v>
      </c>
    </row>
    <row r="421" spans="1:5" ht="14.25" customHeight="1" x14ac:dyDescent="0.3">
      <c r="A421" s="8">
        <v>43978</v>
      </c>
      <c r="B421" s="9" t="s">
        <v>24</v>
      </c>
      <c r="C421" s="9">
        <v>7</v>
      </c>
      <c r="D421" s="9">
        <v>409</v>
      </c>
      <c r="E421" s="9">
        <v>329</v>
      </c>
    </row>
    <row r="422" spans="1:5" ht="14.25" customHeight="1" x14ac:dyDescent="0.3">
      <c r="A422" s="8">
        <v>43979</v>
      </c>
      <c r="B422" s="9" t="s">
        <v>16</v>
      </c>
      <c r="C422" s="9">
        <v>37</v>
      </c>
      <c r="D422" s="9">
        <v>4840</v>
      </c>
      <c r="E422" s="9">
        <v>4475</v>
      </c>
    </row>
    <row r="423" spans="1:5" ht="14.25" customHeight="1" x14ac:dyDescent="0.3">
      <c r="A423" s="8">
        <v>43979</v>
      </c>
      <c r="B423" s="9" t="s">
        <v>11</v>
      </c>
      <c r="C423" s="9">
        <v>31</v>
      </c>
      <c r="D423" s="9">
        <v>5355</v>
      </c>
      <c r="E423" s="9">
        <v>4969</v>
      </c>
    </row>
    <row r="424" spans="1:5" ht="14.25" customHeight="1" x14ac:dyDescent="0.3">
      <c r="A424" s="8">
        <v>43979</v>
      </c>
      <c r="B424" s="9" t="s">
        <v>17</v>
      </c>
      <c r="C424" s="9">
        <v>22</v>
      </c>
      <c r="D424" s="9">
        <v>2454</v>
      </c>
      <c r="E424" s="9">
        <v>2239</v>
      </c>
    </row>
    <row r="425" spans="1:5" ht="14.25" customHeight="1" x14ac:dyDescent="0.3">
      <c r="A425" s="8">
        <v>43979</v>
      </c>
      <c r="B425" s="9" t="s">
        <v>10</v>
      </c>
      <c r="C425" s="9">
        <v>20</v>
      </c>
      <c r="D425" s="9">
        <v>1886</v>
      </c>
      <c r="E425" s="9">
        <v>1736</v>
      </c>
    </row>
    <row r="426" spans="1:5" ht="14.25" customHeight="1" x14ac:dyDescent="0.3">
      <c r="A426" s="8">
        <v>43979</v>
      </c>
      <c r="B426" s="9" t="s">
        <v>20</v>
      </c>
      <c r="C426" s="9">
        <v>20</v>
      </c>
      <c r="D426" s="9">
        <v>1875</v>
      </c>
      <c r="E426" s="9">
        <v>1701</v>
      </c>
    </row>
    <row r="427" spans="1:5" ht="14.25" customHeight="1" x14ac:dyDescent="0.3">
      <c r="A427" s="8">
        <v>43979</v>
      </c>
      <c r="B427" s="9" t="s">
        <v>22</v>
      </c>
      <c r="C427" s="9">
        <v>54</v>
      </c>
      <c r="D427" s="9">
        <v>12409</v>
      </c>
      <c r="E427" s="9">
        <v>11582</v>
      </c>
    </row>
    <row r="428" spans="1:5" ht="14.25" customHeight="1" x14ac:dyDescent="0.3">
      <c r="A428" s="8">
        <v>43979</v>
      </c>
      <c r="B428" s="9" t="s">
        <v>21</v>
      </c>
      <c r="C428" s="9">
        <v>60</v>
      </c>
      <c r="D428" s="9">
        <v>12854</v>
      </c>
      <c r="E428" s="9">
        <v>11954</v>
      </c>
    </row>
    <row r="429" spans="1:5" ht="14.25" customHeight="1" x14ac:dyDescent="0.3">
      <c r="A429" s="8">
        <v>43979</v>
      </c>
      <c r="B429" s="9" t="s">
        <v>13</v>
      </c>
      <c r="C429" s="9">
        <v>20</v>
      </c>
      <c r="D429" s="9">
        <v>2088</v>
      </c>
      <c r="E429" s="9">
        <v>1848</v>
      </c>
    </row>
    <row r="430" spans="1:5" ht="14.25" customHeight="1" x14ac:dyDescent="0.3">
      <c r="A430" s="8">
        <v>43979</v>
      </c>
      <c r="B430" s="9" t="s">
        <v>23</v>
      </c>
      <c r="C430" s="9">
        <v>18</v>
      </c>
      <c r="D430" s="9">
        <v>1020</v>
      </c>
      <c r="E430" s="9">
        <v>911</v>
      </c>
    </row>
    <row r="431" spans="1:5" ht="14.25" customHeight="1" x14ac:dyDescent="0.3">
      <c r="A431" s="8">
        <v>43979</v>
      </c>
      <c r="B431" s="9" t="s">
        <v>18</v>
      </c>
      <c r="C431" s="9">
        <v>17</v>
      </c>
      <c r="D431" s="9">
        <v>1097</v>
      </c>
      <c r="E431" s="9">
        <v>968</v>
      </c>
    </row>
    <row r="432" spans="1:5" ht="14.25" customHeight="1" x14ac:dyDescent="0.3">
      <c r="A432" s="8">
        <v>43979</v>
      </c>
      <c r="B432" s="9" t="s">
        <v>19</v>
      </c>
      <c r="C432" s="9">
        <v>16</v>
      </c>
      <c r="D432" s="9">
        <v>876</v>
      </c>
      <c r="E432" s="9">
        <v>762</v>
      </c>
    </row>
    <row r="433" spans="1:5" ht="14.25" customHeight="1" x14ac:dyDescent="0.3">
      <c r="A433" s="8">
        <v>43979</v>
      </c>
      <c r="B433" s="9" t="s">
        <v>9</v>
      </c>
      <c r="C433" s="9">
        <v>15</v>
      </c>
      <c r="D433" s="9">
        <v>464</v>
      </c>
      <c r="E433" s="9">
        <v>390</v>
      </c>
    </row>
    <row r="434" spans="1:5" ht="14.25" customHeight="1" x14ac:dyDescent="0.3">
      <c r="A434" s="8">
        <v>43979</v>
      </c>
      <c r="B434" s="9" t="s">
        <v>15</v>
      </c>
      <c r="C434" s="9">
        <v>124</v>
      </c>
      <c r="D434" s="9">
        <v>20868</v>
      </c>
      <c r="E434" s="9">
        <v>19342</v>
      </c>
    </row>
    <row r="435" spans="1:5" ht="14.25" customHeight="1" x14ac:dyDescent="0.3">
      <c r="A435" s="8">
        <v>43979</v>
      </c>
      <c r="B435" s="9" t="s">
        <v>14</v>
      </c>
      <c r="C435" s="9">
        <v>129</v>
      </c>
      <c r="D435" s="9">
        <v>16453</v>
      </c>
      <c r="E435" s="9">
        <v>15289</v>
      </c>
    </row>
    <row r="436" spans="1:5" ht="14.25" customHeight="1" x14ac:dyDescent="0.3">
      <c r="A436" s="8">
        <v>43979</v>
      </c>
      <c r="B436" s="9" t="s">
        <v>12</v>
      </c>
      <c r="C436" s="9">
        <v>10</v>
      </c>
      <c r="D436" s="9">
        <v>791</v>
      </c>
      <c r="E436" s="9">
        <v>697</v>
      </c>
    </row>
    <row r="437" spans="1:5" ht="14.25" customHeight="1" x14ac:dyDescent="0.3">
      <c r="A437" s="8">
        <v>43979</v>
      </c>
      <c r="B437" s="9" t="s">
        <v>24</v>
      </c>
      <c r="C437" s="9">
        <v>7</v>
      </c>
      <c r="D437" s="9">
        <v>420</v>
      </c>
      <c r="E437" s="9">
        <v>347</v>
      </c>
    </row>
    <row r="438" spans="1:5" ht="14.25" customHeight="1" x14ac:dyDescent="0.3">
      <c r="A438" s="8">
        <v>43980</v>
      </c>
      <c r="B438" s="9" t="s">
        <v>16</v>
      </c>
      <c r="C438" s="9">
        <v>37</v>
      </c>
      <c r="D438" s="9">
        <v>5672</v>
      </c>
      <c r="E438" s="9">
        <v>5198</v>
      </c>
    </row>
    <row r="439" spans="1:5" ht="14.25" customHeight="1" x14ac:dyDescent="0.3">
      <c r="A439" s="8">
        <v>43980</v>
      </c>
      <c r="B439" s="9" t="s">
        <v>11</v>
      </c>
      <c r="C439" s="9">
        <v>31</v>
      </c>
      <c r="D439" s="9">
        <v>5751</v>
      </c>
      <c r="E439" s="9">
        <v>5319</v>
      </c>
    </row>
    <row r="440" spans="1:5" ht="14.25" customHeight="1" x14ac:dyDescent="0.3">
      <c r="A440" s="8">
        <v>43980</v>
      </c>
      <c r="B440" s="9" t="s">
        <v>17</v>
      </c>
      <c r="C440" s="9">
        <v>22</v>
      </c>
      <c r="D440" s="9">
        <v>2597</v>
      </c>
      <c r="E440" s="9">
        <v>2379</v>
      </c>
    </row>
    <row r="441" spans="1:5" ht="14.25" customHeight="1" x14ac:dyDescent="0.3">
      <c r="A441" s="8">
        <v>43980</v>
      </c>
      <c r="B441" s="9" t="s">
        <v>10</v>
      </c>
      <c r="C441" s="9">
        <v>20</v>
      </c>
      <c r="D441" s="9">
        <v>2111</v>
      </c>
      <c r="E441" s="9">
        <v>1917</v>
      </c>
    </row>
    <row r="442" spans="1:5" ht="14.25" customHeight="1" x14ac:dyDescent="0.3">
      <c r="A442" s="8">
        <v>43980</v>
      </c>
      <c r="B442" s="9" t="s">
        <v>20</v>
      </c>
      <c r="C442" s="9">
        <v>20</v>
      </c>
      <c r="D442" s="9">
        <v>2064</v>
      </c>
      <c r="E442" s="9">
        <v>1896</v>
      </c>
    </row>
    <row r="443" spans="1:5" ht="14.25" customHeight="1" x14ac:dyDescent="0.3">
      <c r="A443" s="8">
        <v>43980</v>
      </c>
      <c r="B443" s="9" t="s">
        <v>22</v>
      </c>
      <c r="C443" s="9">
        <v>54</v>
      </c>
      <c r="D443" s="9">
        <v>14031</v>
      </c>
      <c r="E443" s="9">
        <v>12943</v>
      </c>
    </row>
    <row r="444" spans="1:5" ht="14.25" customHeight="1" x14ac:dyDescent="0.3">
      <c r="A444" s="8">
        <v>43980</v>
      </c>
      <c r="B444" s="9" t="s">
        <v>21</v>
      </c>
      <c r="C444" s="9">
        <v>59</v>
      </c>
      <c r="D444" s="9">
        <v>14507</v>
      </c>
      <c r="E444" s="9">
        <v>13386</v>
      </c>
    </row>
    <row r="445" spans="1:5" ht="14.25" customHeight="1" x14ac:dyDescent="0.3">
      <c r="A445" s="8">
        <v>43980</v>
      </c>
      <c r="B445" s="9" t="s">
        <v>13</v>
      </c>
      <c r="C445" s="9">
        <v>20</v>
      </c>
      <c r="D445" s="9">
        <v>2249</v>
      </c>
      <c r="E445" s="9">
        <v>2000</v>
      </c>
    </row>
    <row r="446" spans="1:5" ht="14.25" customHeight="1" x14ac:dyDescent="0.3">
      <c r="A446" s="8">
        <v>43980</v>
      </c>
      <c r="B446" s="9" t="s">
        <v>23</v>
      </c>
      <c r="C446" s="9">
        <v>18</v>
      </c>
      <c r="D446" s="9">
        <v>1014</v>
      </c>
      <c r="E446" s="9">
        <v>893</v>
      </c>
    </row>
    <row r="447" spans="1:5" ht="14.25" customHeight="1" x14ac:dyDescent="0.3">
      <c r="A447" s="8">
        <v>43980</v>
      </c>
      <c r="B447" s="9" t="s">
        <v>18</v>
      </c>
      <c r="C447" s="9">
        <v>17</v>
      </c>
      <c r="D447" s="9">
        <v>1296</v>
      </c>
      <c r="E447" s="9">
        <v>1153</v>
      </c>
    </row>
    <row r="448" spans="1:5" ht="14.25" customHeight="1" x14ac:dyDescent="0.3">
      <c r="A448" s="8">
        <v>43980</v>
      </c>
      <c r="B448" s="9" t="s">
        <v>19</v>
      </c>
      <c r="C448" s="9">
        <v>16</v>
      </c>
      <c r="D448" s="9">
        <v>981</v>
      </c>
      <c r="E448" s="9">
        <v>859</v>
      </c>
    </row>
    <row r="449" spans="1:5" ht="14.25" customHeight="1" x14ac:dyDescent="0.3">
      <c r="A449" s="8">
        <v>43980</v>
      </c>
      <c r="B449" s="9" t="s">
        <v>9</v>
      </c>
      <c r="C449" s="9">
        <v>15</v>
      </c>
      <c r="D449" s="9">
        <v>400</v>
      </c>
      <c r="E449" s="9">
        <v>329</v>
      </c>
    </row>
    <row r="450" spans="1:5" ht="14.25" customHeight="1" x14ac:dyDescent="0.3">
      <c r="A450" s="8">
        <v>43980</v>
      </c>
      <c r="B450" s="9" t="s">
        <v>15</v>
      </c>
      <c r="C450" s="9">
        <v>124</v>
      </c>
      <c r="D450" s="9">
        <v>25828</v>
      </c>
      <c r="E450" s="9">
        <v>23974</v>
      </c>
    </row>
    <row r="451" spans="1:5" ht="14.25" customHeight="1" x14ac:dyDescent="0.3">
      <c r="A451" s="8">
        <v>43980</v>
      </c>
      <c r="B451" s="9" t="s">
        <v>14</v>
      </c>
      <c r="C451" s="9">
        <v>129</v>
      </c>
      <c r="D451" s="9">
        <v>22403</v>
      </c>
      <c r="E451" s="9">
        <v>20676</v>
      </c>
    </row>
    <row r="452" spans="1:5" ht="14.25" customHeight="1" x14ac:dyDescent="0.3">
      <c r="A452" s="8">
        <v>43980</v>
      </c>
      <c r="B452" s="9" t="s">
        <v>12</v>
      </c>
      <c r="C452" s="9">
        <v>10</v>
      </c>
      <c r="D452" s="9">
        <v>873</v>
      </c>
      <c r="E452" s="9">
        <v>770</v>
      </c>
    </row>
    <row r="453" spans="1:5" ht="14.25" customHeight="1" x14ac:dyDescent="0.3">
      <c r="A453" s="8">
        <v>43980</v>
      </c>
      <c r="B453" s="9" t="s">
        <v>24</v>
      </c>
      <c r="C453" s="9">
        <v>7</v>
      </c>
      <c r="D453" s="9">
        <v>491</v>
      </c>
      <c r="E453" s="9">
        <v>411</v>
      </c>
    </row>
    <row r="454" spans="1:5" ht="14.25" customHeight="1" x14ac:dyDescent="0.3">
      <c r="A454" s="8">
        <v>43981</v>
      </c>
      <c r="B454" s="9" t="s">
        <v>16</v>
      </c>
      <c r="C454" s="9">
        <v>37</v>
      </c>
      <c r="D454" s="9">
        <v>6645</v>
      </c>
      <c r="E454" s="9">
        <v>6122</v>
      </c>
    </row>
    <row r="455" spans="1:5" ht="14.25" customHeight="1" x14ac:dyDescent="0.3">
      <c r="A455" s="8">
        <v>43981</v>
      </c>
      <c r="B455" s="9" t="s">
        <v>11</v>
      </c>
      <c r="C455" s="9">
        <v>31</v>
      </c>
      <c r="D455" s="9">
        <v>6735</v>
      </c>
      <c r="E455" s="9">
        <v>6264</v>
      </c>
    </row>
    <row r="456" spans="1:5" ht="14.25" customHeight="1" x14ac:dyDescent="0.3">
      <c r="A456" s="8">
        <v>43981</v>
      </c>
      <c r="B456" s="9" t="s">
        <v>17</v>
      </c>
      <c r="C456" s="9">
        <v>22</v>
      </c>
      <c r="D456" s="9">
        <v>2793</v>
      </c>
      <c r="E456" s="9">
        <v>2539</v>
      </c>
    </row>
    <row r="457" spans="1:5" ht="14.25" customHeight="1" x14ac:dyDescent="0.3">
      <c r="A457" s="8">
        <v>43981</v>
      </c>
      <c r="B457" s="9" t="s">
        <v>10</v>
      </c>
      <c r="C457" s="9">
        <v>20</v>
      </c>
      <c r="D457" s="9">
        <v>2597</v>
      </c>
      <c r="E457" s="9">
        <v>2376</v>
      </c>
    </row>
    <row r="458" spans="1:5" ht="14.25" customHeight="1" x14ac:dyDescent="0.3">
      <c r="A458" s="8">
        <v>43981</v>
      </c>
      <c r="B458" s="9" t="s">
        <v>20</v>
      </c>
      <c r="C458" s="9">
        <v>20</v>
      </c>
      <c r="D458" s="9">
        <v>2174</v>
      </c>
      <c r="E458" s="9">
        <v>1957</v>
      </c>
    </row>
    <row r="459" spans="1:5" ht="14.25" customHeight="1" x14ac:dyDescent="0.3">
      <c r="A459" s="8">
        <v>43981</v>
      </c>
      <c r="B459" s="9" t="s">
        <v>22</v>
      </c>
      <c r="C459" s="9">
        <v>54</v>
      </c>
      <c r="D459" s="9">
        <v>14590</v>
      </c>
      <c r="E459" s="9">
        <v>13551</v>
      </c>
    </row>
    <row r="460" spans="1:5" ht="14.25" customHeight="1" x14ac:dyDescent="0.3">
      <c r="A460" s="8">
        <v>43981</v>
      </c>
      <c r="B460" s="9" t="s">
        <v>21</v>
      </c>
      <c r="C460" s="9">
        <v>59</v>
      </c>
      <c r="D460" s="9">
        <v>15030</v>
      </c>
      <c r="E460" s="9">
        <v>13956</v>
      </c>
    </row>
    <row r="461" spans="1:5" ht="14.25" customHeight="1" x14ac:dyDescent="0.3">
      <c r="A461" s="8">
        <v>43981</v>
      </c>
      <c r="B461" s="9" t="s">
        <v>13</v>
      </c>
      <c r="C461" s="9">
        <v>20</v>
      </c>
      <c r="D461" s="9">
        <v>2451</v>
      </c>
      <c r="E461" s="9">
        <v>2178</v>
      </c>
    </row>
    <row r="462" spans="1:5" ht="14.25" customHeight="1" x14ac:dyDescent="0.3">
      <c r="A462" s="8">
        <v>43981</v>
      </c>
      <c r="B462" s="9" t="s">
        <v>23</v>
      </c>
      <c r="C462" s="9">
        <v>18</v>
      </c>
      <c r="D462" s="9">
        <v>1216</v>
      </c>
      <c r="E462" s="9">
        <v>1101</v>
      </c>
    </row>
    <row r="463" spans="1:5" ht="14.25" customHeight="1" x14ac:dyDescent="0.3">
      <c r="A463" s="8">
        <v>43981</v>
      </c>
      <c r="B463" s="9" t="s">
        <v>18</v>
      </c>
      <c r="C463" s="9">
        <v>17</v>
      </c>
      <c r="D463" s="9">
        <v>1697</v>
      </c>
      <c r="E463" s="9">
        <v>1499</v>
      </c>
    </row>
    <row r="464" spans="1:5" ht="14.25" customHeight="1" x14ac:dyDescent="0.3">
      <c r="A464" s="8">
        <v>43981</v>
      </c>
      <c r="B464" s="9" t="s">
        <v>19</v>
      </c>
      <c r="C464" s="9">
        <v>16</v>
      </c>
      <c r="D464" s="9">
        <v>1048</v>
      </c>
      <c r="E464" s="9">
        <v>918</v>
      </c>
    </row>
    <row r="465" spans="1:5" ht="14.25" customHeight="1" x14ac:dyDescent="0.3">
      <c r="A465" s="8">
        <v>43981</v>
      </c>
      <c r="B465" s="9" t="s">
        <v>9</v>
      </c>
      <c r="C465" s="9">
        <v>15</v>
      </c>
      <c r="D465" s="9">
        <v>490</v>
      </c>
      <c r="E465" s="9">
        <v>409</v>
      </c>
    </row>
    <row r="466" spans="1:5" ht="14.25" customHeight="1" x14ac:dyDescent="0.3">
      <c r="A466" s="8">
        <v>43981</v>
      </c>
      <c r="B466" s="9" t="s">
        <v>15</v>
      </c>
      <c r="C466" s="9">
        <v>124</v>
      </c>
      <c r="D466" s="9">
        <v>24325</v>
      </c>
      <c r="E466" s="9">
        <v>22469</v>
      </c>
    </row>
    <row r="467" spans="1:5" ht="14.25" customHeight="1" x14ac:dyDescent="0.3">
      <c r="A467" s="8">
        <v>43981</v>
      </c>
      <c r="B467" s="9" t="s">
        <v>14</v>
      </c>
      <c r="C467" s="9">
        <v>129</v>
      </c>
      <c r="D467" s="9">
        <v>20243</v>
      </c>
      <c r="E467" s="9">
        <v>18711</v>
      </c>
    </row>
    <row r="468" spans="1:5" ht="14.25" customHeight="1" x14ac:dyDescent="0.3">
      <c r="A468" s="8">
        <v>43981</v>
      </c>
      <c r="B468" s="9" t="s">
        <v>12</v>
      </c>
      <c r="C468" s="9">
        <v>10</v>
      </c>
      <c r="D468" s="9">
        <v>865</v>
      </c>
      <c r="E468" s="9">
        <v>763</v>
      </c>
    </row>
    <row r="469" spans="1:5" ht="14.25" customHeight="1" x14ac:dyDescent="0.3">
      <c r="A469" s="8">
        <v>43981</v>
      </c>
      <c r="B469" s="9" t="s">
        <v>24</v>
      </c>
      <c r="C469" s="9">
        <v>7</v>
      </c>
      <c r="D469" s="9">
        <v>532</v>
      </c>
      <c r="E469" s="9">
        <v>449</v>
      </c>
    </row>
    <row r="470" spans="1:5" ht="14.25" customHeight="1" x14ac:dyDescent="0.3">
      <c r="A470" s="8">
        <v>43982</v>
      </c>
      <c r="B470" s="9" t="s">
        <v>16</v>
      </c>
      <c r="C470" s="9">
        <v>37</v>
      </c>
      <c r="D470" s="9">
        <v>5215</v>
      </c>
      <c r="E470" s="9">
        <v>4848</v>
      </c>
    </row>
    <row r="471" spans="1:5" ht="14.25" customHeight="1" x14ac:dyDescent="0.3">
      <c r="A471" s="8">
        <v>43982</v>
      </c>
      <c r="B471" s="9" t="s">
        <v>11</v>
      </c>
      <c r="C471" s="9">
        <v>31</v>
      </c>
      <c r="D471" s="9">
        <v>5760</v>
      </c>
      <c r="E471" s="9">
        <v>5367</v>
      </c>
    </row>
    <row r="472" spans="1:5" ht="14.25" customHeight="1" x14ac:dyDescent="0.3">
      <c r="A472" s="8">
        <v>43982</v>
      </c>
      <c r="B472" s="9" t="s">
        <v>17</v>
      </c>
      <c r="C472" s="9">
        <v>23</v>
      </c>
      <c r="D472" s="9">
        <v>2522</v>
      </c>
      <c r="E472" s="9">
        <v>2295</v>
      </c>
    </row>
    <row r="473" spans="1:5" ht="14.25" customHeight="1" x14ac:dyDescent="0.3">
      <c r="A473" s="8">
        <v>43982</v>
      </c>
      <c r="B473" s="9" t="s">
        <v>10</v>
      </c>
      <c r="C473" s="9">
        <v>21</v>
      </c>
      <c r="D473" s="9">
        <v>2271</v>
      </c>
      <c r="E473" s="9">
        <v>2085</v>
      </c>
    </row>
    <row r="474" spans="1:5" ht="14.25" customHeight="1" x14ac:dyDescent="0.3">
      <c r="A474" s="8">
        <v>43982</v>
      </c>
      <c r="B474" s="9" t="s">
        <v>20</v>
      </c>
      <c r="C474" s="9">
        <v>21</v>
      </c>
      <c r="D474" s="9">
        <v>2056</v>
      </c>
      <c r="E474" s="9">
        <v>1879</v>
      </c>
    </row>
    <row r="475" spans="1:5" ht="14.25" customHeight="1" x14ac:dyDescent="0.3">
      <c r="A475" s="8">
        <v>43982</v>
      </c>
      <c r="B475" s="9" t="s">
        <v>22</v>
      </c>
      <c r="C475" s="9">
        <v>54</v>
      </c>
      <c r="D475" s="9">
        <v>13106</v>
      </c>
      <c r="E475" s="9">
        <v>12164</v>
      </c>
    </row>
    <row r="476" spans="1:5" ht="14.25" customHeight="1" x14ac:dyDescent="0.3">
      <c r="A476" s="8">
        <v>43982</v>
      </c>
      <c r="B476" s="9" t="s">
        <v>21</v>
      </c>
      <c r="C476" s="9">
        <v>59</v>
      </c>
      <c r="D476" s="9">
        <v>13684</v>
      </c>
      <c r="E476" s="9">
        <v>12690</v>
      </c>
    </row>
    <row r="477" spans="1:5" ht="14.25" customHeight="1" x14ac:dyDescent="0.3">
      <c r="A477" s="8">
        <v>43982</v>
      </c>
      <c r="B477" s="9" t="s">
        <v>13</v>
      </c>
      <c r="C477" s="9">
        <v>20</v>
      </c>
      <c r="D477" s="9">
        <v>2060</v>
      </c>
      <c r="E477" s="9">
        <v>1826</v>
      </c>
    </row>
    <row r="478" spans="1:5" ht="14.25" customHeight="1" x14ac:dyDescent="0.3">
      <c r="A478" s="8">
        <v>43982</v>
      </c>
      <c r="B478" s="9" t="s">
        <v>23</v>
      </c>
      <c r="C478" s="9">
        <v>18</v>
      </c>
      <c r="D478" s="9">
        <v>1029</v>
      </c>
      <c r="E478" s="9">
        <v>925</v>
      </c>
    </row>
    <row r="479" spans="1:5" ht="14.25" customHeight="1" x14ac:dyDescent="0.3">
      <c r="A479" s="8">
        <v>43982</v>
      </c>
      <c r="B479" s="9" t="s">
        <v>18</v>
      </c>
      <c r="C479" s="9">
        <v>17</v>
      </c>
      <c r="D479" s="9">
        <v>1186</v>
      </c>
      <c r="E479" s="9">
        <v>1054</v>
      </c>
    </row>
    <row r="480" spans="1:5" ht="14.25" customHeight="1" x14ac:dyDescent="0.3">
      <c r="A480" s="8">
        <v>43982</v>
      </c>
      <c r="B480" s="9" t="s">
        <v>19</v>
      </c>
      <c r="C480" s="9">
        <v>16</v>
      </c>
      <c r="D480" s="9">
        <v>917</v>
      </c>
      <c r="E480" s="9">
        <v>802</v>
      </c>
    </row>
    <row r="481" spans="1:5" ht="14.25" customHeight="1" x14ac:dyDescent="0.3">
      <c r="A481" s="8">
        <v>43982</v>
      </c>
      <c r="B481" s="9" t="s">
        <v>9</v>
      </c>
      <c r="C481" s="9">
        <v>15</v>
      </c>
      <c r="D481" s="9">
        <v>441</v>
      </c>
      <c r="E481" s="9">
        <v>368</v>
      </c>
    </row>
    <row r="482" spans="1:5" ht="14.25" customHeight="1" x14ac:dyDescent="0.3">
      <c r="A482" s="8">
        <v>43982</v>
      </c>
      <c r="B482" s="9" t="s">
        <v>15</v>
      </c>
      <c r="C482" s="9">
        <v>124</v>
      </c>
      <c r="D482" s="9">
        <v>21392</v>
      </c>
      <c r="E482" s="9">
        <v>19869</v>
      </c>
    </row>
    <row r="483" spans="1:5" ht="14.25" customHeight="1" x14ac:dyDescent="0.3">
      <c r="A483" s="8">
        <v>43982</v>
      </c>
      <c r="B483" s="9" t="s">
        <v>14</v>
      </c>
      <c r="C483" s="9">
        <v>129</v>
      </c>
      <c r="D483" s="9">
        <v>17235</v>
      </c>
      <c r="E483" s="9">
        <v>16052</v>
      </c>
    </row>
    <row r="484" spans="1:5" ht="14.25" customHeight="1" x14ac:dyDescent="0.3">
      <c r="A484" s="8">
        <v>43982</v>
      </c>
      <c r="B484" s="9" t="s">
        <v>12</v>
      </c>
      <c r="C484" s="9">
        <v>10</v>
      </c>
      <c r="D484" s="9">
        <v>749</v>
      </c>
      <c r="E484" s="9">
        <v>655</v>
      </c>
    </row>
    <row r="485" spans="1:5" ht="14.25" customHeight="1" x14ac:dyDescent="0.3">
      <c r="A485" s="8">
        <v>43982</v>
      </c>
      <c r="B485" s="9" t="s">
        <v>25</v>
      </c>
      <c r="C485" s="9">
        <v>9</v>
      </c>
      <c r="D485" s="9">
        <v>345</v>
      </c>
      <c r="E485" s="9">
        <v>255</v>
      </c>
    </row>
    <row r="486" spans="1:5" ht="14.25" customHeight="1" x14ac:dyDescent="0.3">
      <c r="A486" s="8">
        <v>43982</v>
      </c>
      <c r="B486" s="9" t="s">
        <v>24</v>
      </c>
      <c r="C486" s="9">
        <v>7</v>
      </c>
      <c r="D486" s="9">
        <v>530</v>
      </c>
      <c r="E486" s="9">
        <v>447</v>
      </c>
    </row>
    <row r="487" spans="1:5" ht="14.25" customHeight="1" x14ac:dyDescent="0.3">
      <c r="A487" s="8">
        <v>43982</v>
      </c>
      <c r="B487" s="9" t="s">
        <v>26</v>
      </c>
      <c r="C487" s="9">
        <v>6</v>
      </c>
      <c r="D487" s="9">
        <v>261</v>
      </c>
      <c r="E487" s="9">
        <v>188</v>
      </c>
    </row>
    <row r="488" spans="1:5" ht="14.25" customHeight="1" x14ac:dyDescent="0.3">
      <c r="A488" s="8">
        <v>43983</v>
      </c>
      <c r="B488" s="9" t="s">
        <v>16</v>
      </c>
      <c r="C488" s="9">
        <v>37</v>
      </c>
      <c r="D488" s="9">
        <v>4722</v>
      </c>
      <c r="E488" s="9">
        <v>4352</v>
      </c>
    </row>
    <row r="489" spans="1:5" ht="14.25" customHeight="1" x14ac:dyDescent="0.3">
      <c r="A489" s="8">
        <v>43983</v>
      </c>
      <c r="B489" s="9" t="s">
        <v>11</v>
      </c>
      <c r="C489" s="9">
        <v>31</v>
      </c>
      <c r="D489" s="9">
        <v>5468</v>
      </c>
      <c r="E489" s="9">
        <v>5081</v>
      </c>
    </row>
    <row r="490" spans="1:5" ht="14.25" customHeight="1" x14ac:dyDescent="0.3">
      <c r="A490" s="8">
        <v>43983</v>
      </c>
      <c r="B490" s="9" t="s">
        <v>17</v>
      </c>
      <c r="C490" s="9">
        <v>23</v>
      </c>
      <c r="D490" s="9">
        <v>2531</v>
      </c>
      <c r="E490" s="9">
        <v>2296</v>
      </c>
    </row>
    <row r="491" spans="1:5" ht="14.25" customHeight="1" x14ac:dyDescent="0.3">
      <c r="A491" s="8">
        <v>43983</v>
      </c>
      <c r="B491" s="9" t="s">
        <v>10</v>
      </c>
      <c r="C491" s="9">
        <v>21</v>
      </c>
      <c r="D491" s="9">
        <v>2025</v>
      </c>
      <c r="E491" s="9">
        <v>1849</v>
      </c>
    </row>
    <row r="492" spans="1:5" ht="14.25" customHeight="1" x14ac:dyDescent="0.3">
      <c r="A492" s="8">
        <v>43983</v>
      </c>
      <c r="B492" s="9" t="s">
        <v>20</v>
      </c>
      <c r="C492" s="9">
        <v>21</v>
      </c>
      <c r="D492" s="9">
        <v>1879</v>
      </c>
      <c r="E492" s="9">
        <v>1720</v>
      </c>
    </row>
    <row r="493" spans="1:5" ht="14.25" customHeight="1" x14ac:dyDescent="0.3">
      <c r="A493" s="8">
        <v>43983</v>
      </c>
      <c r="B493" s="9" t="s">
        <v>22</v>
      </c>
      <c r="C493" s="9">
        <v>54</v>
      </c>
      <c r="D493" s="9">
        <v>11864</v>
      </c>
      <c r="E493" s="9">
        <v>11071</v>
      </c>
    </row>
    <row r="494" spans="1:5" ht="14.25" customHeight="1" x14ac:dyDescent="0.3">
      <c r="A494" s="8">
        <v>43983</v>
      </c>
      <c r="B494" s="9" t="s">
        <v>21</v>
      </c>
      <c r="C494" s="9">
        <v>59</v>
      </c>
      <c r="D494" s="9">
        <v>12299</v>
      </c>
      <c r="E494" s="9">
        <v>11448</v>
      </c>
    </row>
    <row r="495" spans="1:5" ht="14.25" customHeight="1" x14ac:dyDescent="0.3">
      <c r="A495" s="8">
        <v>43983</v>
      </c>
      <c r="B495" s="9" t="s">
        <v>13</v>
      </c>
      <c r="C495" s="9">
        <v>20</v>
      </c>
      <c r="D495" s="9">
        <v>2136</v>
      </c>
      <c r="E495" s="9">
        <v>1899</v>
      </c>
    </row>
    <row r="496" spans="1:5" ht="14.25" customHeight="1" x14ac:dyDescent="0.3">
      <c r="A496" s="8">
        <v>43983</v>
      </c>
      <c r="B496" s="9" t="s">
        <v>23</v>
      </c>
      <c r="C496" s="9">
        <v>18</v>
      </c>
      <c r="D496" s="9">
        <v>923</v>
      </c>
      <c r="E496" s="9">
        <v>824</v>
      </c>
    </row>
    <row r="497" spans="1:5" ht="14.25" customHeight="1" x14ac:dyDescent="0.3">
      <c r="A497" s="8">
        <v>43983</v>
      </c>
      <c r="B497" s="9" t="s">
        <v>18</v>
      </c>
      <c r="C497" s="9">
        <v>17</v>
      </c>
      <c r="D497" s="9">
        <v>1185</v>
      </c>
      <c r="E497" s="9">
        <v>1042</v>
      </c>
    </row>
    <row r="498" spans="1:5" ht="14.25" customHeight="1" x14ac:dyDescent="0.3">
      <c r="A498" s="8">
        <v>43983</v>
      </c>
      <c r="B498" s="9" t="s">
        <v>19</v>
      </c>
      <c r="C498" s="9">
        <v>16</v>
      </c>
      <c r="D498" s="9">
        <v>1019</v>
      </c>
      <c r="E498" s="9">
        <v>895</v>
      </c>
    </row>
    <row r="499" spans="1:5" ht="14.25" customHeight="1" x14ac:dyDescent="0.3">
      <c r="A499" s="8">
        <v>43983</v>
      </c>
      <c r="B499" s="9" t="s">
        <v>9</v>
      </c>
      <c r="C499" s="9">
        <v>15</v>
      </c>
      <c r="D499" s="9">
        <v>453</v>
      </c>
      <c r="E499" s="9">
        <v>370</v>
      </c>
    </row>
    <row r="500" spans="1:5" ht="14.25" customHeight="1" x14ac:dyDescent="0.3">
      <c r="A500" s="8">
        <v>43983</v>
      </c>
      <c r="B500" s="9" t="s">
        <v>15</v>
      </c>
      <c r="C500" s="9">
        <v>123</v>
      </c>
      <c r="D500" s="9">
        <v>20325</v>
      </c>
      <c r="E500" s="9">
        <v>18935</v>
      </c>
    </row>
    <row r="501" spans="1:5" ht="14.25" customHeight="1" x14ac:dyDescent="0.3">
      <c r="A501" s="8">
        <v>43983</v>
      </c>
      <c r="B501" s="9" t="s">
        <v>14</v>
      </c>
      <c r="C501" s="9">
        <v>128</v>
      </c>
      <c r="D501" s="9">
        <v>16285</v>
      </c>
      <c r="E501" s="9">
        <v>15130</v>
      </c>
    </row>
    <row r="502" spans="1:5" ht="14.25" customHeight="1" x14ac:dyDescent="0.3">
      <c r="A502" s="8">
        <v>43983</v>
      </c>
      <c r="B502" s="9" t="s">
        <v>12</v>
      </c>
      <c r="C502" s="9">
        <v>10</v>
      </c>
      <c r="D502" s="9">
        <v>719</v>
      </c>
      <c r="E502" s="9">
        <v>627</v>
      </c>
    </row>
    <row r="503" spans="1:5" ht="14.25" customHeight="1" x14ac:dyDescent="0.3">
      <c r="A503" s="8">
        <v>43983</v>
      </c>
      <c r="B503" s="9" t="s">
        <v>25</v>
      </c>
      <c r="C503" s="9">
        <v>9</v>
      </c>
      <c r="D503" s="9">
        <v>294</v>
      </c>
      <c r="E503" s="9">
        <v>224</v>
      </c>
    </row>
    <row r="504" spans="1:5" ht="14.25" customHeight="1" x14ac:dyDescent="0.3">
      <c r="A504" s="8">
        <v>43983</v>
      </c>
      <c r="B504" s="9" t="s">
        <v>24</v>
      </c>
      <c r="C504" s="9">
        <v>7</v>
      </c>
      <c r="D504" s="9">
        <v>500</v>
      </c>
      <c r="E504" s="9">
        <v>418</v>
      </c>
    </row>
    <row r="505" spans="1:5" ht="14.25" customHeight="1" x14ac:dyDescent="0.3">
      <c r="A505" s="8">
        <v>43983</v>
      </c>
      <c r="B505" s="9" t="s">
        <v>26</v>
      </c>
      <c r="C505" s="9">
        <v>6</v>
      </c>
      <c r="D505" s="9">
        <v>237</v>
      </c>
      <c r="E505" s="9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774C-A52A-4B84-A1DE-39C0DA4D9FEF}">
  <dimension ref="A1:O1009"/>
  <sheetViews>
    <sheetView workbookViewId="0">
      <pane xSplit="3" ySplit="1" topLeftCell="F986" activePane="bottomRight" state="frozen"/>
      <selection pane="topRight" activeCell="D1" sqref="D1"/>
      <selection pane="bottomLeft" activeCell="A2" sqref="A2"/>
      <selection pane="bottomRight" activeCell="L989" sqref="L989"/>
    </sheetView>
  </sheetViews>
  <sheetFormatPr defaultRowHeight="14.4" x14ac:dyDescent="0.3"/>
  <cols>
    <col min="1" max="1" width="10.109375" bestFit="1" customWidth="1"/>
    <col min="2" max="2" width="15.5546875" bestFit="1" customWidth="1"/>
    <col min="3" max="3" width="21" bestFit="1" customWidth="1"/>
    <col min="4" max="4" width="19.44140625" bestFit="1" customWidth="1"/>
    <col min="5" max="5" width="20.33203125" bestFit="1" customWidth="1"/>
    <col min="6" max="6" width="31.44140625" bestFit="1" customWidth="1"/>
    <col min="7" max="7" width="13.77734375" bestFit="1" customWidth="1"/>
    <col min="8" max="8" width="21.109375" bestFit="1" customWidth="1"/>
    <col min="9" max="9" width="20.88671875" bestFit="1" customWidth="1"/>
    <col min="10" max="10" width="22.109375" customWidth="1"/>
    <col min="11" max="11" width="20.44140625" bestFit="1" customWidth="1"/>
    <col min="12" max="12" width="20.44140625" customWidth="1"/>
    <col min="14" max="14" width="18.88671875" bestFit="1" customWidth="1"/>
    <col min="15" max="15" width="10.109375" bestFit="1" customWidth="1"/>
  </cols>
  <sheetData>
    <row r="1" spans="1:15" x14ac:dyDescent="0.3">
      <c r="A1" t="s">
        <v>0</v>
      </c>
      <c r="B1" s="18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8" t="s">
        <v>46</v>
      </c>
      <c r="L1" s="18" t="s">
        <v>49</v>
      </c>
      <c r="N1" s="28" t="s">
        <v>44</v>
      </c>
      <c r="O1" s="31">
        <f>MAX(A:A)</f>
        <v>43983</v>
      </c>
    </row>
    <row r="2" spans="1:15" x14ac:dyDescent="0.3">
      <c r="A2" s="16">
        <v>43982</v>
      </c>
      <c r="B2" s="17" t="str">
        <f t="shared" ref="B2:B65" si="0">TEXT(A2,"ДДДД")</f>
        <v>воскресенье</v>
      </c>
      <c r="C2" t="s">
        <v>9</v>
      </c>
      <c r="D2">
        <v>7944</v>
      </c>
      <c r="E2">
        <v>623971.5</v>
      </c>
      <c r="F2">
        <v>565363.01599999995</v>
      </c>
      <c r="G2">
        <v>64235.456923076919</v>
      </c>
      <c r="K2" t="str">
        <f t="shared" ref="K2:K65" si="1">IF(AND(ISNUMBER(A2),A2&gt;=$O$1-6),"Последняя неделя","")</f>
        <v>Последняя неделя</v>
      </c>
      <c r="L2">
        <f t="shared" ref="L2:L65" si="2">IF(H2&lt;&gt;0,E2/H2,0)</f>
        <v>0</v>
      </c>
    </row>
    <row r="3" spans="1:15" x14ac:dyDescent="0.3">
      <c r="A3" s="16">
        <v>43981</v>
      </c>
      <c r="B3" s="17" t="str">
        <f t="shared" si="0"/>
        <v>суббота</v>
      </c>
      <c r="C3" t="s">
        <v>9</v>
      </c>
      <c r="D3">
        <v>10029</v>
      </c>
      <c r="E3">
        <v>787101</v>
      </c>
      <c r="F3">
        <v>707654.63099999994</v>
      </c>
      <c r="G3">
        <v>112379.26539999999</v>
      </c>
      <c r="K3" t="str">
        <f t="shared" si="1"/>
        <v>Последняя неделя</v>
      </c>
      <c r="L3">
        <f t="shared" si="2"/>
        <v>0</v>
      </c>
    </row>
    <row r="4" spans="1:15" x14ac:dyDescent="0.3">
      <c r="A4" s="16">
        <v>43979</v>
      </c>
      <c r="B4" s="17" t="str">
        <f t="shared" si="0"/>
        <v>четверг</v>
      </c>
      <c r="C4" t="s">
        <v>9</v>
      </c>
      <c r="D4">
        <v>8536.5</v>
      </c>
      <c r="E4">
        <v>643944</v>
      </c>
      <c r="F4">
        <v>640961.69299999997</v>
      </c>
      <c r="G4">
        <v>61475.592307692306</v>
      </c>
      <c r="K4" t="str">
        <f t="shared" si="1"/>
        <v>Последняя неделя</v>
      </c>
      <c r="L4">
        <f t="shared" si="2"/>
        <v>0</v>
      </c>
    </row>
    <row r="5" spans="1:15" x14ac:dyDescent="0.3">
      <c r="A5" s="16">
        <v>43967</v>
      </c>
      <c r="B5" s="17" t="str">
        <f t="shared" si="0"/>
        <v>суббота</v>
      </c>
      <c r="C5" t="s">
        <v>10</v>
      </c>
      <c r="D5">
        <v>38947.5</v>
      </c>
      <c r="E5">
        <v>3395892</v>
      </c>
      <c r="F5">
        <v>2740255.2110000001</v>
      </c>
      <c r="G5">
        <v>294361.0811230769</v>
      </c>
      <c r="K5" t="str">
        <f t="shared" si="1"/>
        <v/>
      </c>
      <c r="L5">
        <f t="shared" si="2"/>
        <v>0</v>
      </c>
    </row>
    <row r="6" spans="1:15" x14ac:dyDescent="0.3">
      <c r="A6" s="16">
        <v>43970</v>
      </c>
      <c r="B6" s="17" t="str">
        <f t="shared" si="0"/>
        <v>вторник</v>
      </c>
      <c r="C6" t="s">
        <v>10</v>
      </c>
      <c r="D6">
        <v>31842</v>
      </c>
      <c r="E6">
        <v>2771116.5</v>
      </c>
      <c r="F6">
        <v>2269371.4459999995</v>
      </c>
      <c r="G6">
        <v>328803.84615384613</v>
      </c>
      <c r="K6" t="str">
        <f t="shared" si="1"/>
        <v/>
      </c>
      <c r="L6">
        <f t="shared" si="2"/>
        <v>0</v>
      </c>
    </row>
    <row r="7" spans="1:15" x14ac:dyDescent="0.3">
      <c r="A7" s="16">
        <v>43968</v>
      </c>
      <c r="B7" s="17" t="str">
        <f t="shared" si="0"/>
        <v>воскресенье</v>
      </c>
      <c r="C7" t="s">
        <v>10</v>
      </c>
      <c r="D7">
        <v>32023.5</v>
      </c>
      <c r="E7">
        <v>2882458.5</v>
      </c>
      <c r="F7">
        <v>2290967.0389999999</v>
      </c>
      <c r="G7">
        <v>246817.75113846152</v>
      </c>
      <c r="K7" t="str">
        <f t="shared" si="1"/>
        <v/>
      </c>
      <c r="L7">
        <f t="shared" si="2"/>
        <v>0</v>
      </c>
    </row>
    <row r="8" spans="1:15" x14ac:dyDescent="0.3">
      <c r="A8" s="16">
        <v>43960</v>
      </c>
      <c r="B8" s="17" t="str">
        <f t="shared" si="0"/>
        <v>суббота</v>
      </c>
      <c r="C8" t="s">
        <v>10</v>
      </c>
      <c r="D8">
        <v>31147.5</v>
      </c>
      <c r="E8">
        <v>2831019</v>
      </c>
      <c r="F8">
        <v>2261296.2760000001</v>
      </c>
      <c r="G8">
        <v>225845</v>
      </c>
      <c r="K8" t="str">
        <f t="shared" si="1"/>
        <v/>
      </c>
      <c r="L8">
        <f t="shared" si="2"/>
        <v>0</v>
      </c>
    </row>
    <row r="9" spans="1:15" x14ac:dyDescent="0.3">
      <c r="A9" s="16">
        <v>43955</v>
      </c>
      <c r="B9" s="17" t="str">
        <f t="shared" si="0"/>
        <v>понедельник</v>
      </c>
      <c r="C9" t="s">
        <v>10</v>
      </c>
      <c r="D9">
        <v>25566</v>
      </c>
      <c r="E9">
        <v>2372310</v>
      </c>
      <c r="F9">
        <v>1875929.923</v>
      </c>
      <c r="G9">
        <v>280340.16570000001</v>
      </c>
      <c r="K9" t="str">
        <f t="shared" si="1"/>
        <v/>
      </c>
      <c r="L9">
        <f t="shared" si="2"/>
        <v>0</v>
      </c>
    </row>
    <row r="10" spans="1:15" x14ac:dyDescent="0.3">
      <c r="A10" s="16">
        <v>43950</v>
      </c>
      <c r="B10" s="17" t="str">
        <f t="shared" si="0"/>
        <v>среда</v>
      </c>
      <c r="C10" t="s">
        <v>10</v>
      </c>
      <c r="D10">
        <v>29319</v>
      </c>
      <c r="E10">
        <v>2623480.5</v>
      </c>
      <c r="F10">
        <v>2115481.9889999996</v>
      </c>
      <c r="G10">
        <v>139204.6</v>
      </c>
      <c r="K10" t="str">
        <f t="shared" si="1"/>
        <v/>
      </c>
      <c r="L10">
        <f t="shared" si="2"/>
        <v>0</v>
      </c>
    </row>
    <row r="11" spans="1:15" x14ac:dyDescent="0.3">
      <c r="A11" s="16">
        <v>43953</v>
      </c>
      <c r="B11" s="17" t="str">
        <f t="shared" si="0"/>
        <v>суббота</v>
      </c>
      <c r="C11" t="s">
        <v>10</v>
      </c>
      <c r="D11">
        <v>29031</v>
      </c>
      <c r="E11">
        <v>2711247</v>
      </c>
      <c r="F11">
        <v>2165434.9249999998</v>
      </c>
      <c r="G11">
        <v>185484.16923076924</v>
      </c>
      <c r="K11" t="str">
        <f t="shared" si="1"/>
        <v/>
      </c>
      <c r="L11">
        <f t="shared" si="2"/>
        <v>0</v>
      </c>
    </row>
    <row r="12" spans="1:15" x14ac:dyDescent="0.3">
      <c r="A12" s="16">
        <v>43977</v>
      </c>
      <c r="B12" s="17" t="str">
        <f t="shared" si="0"/>
        <v>вторник</v>
      </c>
      <c r="C12" t="s">
        <v>10</v>
      </c>
      <c r="D12">
        <v>33423</v>
      </c>
      <c r="E12">
        <v>2970330</v>
      </c>
      <c r="F12">
        <v>2395998.3769999999</v>
      </c>
      <c r="G12">
        <v>259067.63954615386</v>
      </c>
      <c r="K12" t="str">
        <f t="shared" si="1"/>
        <v>Последняя неделя</v>
      </c>
      <c r="L12">
        <f t="shared" si="2"/>
        <v>0</v>
      </c>
    </row>
    <row r="13" spans="1:15" x14ac:dyDescent="0.3">
      <c r="A13" s="16">
        <v>43952</v>
      </c>
      <c r="B13" s="17" t="str">
        <f t="shared" si="0"/>
        <v>пятница</v>
      </c>
      <c r="C13" t="s">
        <v>10</v>
      </c>
      <c r="D13">
        <v>32487</v>
      </c>
      <c r="E13">
        <v>3031254</v>
      </c>
      <c r="F13">
        <v>2397503.37</v>
      </c>
      <c r="G13">
        <v>232079.84750769229</v>
      </c>
      <c r="K13" t="str">
        <f t="shared" si="1"/>
        <v/>
      </c>
      <c r="L13">
        <f t="shared" si="2"/>
        <v>0</v>
      </c>
    </row>
    <row r="14" spans="1:15" x14ac:dyDescent="0.3">
      <c r="A14" s="16">
        <v>43963</v>
      </c>
      <c r="B14" s="17" t="str">
        <f t="shared" si="0"/>
        <v>вторник</v>
      </c>
      <c r="C14" t="s">
        <v>10</v>
      </c>
      <c r="D14">
        <v>28219.5</v>
      </c>
      <c r="E14">
        <v>2595778.5</v>
      </c>
      <c r="F14">
        <v>2050101.9780000001</v>
      </c>
      <c r="G14">
        <v>309760.33573076921</v>
      </c>
      <c r="K14" t="str">
        <f t="shared" si="1"/>
        <v/>
      </c>
      <c r="L14">
        <f t="shared" si="2"/>
        <v>0</v>
      </c>
    </row>
    <row r="15" spans="1:15" x14ac:dyDescent="0.3">
      <c r="A15" s="16">
        <v>43972</v>
      </c>
      <c r="B15" s="17" t="str">
        <f t="shared" si="0"/>
        <v>четверг</v>
      </c>
      <c r="C15" t="s">
        <v>10</v>
      </c>
      <c r="D15">
        <v>31272</v>
      </c>
      <c r="E15">
        <v>2744382</v>
      </c>
      <c r="F15">
        <v>2257728.2139999997</v>
      </c>
      <c r="G15">
        <v>301623.79230769229</v>
      </c>
      <c r="K15" t="str">
        <f t="shared" si="1"/>
        <v/>
      </c>
      <c r="L15">
        <f t="shared" si="2"/>
        <v>0</v>
      </c>
    </row>
    <row r="16" spans="1:15" x14ac:dyDescent="0.3">
      <c r="A16" s="16">
        <v>43971</v>
      </c>
      <c r="B16" s="17" t="str">
        <f t="shared" si="0"/>
        <v>среда</v>
      </c>
      <c r="C16" t="s">
        <v>10</v>
      </c>
      <c r="D16">
        <v>34077</v>
      </c>
      <c r="E16">
        <v>2929330.5</v>
      </c>
      <c r="F16">
        <v>2389543.5279999999</v>
      </c>
      <c r="G16">
        <v>459604.90796153841</v>
      </c>
      <c r="K16" t="str">
        <f t="shared" si="1"/>
        <v/>
      </c>
      <c r="L16">
        <f t="shared" si="2"/>
        <v>0</v>
      </c>
    </row>
    <row r="17" spans="1:12" x14ac:dyDescent="0.3">
      <c r="A17" s="16">
        <v>43956</v>
      </c>
      <c r="B17" s="17" t="str">
        <f t="shared" si="0"/>
        <v>вторник</v>
      </c>
      <c r="C17" t="s">
        <v>10</v>
      </c>
      <c r="D17">
        <v>31566</v>
      </c>
      <c r="E17">
        <v>2906763</v>
      </c>
      <c r="F17">
        <v>2323003.267</v>
      </c>
      <c r="G17">
        <v>287619.52953846153</v>
      </c>
      <c r="K17" t="str">
        <f t="shared" si="1"/>
        <v/>
      </c>
      <c r="L17">
        <f t="shared" si="2"/>
        <v>0</v>
      </c>
    </row>
    <row r="18" spans="1:12" x14ac:dyDescent="0.3">
      <c r="A18" s="16">
        <v>43949</v>
      </c>
      <c r="B18" s="17" t="str">
        <f t="shared" si="0"/>
        <v>вторник</v>
      </c>
      <c r="C18" t="s">
        <v>10</v>
      </c>
      <c r="D18">
        <v>26940</v>
      </c>
      <c r="E18">
        <v>2411587.5</v>
      </c>
      <c r="F18">
        <v>1931011.4870000002</v>
      </c>
      <c r="G18">
        <v>149032.79178461537</v>
      </c>
      <c r="K18" t="str">
        <f t="shared" si="1"/>
        <v/>
      </c>
      <c r="L18">
        <f t="shared" si="2"/>
        <v>0</v>
      </c>
    </row>
    <row r="19" spans="1:12" x14ac:dyDescent="0.3">
      <c r="A19" s="16">
        <v>43964</v>
      </c>
      <c r="B19" s="17" t="str">
        <f t="shared" si="0"/>
        <v>среда</v>
      </c>
      <c r="C19" t="s">
        <v>10</v>
      </c>
      <c r="D19">
        <v>29241</v>
      </c>
      <c r="E19">
        <v>2629782</v>
      </c>
      <c r="F19">
        <v>2071714.7239999999</v>
      </c>
      <c r="G19">
        <v>361201.8010384615</v>
      </c>
      <c r="K19" t="str">
        <f t="shared" si="1"/>
        <v/>
      </c>
      <c r="L19">
        <f t="shared" si="2"/>
        <v>0</v>
      </c>
    </row>
    <row r="20" spans="1:12" x14ac:dyDescent="0.3">
      <c r="A20" s="16">
        <v>43954</v>
      </c>
      <c r="B20" s="17" t="str">
        <f t="shared" si="0"/>
        <v>воскресенье</v>
      </c>
      <c r="C20" t="s">
        <v>10</v>
      </c>
      <c r="D20">
        <v>26082</v>
      </c>
      <c r="E20">
        <v>2434914</v>
      </c>
      <c r="F20">
        <v>1925475.1139999998</v>
      </c>
      <c r="G20">
        <v>247646.60936153846</v>
      </c>
      <c r="K20" t="str">
        <f t="shared" si="1"/>
        <v/>
      </c>
      <c r="L20">
        <f t="shared" si="2"/>
        <v>0</v>
      </c>
    </row>
    <row r="21" spans="1:12" x14ac:dyDescent="0.3">
      <c r="A21" s="16">
        <v>43957</v>
      </c>
      <c r="B21" s="17" t="str">
        <f t="shared" si="0"/>
        <v>среда</v>
      </c>
      <c r="C21" t="s">
        <v>10</v>
      </c>
      <c r="D21">
        <v>32511</v>
      </c>
      <c r="E21">
        <v>2938623</v>
      </c>
      <c r="F21">
        <v>2406562.0579999997</v>
      </c>
      <c r="G21">
        <v>306098.4769230769</v>
      </c>
      <c r="K21" t="str">
        <f t="shared" si="1"/>
        <v/>
      </c>
      <c r="L21">
        <f t="shared" si="2"/>
        <v>0</v>
      </c>
    </row>
    <row r="22" spans="1:12" x14ac:dyDescent="0.3">
      <c r="A22" s="16">
        <v>43974</v>
      </c>
      <c r="B22" s="17" t="str">
        <f t="shared" si="0"/>
        <v>суббота</v>
      </c>
      <c r="C22" t="s">
        <v>10</v>
      </c>
      <c r="D22">
        <v>42703.5</v>
      </c>
      <c r="E22">
        <v>3628726.5</v>
      </c>
      <c r="F22">
        <v>3056063.7349999999</v>
      </c>
      <c r="G22">
        <v>223670.01693846151</v>
      </c>
      <c r="K22" t="str">
        <f t="shared" si="1"/>
        <v/>
      </c>
      <c r="L22">
        <f t="shared" si="2"/>
        <v>0</v>
      </c>
    </row>
    <row r="23" spans="1:12" x14ac:dyDescent="0.3">
      <c r="A23" s="16">
        <v>43976</v>
      </c>
      <c r="B23" s="17" t="str">
        <f t="shared" si="0"/>
        <v>понедельник</v>
      </c>
      <c r="C23" t="s">
        <v>10</v>
      </c>
      <c r="D23">
        <v>35592</v>
      </c>
      <c r="E23">
        <v>3176580</v>
      </c>
      <c r="F23">
        <v>2540760.0409999997</v>
      </c>
      <c r="G23">
        <v>351098.05384615384</v>
      </c>
      <c r="K23" t="str">
        <f t="shared" si="1"/>
        <v/>
      </c>
      <c r="L23">
        <f t="shared" si="2"/>
        <v>0</v>
      </c>
    </row>
    <row r="24" spans="1:12" x14ac:dyDescent="0.3">
      <c r="A24" s="16">
        <v>43951</v>
      </c>
      <c r="B24" s="17" t="str">
        <f t="shared" si="0"/>
        <v>четверг</v>
      </c>
      <c r="C24" t="s">
        <v>10</v>
      </c>
      <c r="D24">
        <v>30445.5</v>
      </c>
      <c r="E24">
        <v>2817196.5</v>
      </c>
      <c r="F24">
        <v>2244503.1999999997</v>
      </c>
      <c r="G24">
        <v>203231.46096923074</v>
      </c>
      <c r="K24" t="str">
        <f t="shared" si="1"/>
        <v/>
      </c>
      <c r="L24">
        <f t="shared" si="2"/>
        <v>0</v>
      </c>
    </row>
    <row r="25" spans="1:12" x14ac:dyDescent="0.3">
      <c r="A25" s="16">
        <v>43961</v>
      </c>
      <c r="B25" s="17" t="str">
        <f t="shared" si="0"/>
        <v>воскресенье</v>
      </c>
      <c r="C25" t="s">
        <v>10</v>
      </c>
      <c r="D25">
        <v>36619.5</v>
      </c>
      <c r="E25">
        <v>3312967.5</v>
      </c>
      <c r="F25">
        <v>2647972.3429999999</v>
      </c>
      <c r="G25">
        <v>371661.65384615387</v>
      </c>
      <c r="K25" t="str">
        <f t="shared" si="1"/>
        <v/>
      </c>
      <c r="L25">
        <f t="shared" si="2"/>
        <v>0</v>
      </c>
    </row>
    <row r="26" spans="1:12" x14ac:dyDescent="0.3">
      <c r="A26" s="16">
        <v>43959</v>
      </c>
      <c r="B26" s="17" t="str">
        <f t="shared" si="0"/>
        <v>пятница</v>
      </c>
      <c r="C26" t="s">
        <v>10</v>
      </c>
      <c r="D26">
        <v>29409</v>
      </c>
      <c r="E26">
        <v>2645160</v>
      </c>
      <c r="F26">
        <v>2133443.3049999997</v>
      </c>
      <c r="G26">
        <v>355537.44449230767</v>
      </c>
      <c r="K26" t="str">
        <f t="shared" si="1"/>
        <v/>
      </c>
      <c r="L26">
        <f t="shared" si="2"/>
        <v>0</v>
      </c>
    </row>
    <row r="27" spans="1:12" x14ac:dyDescent="0.3">
      <c r="A27" s="16">
        <v>43958</v>
      </c>
      <c r="B27" s="17" t="str">
        <f t="shared" si="0"/>
        <v>четверг</v>
      </c>
      <c r="C27" t="s">
        <v>10</v>
      </c>
      <c r="D27">
        <v>27018</v>
      </c>
      <c r="E27">
        <v>2472213</v>
      </c>
      <c r="F27">
        <v>2000889.9870000002</v>
      </c>
      <c r="G27">
        <v>283287.86923076923</v>
      </c>
      <c r="K27" t="str">
        <f t="shared" si="1"/>
        <v/>
      </c>
      <c r="L27">
        <f t="shared" si="2"/>
        <v>0</v>
      </c>
    </row>
    <row r="28" spans="1:12" x14ac:dyDescent="0.3">
      <c r="A28" s="16">
        <v>43975</v>
      </c>
      <c r="B28" s="17" t="str">
        <f t="shared" si="0"/>
        <v>воскресенье</v>
      </c>
      <c r="C28" t="s">
        <v>10</v>
      </c>
      <c r="D28">
        <v>34303.5</v>
      </c>
      <c r="E28">
        <v>2924746.5</v>
      </c>
      <c r="F28">
        <v>2399312.9350000001</v>
      </c>
      <c r="G28">
        <v>282325.24615384615</v>
      </c>
      <c r="K28" t="str">
        <f t="shared" si="1"/>
        <v/>
      </c>
      <c r="L28">
        <f t="shared" si="2"/>
        <v>0</v>
      </c>
    </row>
    <row r="29" spans="1:12" x14ac:dyDescent="0.3">
      <c r="A29" s="16">
        <v>43982</v>
      </c>
      <c r="B29" s="17" t="str">
        <f t="shared" si="0"/>
        <v>воскресенье</v>
      </c>
      <c r="C29" t="s">
        <v>10</v>
      </c>
      <c r="D29">
        <v>36999</v>
      </c>
      <c r="E29">
        <v>3473895</v>
      </c>
      <c r="F29">
        <v>2757933.63</v>
      </c>
      <c r="G29">
        <v>112971.77692307692</v>
      </c>
      <c r="K29" t="str">
        <f t="shared" si="1"/>
        <v>Последняя неделя</v>
      </c>
      <c r="L29">
        <f t="shared" si="2"/>
        <v>0</v>
      </c>
    </row>
    <row r="30" spans="1:12" x14ac:dyDescent="0.3">
      <c r="A30" s="16">
        <v>43981</v>
      </c>
      <c r="B30" s="17" t="str">
        <f t="shared" si="0"/>
        <v>суббота</v>
      </c>
      <c r="C30" t="s">
        <v>10</v>
      </c>
      <c r="D30">
        <v>44001</v>
      </c>
      <c r="E30">
        <v>3921784.5</v>
      </c>
      <c r="F30">
        <v>3132604.841</v>
      </c>
      <c r="G30">
        <v>242715.26253846151</v>
      </c>
      <c r="K30" t="str">
        <f t="shared" si="1"/>
        <v>Последняя неделя</v>
      </c>
      <c r="L30">
        <f t="shared" si="2"/>
        <v>0</v>
      </c>
    </row>
    <row r="31" spans="1:12" x14ac:dyDescent="0.3">
      <c r="A31" s="16">
        <v>43979</v>
      </c>
      <c r="B31" s="17" t="str">
        <f t="shared" si="0"/>
        <v>четверг</v>
      </c>
      <c r="C31" t="s">
        <v>10</v>
      </c>
      <c r="D31">
        <v>30982.5</v>
      </c>
      <c r="E31">
        <v>2827773</v>
      </c>
      <c r="F31">
        <v>2232253.034</v>
      </c>
      <c r="G31">
        <v>343211.54262307688</v>
      </c>
      <c r="K31" t="str">
        <f t="shared" si="1"/>
        <v>Последняя неделя</v>
      </c>
      <c r="L31">
        <f t="shared" si="2"/>
        <v>0</v>
      </c>
    </row>
    <row r="32" spans="1:12" x14ac:dyDescent="0.3">
      <c r="A32" s="16">
        <v>43967</v>
      </c>
      <c r="B32" s="17" t="str">
        <f t="shared" si="0"/>
        <v>суббота</v>
      </c>
      <c r="C32" t="s">
        <v>11</v>
      </c>
      <c r="D32">
        <v>88063.5</v>
      </c>
      <c r="E32">
        <v>7583758.5</v>
      </c>
      <c r="F32">
        <v>5779076.7979999995</v>
      </c>
      <c r="G32">
        <v>152384.93586153846</v>
      </c>
      <c r="K32" t="str">
        <f t="shared" si="1"/>
        <v/>
      </c>
      <c r="L32">
        <f t="shared" si="2"/>
        <v>0</v>
      </c>
    </row>
    <row r="33" spans="1:12" x14ac:dyDescent="0.3">
      <c r="A33" s="16">
        <v>43970</v>
      </c>
      <c r="B33" s="17" t="str">
        <f t="shared" si="0"/>
        <v>вторник</v>
      </c>
      <c r="C33" t="s">
        <v>11</v>
      </c>
      <c r="D33">
        <v>84024</v>
      </c>
      <c r="E33">
        <v>6815511</v>
      </c>
      <c r="F33">
        <v>5426339.5819999995</v>
      </c>
      <c r="G33">
        <v>195070.25003076921</v>
      </c>
      <c r="K33" t="str">
        <f t="shared" si="1"/>
        <v/>
      </c>
      <c r="L33">
        <f t="shared" si="2"/>
        <v>0</v>
      </c>
    </row>
    <row r="34" spans="1:12" x14ac:dyDescent="0.3">
      <c r="A34" s="16">
        <v>43968</v>
      </c>
      <c r="B34" s="17" t="str">
        <f t="shared" si="0"/>
        <v>воскресенье</v>
      </c>
      <c r="C34" t="s">
        <v>11</v>
      </c>
      <c r="D34">
        <v>78057</v>
      </c>
      <c r="E34">
        <v>6774946.5</v>
      </c>
      <c r="F34">
        <v>5115462.4009999996</v>
      </c>
      <c r="G34">
        <v>61149.515384615377</v>
      </c>
      <c r="K34" t="str">
        <f t="shared" si="1"/>
        <v/>
      </c>
      <c r="L34">
        <f t="shared" si="2"/>
        <v>0</v>
      </c>
    </row>
    <row r="35" spans="1:12" x14ac:dyDescent="0.3">
      <c r="A35" s="16">
        <v>43960</v>
      </c>
      <c r="B35" s="17" t="str">
        <f t="shared" si="0"/>
        <v>суббота</v>
      </c>
      <c r="C35" t="s">
        <v>11</v>
      </c>
      <c r="D35">
        <v>69720</v>
      </c>
      <c r="E35">
        <v>6264933</v>
      </c>
      <c r="F35">
        <v>4726931.9569999995</v>
      </c>
      <c r="G35">
        <v>294634.35530769231</v>
      </c>
      <c r="K35" t="str">
        <f t="shared" si="1"/>
        <v/>
      </c>
      <c r="L35">
        <f t="shared" si="2"/>
        <v>0</v>
      </c>
    </row>
    <row r="36" spans="1:12" x14ac:dyDescent="0.3">
      <c r="A36" s="16">
        <v>43955</v>
      </c>
      <c r="B36" s="17" t="str">
        <f t="shared" si="0"/>
        <v>понедельник</v>
      </c>
      <c r="C36" t="s">
        <v>11</v>
      </c>
      <c r="D36">
        <v>72928.5</v>
      </c>
      <c r="E36">
        <v>6642249</v>
      </c>
      <c r="F36">
        <v>4993791.9560000002</v>
      </c>
      <c r="G36">
        <v>215294.37692307692</v>
      </c>
      <c r="K36" t="str">
        <f t="shared" si="1"/>
        <v/>
      </c>
      <c r="L36">
        <f t="shared" si="2"/>
        <v>0</v>
      </c>
    </row>
    <row r="37" spans="1:12" x14ac:dyDescent="0.3">
      <c r="A37" s="16">
        <v>43950</v>
      </c>
      <c r="B37" s="17" t="str">
        <f t="shared" si="0"/>
        <v>среда</v>
      </c>
      <c r="C37" t="s">
        <v>11</v>
      </c>
      <c r="D37">
        <v>79527</v>
      </c>
      <c r="E37">
        <v>7180498.5</v>
      </c>
      <c r="F37">
        <v>5432087.9790000003</v>
      </c>
      <c r="G37">
        <v>172769.19230769231</v>
      </c>
      <c r="K37" t="str">
        <f t="shared" si="1"/>
        <v/>
      </c>
      <c r="L37">
        <f t="shared" si="2"/>
        <v>0</v>
      </c>
    </row>
    <row r="38" spans="1:12" x14ac:dyDescent="0.3">
      <c r="A38" s="16">
        <v>43953</v>
      </c>
      <c r="B38" s="17" t="str">
        <f t="shared" si="0"/>
        <v>суббота</v>
      </c>
      <c r="C38" t="s">
        <v>11</v>
      </c>
      <c r="D38">
        <v>60463.5</v>
      </c>
      <c r="E38">
        <v>5554192.5</v>
      </c>
      <c r="F38">
        <v>4218316.0290000001</v>
      </c>
      <c r="G38">
        <v>244262.12107692307</v>
      </c>
      <c r="K38" t="str">
        <f t="shared" si="1"/>
        <v/>
      </c>
      <c r="L38">
        <f t="shared" si="2"/>
        <v>0</v>
      </c>
    </row>
    <row r="39" spans="1:12" x14ac:dyDescent="0.3">
      <c r="A39" s="16">
        <v>43977</v>
      </c>
      <c r="B39" s="17" t="str">
        <f t="shared" si="0"/>
        <v>вторник</v>
      </c>
      <c r="C39" t="s">
        <v>11</v>
      </c>
      <c r="D39">
        <v>79975.5</v>
      </c>
      <c r="E39">
        <v>6676459.5</v>
      </c>
      <c r="F39">
        <v>5083946.1689999998</v>
      </c>
      <c r="G39">
        <v>141931.13193076922</v>
      </c>
      <c r="K39" t="str">
        <f t="shared" si="1"/>
        <v>Последняя неделя</v>
      </c>
      <c r="L39">
        <f t="shared" si="2"/>
        <v>0</v>
      </c>
    </row>
    <row r="40" spans="1:12" x14ac:dyDescent="0.3">
      <c r="A40" s="16">
        <v>43952</v>
      </c>
      <c r="B40" s="17" t="str">
        <f t="shared" si="0"/>
        <v>пятница</v>
      </c>
      <c r="C40" t="s">
        <v>11</v>
      </c>
      <c r="D40">
        <v>97534.5</v>
      </c>
      <c r="E40">
        <v>8893024.5</v>
      </c>
      <c r="F40">
        <v>6855177.2400000002</v>
      </c>
      <c r="G40">
        <v>185180.38007692309</v>
      </c>
      <c r="K40" t="str">
        <f t="shared" si="1"/>
        <v/>
      </c>
      <c r="L40">
        <f t="shared" si="2"/>
        <v>0</v>
      </c>
    </row>
    <row r="41" spans="1:12" x14ac:dyDescent="0.3">
      <c r="A41" s="16">
        <v>43963</v>
      </c>
      <c r="B41" s="17" t="str">
        <f t="shared" si="0"/>
        <v>вторник</v>
      </c>
      <c r="C41" t="s">
        <v>11</v>
      </c>
      <c r="D41">
        <v>71520</v>
      </c>
      <c r="E41">
        <v>6398361</v>
      </c>
      <c r="F41">
        <v>4793096.1439999994</v>
      </c>
      <c r="G41">
        <v>181432.06769230767</v>
      </c>
      <c r="K41" t="str">
        <f t="shared" si="1"/>
        <v/>
      </c>
      <c r="L41">
        <f t="shared" si="2"/>
        <v>0</v>
      </c>
    </row>
    <row r="42" spans="1:12" x14ac:dyDescent="0.3">
      <c r="A42" s="16">
        <v>43972</v>
      </c>
      <c r="B42" s="17" t="str">
        <f t="shared" si="0"/>
        <v>четверг</v>
      </c>
      <c r="C42" t="s">
        <v>11</v>
      </c>
      <c r="D42">
        <v>79485</v>
      </c>
      <c r="E42">
        <v>6633847.5</v>
      </c>
      <c r="F42">
        <v>5212858.58</v>
      </c>
      <c r="G42">
        <v>120955.33846153846</v>
      </c>
      <c r="K42" t="str">
        <f t="shared" si="1"/>
        <v/>
      </c>
      <c r="L42">
        <f t="shared" si="2"/>
        <v>0</v>
      </c>
    </row>
    <row r="43" spans="1:12" x14ac:dyDescent="0.3">
      <c r="A43" s="16">
        <v>43971</v>
      </c>
      <c r="B43" s="17" t="str">
        <f t="shared" si="0"/>
        <v>среда</v>
      </c>
      <c r="C43" t="s">
        <v>11</v>
      </c>
      <c r="D43">
        <v>93313.5</v>
      </c>
      <c r="E43">
        <v>7247575.5</v>
      </c>
      <c r="F43">
        <v>5922822.6779999994</v>
      </c>
      <c r="G43">
        <v>714758.2</v>
      </c>
      <c r="K43" t="str">
        <f t="shared" si="1"/>
        <v/>
      </c>
      <c r="L43">
        <f t="shared" si="2"/>
        <v>0</v>
      </c>
    </row>
    <row r="44" spans="1:12" x14ac:dyDescent="0.3">
      <c r="A44" s="16">
        <v>43956</v>
      </c>
      <c r="B44" s="17" t="str">
        <f t="shared" si="0"/>
        <v>вторник</v>
      </c>
      <c r="C44" t="s">
        <v>11</v>
      </c>
      <c r="D44">
        <v>76585.5</v>
      </c>
      <c r="E44">
        <v>6921316.5</v>
      </c>
      <c r="F44">
        <v>5290094.2719999999</v>
      </c>
      <c r="G44">
        <v>386033.17544615385</v>
      </c>
      <c r="K44" t="str">
        <f t="shared" si="1"/>
        <v/>
      </c>
      <c r="L44">
        <f t="shared" si="2"/>
        <v>0</v>
      </c>
    </row>
    <row r="45" spans="1:12" x14ac:dyDescent="0.3">
      <c r="A45" s="16">
        <v>43949</v>
      </c>
      <c r="B45" s="17" t="str">
        <f t="shared" si="0"/>
        <v>вторник</v>
      </c>
      <c r="C45" t="s">
        <v>11</v>
      </c>
      <c r="D45">
        <v>81826.5</v>
      </c>
      <c r="E45">
        <v>7163644.5</v>
      </c>
      <c r="F45">
        <v>5366333.7130000005</v>
      </c>
      <c r="G45">
        <v>145122.77781538462</v>
      </c>
      <c r="K45" t="str">
        <f t="shared" si="1"/>
        <v/>
      </c>
      <c r="L45">
        <f t="shared" si="2"/>
        <v>0</v>
      </c>
    </row>
    <row r="46" spans="1:12" x14ac:dyDescent="0.3">
      <c r="A46" s="16">
        <v>43964</v>
      </c>
      <c r="B46" s="17" t="str">
        <f t="shared" si="0"/>
        <v>среда</v>
      </c>
      <c r="C46" t="s">
        <v>11</v>
      </c>
      <c r="D46">
        <v>78846</v>
      </c>
      <c r="E46">
        <v>6993952.5</v>
      </c>
      <c r="F46">
        <v>5288518.7799999993</v>
      </c>
      <c r="G46">
        <v>227969.01538461537</v>
      </c>
      <c r="K46" t="str">
        <f t="shared" si="1"/>
        <v/>
      </c>
      <c r="L46">
        <f t="shared" si="2"/>
        <v>0</v>
      </c>
    </row>
    <row r="47" spans="1:12" x14ac:dyDescent="0.3">
      <c r="A47" s="16">
        <v>43954</v>
      </c>
      <c r="B47" s="17" t="str">
        <f t="shared" si="0"/>
        <v>воскресенье</v>
      </c>
      <c r="C47" t="s">
        <v>11</v>
      </c>
      <c r="D47">
        <v>77263.5</v>
      </c>
      <c r="E47">
        <v>7013670</v>
      </c>
      <c r="F47">
        <v>5282661.8549999995</v>
      </c>
      <c r="G47">
        <v>161473.07692307691</v>
      </c>
      <c r="K47" t="str">
        <f t="shared" si="1"/>
        <v/>
      </c>
      <c r="L47">
        <f t="shared" si="2"/>
        <v>0</v>
      </c>
    </row>
    <row r="48" spans="1:12" x14ac:dyDescent="0.3">
      <c r="A48" s="16">
        <v>43957</v>
      </c>
      <c r="B48" s="17" t="str">
        <f t="shared" si="0"/>
        <v>среда</v>
      </c>
      <c r="C48" t="s">
        <v>11</v>
      </c>
      <c r="D48">
        <v>68994</v>
      </c>
      <c r="E48">
        <v>6168657</v>
      </c>
      <c r="F48">
        <v>4695811.3490000004</v>
      </c>
      <c r="G48">
        <v>157384.1788307692</v>
      </c>
      <c r="K48" t="str">
        <f t="shared" si="1"/>
        <v/>
      </c>
      <c r="L48">
        <f t="shared" si="2"/>
        <v>0</v>
      </c>
    </row>
    <row r="49" spans="1:12" x14ac:dyDescent="0.3">
      <c r="A49" s="16">
        <v>43974</v>
      </c>
      <c r="B49" s="17" t="str">
        <f t="shared" si="0"/>
        <v>суббота</v>
      </c>
      <c r="C49" t="s">
        <v>11</v>
      </c>
      <c r="D49">
        <v>102889.5</v>
      </c>
      <c r="E49">
        <v>8089143</v>
      </c>
      <c r="F49">
        <v>6673236.3720000004</v>
      </c>
      <c r="G49">
        <v>127223.84583076923</v>
      </c>
      <c r="K49" t="str">
        <f t="shared" si="1"/>
        <v/>
      </c>
      <c r="L49">
        <f t="shared" si="2"/>
        <v>0</v>
      </c>
    </row>
    <row r="50" spans="1:12" x14ac:dyDescent="0.3">
      <c r="A50" s="16">
        <v>43976</v>
      </c>
      <c r="B50" s="17" t="str">
        <f t="shared" si="0"/>
        <v>понедельник</v>
      </c>
      <c r="C50" t="s">
        <v>11</v>
      </c>
      <c r="D50">
        <v>76999.5</v>
      </c>
      <c r="E50">
        <v>6645603</v>
      </c>
      <c r="F50">
        <v>5032216.1889999993</v>
      </c>
      <c r="G50">
        <v>100883.95384615385</v>
      </c>
      <c r="K50" t="str">
        <f t="shared" si="1"/>
        <v/>
      </c>
      <c r="L50">
        <f t="shared" si="2"/>
        <v>0</v>
      </c>
    </row>
    <row r="51" spans="1:12" x14ac:dyDescent="0.3">
      <c r="A51" s="16">
        <v>43951</v>
      </c>
      <c r="B51" s="17" t="str">
        <f t="shared" si="0"/>
        <v>четверг</v>
      </c>
      <c r="C51" t="s">
        <v>11</v>
      </c>
      <c r="D51">
        <v>77565</v>
      </c>
      <c r="E51">
        <v>7023727.5</v>
      </c>
      <c r="F51">
        <v>5349682.4849999994</v>
      </c>
      <c r="G51">
        <v>31578.207692307689</v>
      </c>
      <c r="K51" t="str">
        <f t="shared" si="1"/>
        <v/>
      </c>
      <c r="L51">
        <f t="shared" si="2"/>
        <v>0</v>
      </c>
    </row>
    <row r="52" spans="1:12" x14ac:dyDescent="0.3">
      <c r="A52" s="16">
        <v>43961</v>
      </c>
      <c r="B52" s="17" t="str">
        <f t="shared" si="0"/>
        <v>воскресенье</v>
      </c>
      <c r="C52" t="s">
        <v>11</v>
      </c>
      <c r="D52">
        <v>84132</v>
      </c>
      <c r="E52">
        <v>7483194</v>
      </c>
      <c r="F52">
        <v>5637882.125</v>
      </c>
      <c r="G52">
        <v>126673.26923076922</v>
      </c>
      <c r="K52" t="str">
        <f t="shared" si="1"/>
        <v/>
      </c>
      <c r="L52">
        <f t="shared" si="2"/>
        <v>0</v>
      </c>
    </row>
    <row r="53" spans="1:12" x14ac:dyDescent="0.3">
      <c r="A53" s="16">
        <v>43959</v>
      </c>
      <c r="B53" s="17" t="str">
        <f t="shared" si="0"/>
        <v>пятница</v>
      </c>
      <c r="C53" t="s">
        <v>11</v>
      </c>
      <c r="D53">
        <v>69544.5</v>
      </c>
      <c r="E53">
        <v>6293776.5</v>
      </c>
      <c r="F53">
        <v>4773839.9380000001</v>
      </c>
      <c r="G53">
        <v>201777.4038153846</v>
      </c>
      <c r="K53" t="str">
        <f t="shared" si="1"/>
        <v/>
      </c>
      <c r="L53">
        <f t="shared" si="2"/>
        <v>0</v>
      </c>
    </row>
    <row r="54" spans="1:12" x14ac:dyDescent="0.3">
      <c r="A54" s="16">
        <v>43958</v>
      </c>
      <c r="B54" s="17" t="str">
        <f t="shared" si="0"/>
        <v>четверг</v>
      </c>
      <c r="C54" t="s">
        <v>11</v>
      </c>
      <c r="D54">
        <v>73204.5</v>
      </c>
      <c r="E54">
        <v>6591883.5</v>
      </c>
      <c r="F54">
        <v>5001227.6710000001</v>
      </c>
      <c r="G54">
        <v>184167.76355384616</v>
      </c>
      <c r="K54" t="str">
        <f t="shared" si="1"/>
        <v/>
      </c>
      <c r="L54">
        <f t="shared" si="2"/>
        <v>0</v>
      </c>
    </row>
    <row r="55" spans="1:12" x14ac:dyDescent="0.3">
      <c r="A55" s="16">
        <v>43975</v>
      </c>
      <c r="B55" s="17" t="str">
        <f t="shared" si="0"/>
        <v>воскресенье</v>
      </c>
      <c r="C55" t="s">
        <v>11</v>
      </c>
      <c r="D55">
        <v>76663.5</v>
      </c>
      <c r="E55">
        <v>6451032</v>
      </c>
      <c r="F55">
        <v>5048965.7960000001</v>
      </c>
      <c r="G55">
        <v>94608.146153846144</v>
      </c>
      <c r="K55" t="str">
        <f t="shared" si="1"/>
        <v/>
      </c>
      <c r="L55">
        <f t="shared" si="2"/>
        <v>0</v>
      </c>
    </row>
    <row r="56" spans="1:12" x14ac:dyDescent="0.3">
      <c r="A56" s="16">
        <v>43967</v>
      </c>
      <c r="B56" s="17" t="str">
        <f t="shared" si="0"/>
        <v>суббота</v>
      </c>
      <c r="C56" t="s">
        <v>12</v>
      </c>
      <c r="D56">
        <v>14265</v>
      </c>
      <c r="E56">
        <v>1130506.5</v>
      </c>
      <c r="F56">
        <v>1024403.9859999999</v>
      </c>
      <c r="G56">
        <v>72626.813907692311</v>
      </c>
      <c r="K56" t="str">
        <f t="shared" si="1"/>
        <v/>
      </c>
      <c r="L56">
        <f t="shared" si="2"/>
        <v>0</v>
      </c>
    </row>
    <row r="57" spans="1:12" x14ac:dyDescent="0.3">
      <c r="A57" s="16">
        <v>43970</v>
      </c>
      <c r="B57" s="17" t="str">
        <f t="shared" si="0"/>
        <v>вторник</v>
      </c>
      <c r="C57" t="s">
        <v>12</v>
      </c>
      <c r="D57">
        <v>11526</v>
      </c>
      <c r="E57">
        <v>938764.5</v>
      </c>
      <c r="F57">
        <v>820018.375</v>
      </c>
      <c r="G57">
        <v>77816.215384615381</v>
      </c>
      <c r="K57" t="str">
        <f t="shared" si="1"/>
        <v/>
      </c>
      <c r="L57">
        <f t="shared" si="2"/>
        <v>0</v>
      </c>
    </row>
    <row r="58" spans="1:12" x14ac:dyDescent="0.3">
      <c r="A58" s="16">
        <v>43968</v>
      </c>
      <c r="B58" s="17" t="str">
        <f t="shared" si="0"/>
        <v>воскресенье</v>
      </c>
      <c r="C58" t="s">
        <v>12</v>
      </c>
      <c r="D58">
        <v>10402.5</v>
      </c>
      <c r="E58">
        <v>843727.5</v>
      </c>
      <c r="F58">
        <v>729677.51899999997</v>
      </c>
      <c r="G58">
        <v>140731.96461538461</v>
      </c>
      <c r="K58" t="str">
        <f t="shared" si="1"/>
        <v/>
      </c>
      <c r="L58">
        <f t="shared" si="2"/>
        <v>0</v>
      </c>
    </row>
    <row r="59" spans="1:12" x14ac:dyDescent="0.3">
      <c r="A59" s="16">
        <v>43960</v>
      </c>
      <c r="B59" s="17" t="str">
        <f t="shared" si="0"/>
        <v>суббота</v>
      </c>
      <c r="C59" t="s">
        <v>12</v>
      </c>
      <c r="D59">
        <v>13216.5</v>
      </c>
      <c r="E59">
        <v>1046400</v>
      </c>
      <c r="F59">
        <v>937716.15799999994</v>
      </c>
      <c r="G59">
        <v>61387.776923076919</v>
      </c>
      <c r="K59" t="str">
        <f t="shared" si="1"/>
        <v/>
      </c>
      <c r="L59">
        <f t="shared" si="2"/>
        <v>0</v>
      </c>
    </row>
    <row r="60" spans="1:12" x14ac:dyDescent="0.3">
      <c r="A60" s="16">
        <v>43955</v>
      </c>
      <c r="B60" s="17" t="str">
        <f t="shared" si="0"/>
        <v>понедельник</v>
      </c>
      <c r="C60" t="s">
        <v>12</v>
      </c>
      <c r="D60">
        <v>9130.5</v>
      </c>
      <c r="E60">
        <v>728890.5</v>
      </c>
      <c r="F60">
        <v>644150.51899999997</v>
      </c>
      <c r="G60">
        <v>98026.490369230756</v>
      </c>
      <c r="K60" t="str">
        <f t="shared" si="1"/>
        <v/>
      </c>
      <c r="L60">
        <f t="shared" si="2"/>
        <v>0</v>
      </c>
    </row>
    <row r="61" spans="1:12" x14ac:dyDescent="0.3">
      <c r="A61" s="16">
        <v>43950</v>
      </c>
      <c r="B61" s="17" t="str">
        <f t="shared" si="0"/>
        <v>среда</v>
      </c>
      <c r="C61" t="s">
        <v>12</v>
      </c>
      <c r="D61">
        <v>10840.5</v>
      </c>
      <c r="E61">
        <v>797919</v>
      </c>
      <c r="F61">
        <v>783753.29499999993</v>
      </c>
      <c r="G61">
        <v>58214.93076923077</v>
      </c>
      <c r="K61" t="str">
        <f t="shared" si="1"/>
        <v/>
      </c>
      <c r="L61">
        <f t="shared" si="2"/>
        <v>0</v>
      </c>
    </row>
    <row r="62" spans="1:12" x14ac:dyDescent="0.3">
      <c r="A62" s="16">
        <v>43953</v>
      </c>
      <c r="B62" s="17" t="str">
        <f t="shared" si="0"/>
        <v>суббота</v>
      </c>
      <c r="C62" t="s">
        <v>12</v>
      </c>
      <c r="D62">
        <v>7866</v>
      </c>
      <c r="E62">
        <v>617881.5</v>
      </c>
      <c r="F62">
        <v>575518.06799999997</v>
      </c>
      <c r="G62">
        <v>119723.42363076922</v>
      </c>
      <c r="K62" t="str">
        <f t="shared" si="1"/>
        <v/>
      </c>
      <c r="L62">
        <f t="shared" si="2"/>
        <v>0</v>
      </c>
    </row>
    <row r="63" spans="1:12" x14ac:dyDescent="0.3">
      <c r="A63" s="16">
        <v>43977</v>
      </c>
      <c r="B63" s="17" t="str">
        <f t="shared" si="0"/>
        <v>вторник</v>
      </c>
      <c r="C63" t="s">
        <v>12</v>
      </c>
      <c r="D63">
        <v>11835</v>
      </c>
      <c r="E63">
        <v>983109</v>
      </c>
      <c r="F63">
        <v>825345.05300000007</v>
      </c>
      <c r="G63">
        <v>109486.33076923077</v>
      </c>
      <c r="K63" t="str">
        <f t="shared" si="1"/>
        <v>Последняя неделя</v>
      </c>
      <c r="L63">
        <f t="shared" si="2"/>
        <v>0</v>
      </c>
    </row>
    <row r="64" spans="1:12" x14ac:dyDescent="0.3">
      <c r="A64" s="16">
        <v>43952</v>
      </c>
      <c r="B64" s="17" t="str">
        <f t="shared" si="0"/>
        <v>пятница</v>
      </c>
      <c r="C64" t="s">
        <v>12</v>
      </c>
      <c r="D64">
        <v>11619</v>
      </c>
      <c r="E64">
        <v>891139.5</v>
      </c>
      <c r="F64">
        <v>829782.37600000005</v>
      </c>
      <c r="G64">
        <v>121759.66210769229</v>
      </c>
      <c r="K64" t="str">
        <f t="shared" si="1"/>
        <v/>
      </c>
      <c r="L64">
        <f t="shared" si="2"/>
        <v>0</v>
      </c>
    </row>
    <row r="65" spans="1:12" x14ac:dyDescent="0.3">
      <c r="A65" s="16">
        <v>43963</v>
      </c>
      <c r="B65" s="17" t="str">
        <f t="shared" si="0"/>
        <v>вторник</v>
      </c>
      <c r="C65" t="s">
        <v>12</v>
      </c>
      <c r="D65">
        <v>9328.5</v>
      </c>
      <c r="E65">
        <v>732964.5</v>
      </c>
      <c r="F65">
        <v>634517.67299999995</v>
      </c>
      <c r="G65">
        <v>136157.98361538461</v>
      </c>
      <c r="K65" t="str">
        <f t="shared" si="1"/>
        <v/>
      </c>
      <c r="L65">
        <f t="shared" si="2"/>
        <v>0</v>
      </c>
    </row>
    <row r="66" spans="1:12" x14ac:dyDescent="0.3">
      <c r="A66" s="16">
        <v>43972</v>
      </c>
      <c r="B66" s="17" t="str">
        <f t="shared" ref="B66:B129" si="3">TEXT(A66,"ДДДД")</f>
        <v>четверг</v>
      </c>
      <c r="C66" t="s">
        <v>12</v>
      </c>
      <c r="D66">
        <v>11250</v>
      </c>
      <c r="E66">
        <v>935523</v>
      </c>
      <c r="F66">
        <v>808524.505</v>
      </c>
      <c r="G66">
        <v>94344.953846153847</v>
      </c>
      <c r="K66" t="str">
        <f t="shared" ref="K66:K129" si="4">IF(AND(ISNUMBER(A66),A66&gt;=$O$1-6),"Последняя неделя","")</f>
        <v/>
      </c>
      <c r="L66">
        <f t="shared" ref="L66:L129" si="5">IF(H66&lt;&gt;0,E66/H66,0)</f>
        <v>0</v>
      </c>
    </row>
    <row r="67" spans="1:12" x14ac:dyDescent="0.3">
      <c r="A67" s="16">
        <v>43971</v>
      </c>
      <c r="B67" s="17" t="str">
        <f t="shared" si="3"/>
        <v>среда</v>
      </c>
      <c r="C67" t="s">
        <v>12</v>
      </c>
      <c r="D67">
        <v>13063.5</v>
      </c>
      <c r="E67">
        <v>1037247</v>
      </c>
      <c r="F67">
        <v>910480.6449999999</v>
      </c>
      <c r="G67">
        <v>64430.964123076919</v>
      </c>
      <c r="K67" t="str">
        <f t="shared" si="4"/>
        <v/>
      </c>
      <c r="L67">
        <f t="shared" si="5"/>
        <v>0</v>
      </c>
    </row>
    <row r="68" spans="1:12" x14ac:dyDescent="0.3">
      <c r="A68" s="16">
        <v>43956</v>
      </c>
      <c r="B68" s="17" t="str">
        <f t="shared" si="3"/>
        <v>вторник</v>
      </c>
      <c r="C68" t="s">
        <v>12</v>
      </c>
      <c r="D68">
        <v>10147.5</v>
      </c>
      <c r="E68">
        <v>793320</v>
      </c>
      <c r="F68">
        <v>718019.27600000007</v>
      </c>
      <c r="G68">
        <v>92027.36809230769</v>
      </c>
      <c r="K68" t="str">
        <f t="shared" si="4"/>
        <v/>
      </c>
      <c r="L68">
        <f t="shared" si="5"/>
        <v>0</v>
      </c>
    </row>
    <row r="69" spans="1:12" x14ac:dyDescent="0.3">
      <c r="A69" s="16">
        <v>43949</v>
      </c>
      <c r="B69" s="17" t="str">
        <f t="shared" si="3"/>
        <v>вторник</v>
      </c>
      <c r="C69" t="s">
        <v>12</v>
      </c>
      <c r="D69">
        <v>12331.5</v>
      </c>
      <c r="E69">
        <v>869983.5</v>
      </c>
      <c r="F69">
        <v>896773.32399999991</v>
      </c>
      <c r="G69">
        <v>51681.038461538461</v>
      </c>
      <c r="K69" t="str">
        <f t="shared" si="4"/>
        <v/>
      </c>
      <c r="L69">
        <f t="shared" si="5"/>
        <v>0</v>
      </c>
    </row>
    <row r="70" spans="1:12" x14ac:dyDescent="0.3">
      <c r="A70" s="16">
        <v>43964</v>
      </c>
      <c r="B70" s="17" t="str">
        <f t="shared" si="3"/>
        <v>среда</v>
      </c>
      <c r="C70" t="s">
        <v>12</v>
      </c>
      <c r="D70">
        <v>11202</v>
      </c>
      <c r="E70">
        <v>865714.5</v>
      </c>
      <c r="F70">
        <v>799644.75899999996</v>
      </c>
      <c r="G70">
        <v>111860.49372307691</v>
      </c>
      <c r="K70" t="str">
        <f t="shared" si="4"/>
        <v/>
      </c>
      <c r="L70">
        <f t="shared" si="5"/>
        <v>0</v>
      </c>
    </row>
    <row r="71" spans="1:12" x14ac:dyDescent="0.3">
      <c r="A71" s="16">
        <v>43982</v>
      </c>
      <c r="B71" s="17" t="str">
        <f t="shared" si="3"/>
        <v>воскресенье</v>
      </c>
      <c r="C71" t="s">
        <v>11</v>
      </c>
      <c r="D71">
        <v>89149.5</v>
      </c>
      <c r="E71">
        <v>7512646.5</v>
      </c>
      <c r="F71">
        <v>5979210.0970000001</v>
      </c>
      <c r="G71">
        <v>47580.146153846152</v>
      </c>
      <c r="K71" t="str">
        <f t="shared" si="4"/>
        <v>Последняя неделя</v>
      </c>
      <c r="L71">
        <f t="shared" si="5"/>
        <v>0</v>
      </c>
    </row>
    <row r="72" spans="1:12" x14ac:dyDescent="0.3">
      <c r="A72" s="16">
        <v>43954</v>
      </c>
      <c r="B72" s="17" t="str">
        <f t="shared" si="3"/>
        <v>воскресенье</v>
      </c>
      <c r="C72" t="s">
        <v>12</v>
      </c>
      <c r="D72">
        <v>8185.5</v>
      </c>
      <c r="E72">
        <v>637881</v>
      </c>
      <c r="F72">
        <v>575840.67700000003</v>
      </c>
      <c r="G72">
        <v>73920.584615384607</v>
      </c>
      <c r="K72" t="str">
        <f t="shared" si="4"/>
        <v/>
      </c>
      <c r="L72">
        <f t="shared" si="5"/>
        <v>0</v>
      </c>
    </row>
    <row r="73" spans="1:12" x14ac:dyDescent="0.3">
      <c r="A73" s="16">
        <v>43981</v>
      </c>
      <c r="B73" s="17" t="str">
        <f t="shared" si="3"/>
        <v>суббота</v>
      </c>
      <c r="C73" t="s">
        <v>11</v>
      </c>
      <c r="D73">
        <v>108123</v>
      </c>
      <c r="E73">
        <v>9164707.5</v>
      </c>
      <c r="F73">
        <v>7329868.665</v>
      </c>
      <c r="G73">
        <v>137418.15930769229</v>
      </c>
      <c r="K73" t="str">
        <f t="shared" si="4"/>
        <v>Последняя неделя</v>
      </c>
      <c r="L73">
        <f t="shared" si="5"/>
        <v>0</v>
      </c>
    </row>
    <row r="74" spans="1:12" x14ac:dyDescent="0.3">
      <c r="A74" s="16">
        <v>43957</v>
      </c>
      <c r="B74" s="17" t="str">
        <f t="shared" si="3"/>
        <v>среда</v>
      </c>
      <c r="C74" t="s">
        <v>12</v>
      </c>
      <c r="D74">
        <v>9210</v>
      </c>
      <c r="E74">
        <v>696832.5</v>
      </c>
      <c r="F74">
        <v>616683.38099999994</v>
      </c>
      <c r="G74">
        <v>99623.130769230775</v>
      </c>
      <c r="K74" t="str">
        <f t="shared" si="4"/>
        <v/>
      </c>
      <c r="L74">
        <f t="shared" si="5"/>
        <v>0</v>
      </c>
    </row>
    <row r="75" spans="1:12" x14ac:dyDescent="0.3">
      <c r="A75" s="16">
        <v>43974</v>
      </c>
      <c r="B75" s="17" t="str">
        <f t="shared" si="3"/>
        <v>суббота</v>
      </c>
      <c r="C75" t="s">
        <v>12</v>
      </c>
      <c r="D75">
        <v>14773.5</v>
      </c>
      <c r="E75">
        <v>1241383.5</v>
      </c>
      <c r="F75">
        <v>1069622.507</v>
      </c>
      <c r="G75">
        <v>74049.523076923084</v>
      </c>
      <c r="K75" t="str">
        <f t="shared" si="4"/>
        <v/>
      </c>
      <c r="L75">
        <f t="shared" si="5"/>
        <v>0</v>
      </c>
    </row>
    <row r="76" spans="1:12" x14ac:dyDescent="0.3">
      <c r="A76" s="16">
        <v>43979</v>
      </c>
      <c r="B76" s="17" t="str">
        <f t="shared" si="3"/>
        <v>четверг</v>
      </c>
      <c r="C76" t="s">
        <v>11</v>
      </c>
      <c r="D76">
        <v>78141</v>
      </c>
      <c r="E76">
        <v>6641569.5</v>
      </c>
      <c r="F76">
        <v>5084073.5159999998</v>
      </c>
      <c r="G76">
        <v>142499.01538461537</v>
      </c>
      <c r="K76" t="str">
        <f t="shared" si="4"/>
        <v>Последняя неделя</v>
      </c>
      <c r="L76">
        <f t="shared" si="5"/>
        <v>0</v>
      </c>
    </row>
    <row r="77" spans="1:12" x14ac:dyDescent="0.3">
      <c r="A77" s="16">
        <v>43976</v>
      </c>
      <c r="B77" s="17" t="str">
        <f t="shared" si="3"/>
        <v>понедельник</v>
      </c>
      <c r="C77" t="s">
        <v>12</v>
      </c>
      <c r="D77">
        <v>12280.5</v>
      </c>
      <c r="E77">
        <v>1030440</v>
      </c>
      <c r="F77">
        <v>871047.598</v>
      </c>
      <c r="G77">
        <v>85172.084615384621</v>
      </c>
      <c r="K77" t="str">
        <f t="shared" si="4"/>
        <v/>
      </c>
      <c r="L77">
        <f t="shared" si="5"/>
        <v>0</v>
      </c>
    </row>
    <row r="78" spans="1:12" x14ac:dyDescent="0.3">
      <c r="A78" s="16">
        <v>43951</v>
      </c>
      <c r="B78" s="17" t="str">
        <f t="shared" si="3"/>
        <v>четверг</v>
      </c>
      <c r="C78" t="s">
        <v>12</v>
      </c>
      <c r="D78">
        <v>8934</v>
      </c>
      <c r="E78">
        <v>716196</v>
      </c>
      <c r="F78">
        <v>663415.49699999997</v>
      </c>
      <c r="G78">
        <v>24274.438461538462</v>
      </c>
      <c r="K78" t="str">
        <f t="shared" si="4"/>
        <v/>
      </c>
      <c r="L78">
        <f t="shared" si="5"/>
        <v>0</v>
      </c>
    </row>
    <row r="79" spans="1:12" x14ac:dyDescent="0.3">
      <c r="A79" s="16">
        <v>43961</v>
      </c>
      <c r="B79" s="17" t="str">
        <f t="shared" si="3"/>
        <v>воскресенье</v>
      </c>
      <c r="C79" t="s">
        <v>12</v>
      </c>
      <c r="D79">
        <v>12918</v>
      </c>
      <c r="E79">
        <v>1004788.5</v>
      </c>
      <c r="F79">
        <v>896111.80299999996</v>
      </c>
      <c r="G79">
        <v>99729.923076923063</v>
      </c>
      <c r="K79" t="str">
        <f t="shared" si="4"/>
        <v/>
      </c>
      <c r="L79">
        <f t="shared" si="5"/>
        <v>0</v>
      </c>
    </row>
    <row r="80" spans="1:12" x14ac:dyDescent="0.3">
      <c r="A80" s="16">
        <v>43959</v>
      </c>
      <c r="B80" s="17" t="str">
        <f t="shared" si="3"/>
        <v>пятница</v>
      </c>
      <c r="C80" t="s">
        <v>12</v>
      </c>
      <c r="D80">
        <v>12528</v>
      </c>
      <c r="E80">
        <v>959703</v>
      </c>
      <c r="F80">
        <v>861486.47499999998</v>
      </c>
      <c r="G80">
        <v>87212.130769230775</v>
      </c>
      <c r="K80" t="str">
        <f t="shared" si="4"/>
        <v/>
      </c>
      <c r="L80">
        <f t="shared" si="5"/>
        <v>0</v>
      </c>
    </row>
    <row r="81" spans="1:12" x14ac:dyDescent="0.3">
      <c r="A81" s="16">
        <v>43958</v>
      </c>
      <c r="B81" s="17" t="str">
        <f t="shared" si="3"/>
        <v>четверг</v>
      </c>
      <c r="C81" t="s">
        <v>12</v>
      </c>
      <c r="D81">
        <v>11029.5</v>
      </c>
      <c r="E81">
        <v>863754</v>
      </c>
      <c r="F81">
        <v>758428.73499999999</v>
      </c>
      <c r="G81">
        <v>86710.804507692301</v>
      </c>
      <c r="K81" t="str">
        <f t="shared" si="4"/>
        <v/>
      </c>
      <c r="L81">
        <f t="shared" si="5"/>
        <v>0</v>
      </c>
    </row>
    <row r="82" spans="1:12" x14ac:dyDescent="0.3">
      <c r="A82" s="16">
        <v>43975</v>
      </c>
      <c r="B82" s="17" t="str">
        <f t="shared" si="3"/>
        <v>воскресенье</v>
      </c>
      <c r="C82" t="s">
        <v>12</v>
      </c>
      <c r="D82">
        <v>9994.5</v>
      </c>
      <c r="E82">
        <v>828984</v>
      </c>
      <c r="F82">
        <v>702631.81099999999</v>
      </c>
      <c r="G82">
        <v>82264.567169230766</v>
      </c>
      <c r="K82" t="str">
        <f t="shared" si="4"/>
        <v/>
      </c>
      <c r="L82">
        <f t="shared" si="5"/>
        <v>0</v>
      </c>
    </row>
    <row r="83" spans="1:12" x14ac:dyDescent="0.3">
      <c r="A83" s="16">
        <v>43982</v>
      </c>
      <c r="B83" s="17" t="str">
        <f t="shared" si="3"/>
        <v>воскресенье</v>
      </c>
      <c r="C83" t="s">
        <v>12</v>
      </c>
      <c r="D83">
        <v>12724.5</v>
      </c>
      <c r="E83">
        <v>1045515</v>
      </c>
      <c r="F83">
        <v>896490.07</v>
      </c>
      <c r="G83">
        <v>49463.982984615388</v>
      </c>
      <c r="K83" t="str">
        <f t="shared" si="4"/>
        <v>Последняя неделя</v>
      </c>
      <c r="L83">
        <f t="shared" si="5"/>
        <v>0</v>
      </c>
    </row>
    <row r="84" spans="1:12" x14ac:dyDescent="0.3">
      <c r="A84" s="16">
        <v>43981</v>
      </c>
      <c r="B84" s="17" t="str">
        <f t="shared" si="3"/>
        <v>суббота</v>
      </c>
      <c r="C84" t="s">
        <v>12</v>
      </c>
      <c r="D84">
        <v>14728.5</v>
      </c>
      <c r="E84">
        <v>1260483</v>
      </c>
      <c r="F84">
        <v>1048221.1390000001</v>
      </c>
      <c r="G84">
        <v>86278.176699999996</v>
      </c>
      <c r="K84" t="str">
        <f t="shared" si="4"/>
        <v>Последняя неделя</v>
      </c>
      <c r="L84">
        <f t="shared" si="5"/>
        <v>0</v>
      </c>
    </row>
    <row r="85" spans="1:12" x14ac:dyDescent="0.3">
      <c r="A85" s="16">
        <v>43979</v>
      </c>
      <c r="B85" s="17" t="str">
        <f t="shared" si="3"/>
        <v>четверг</v>
      </c>
      <c r="C85" t="s">
        <v>12</v>
      </c>
      <c r="D85">
        <v>13038</v>
      </c>
      <c r="E85">
        <v>1114552.5</v>
      </c>
      <c r="F85">
        <v>939269.56700000004</v>
      </c>
      <c r="G85">
        <v>74269.06047692307</v>
      </c>
      <c r="K85" t="str">
        <f t="shared" si="4"/>
        <v>Последняя неделя</v>
      </c>
      <c r="L85">
        <f t="shared" si="5"/>
        <v>0</v>
      </c>
    </row>
    <row r="86" spans="1:12" x14ac:dyDescent="0.3">
      <c r="A86" s="16">
        <v>43967</v>
      </c>
      <c r="B86" s="17" t="str">
        <f t="shared" si="3"/>
        <v>суббота</v>
      </c>
      <c r="C86" t="s">
        <v>13</v>
      </c>
      <c r="D86">
        <v>35482.5</v>
      </c>
      <c r="E86">
        <v>3222517.5</v>
      </c>
      <c r="F86">
        <v>2633868.1740000001</v>
      </c>
      <c r="G86">
        <v>150484.18215384614</v>
      </c>
      <c r="K86" t="str">
        <f t="shared" si="4"/>
        <v/>
      </c>
      <c r="L86">
        <f t="shared" si="5"/>
        <v>0</v>
      </c>
    </row>
    <row r="87" spans="1:12" x14ac:dyDescent="0.3">
      <c r="A87" s="16">
        <v>43970</v>
      </c>
      <c r="B87" s="17" t="str">
        <f t="shared" si="3"/>
        <v>вторник</v>
      </c>
      <c r="C87" t="s">
        <v>13</v>
      </c>
      <c r="D87">
        <v>32434.5</v>
      </c>
      <c r="E87">
        <v>2865337.5</v>
      </c>
      <c r="F87">
        <v>2368028.6850000001</v>
      </c>
      <c r="G87">
        <v>225452.89078461539</v>
      </c>
      <c r="K87" t="str">
        <f t="shared" si="4"/>
        <v/>
      </c>
      <c r="L87">
        <f t="shared" si="5"/>
        <v>0</v>
      </c>
    </row>
    <row r="88" spans="1:12" x14ac:dyDescent="0.3">
      <c r="A88" s="16">
        <v>43968</v>
      </c>
      <c r="B88" s="17" t="str">
        <f t="shared" si="3"/>
        <v>воскресенье</v>
      </c>
      <c r="C88" t="s">
        <v>13</v>
      </c>
      <c r="D88">
        <v>30486</v>
      </c>
      <c r="E88">
        <v>2694289.5</v>
      </c>
      <c r="F88">
        <v>2183502.7290000003</v>
      </c>
      <c r="G88">
        <v>153558.02257692307</v>
      </c>
      <c r="K88" t="str">
        <f t="shared" si="4"/>
        <v/>
      </c>
      <c r="L88">
        <f t="shared" si="5"/>
        <v>0</v>
      </c>
    </row>
    <row r="89" spans="1:12" x14ac:dyDescent="0.3">
      <c r="A89" s="16">
        <v>43960</v>
      </c>
      <c r="B89" s="17" t="str">
        <f t="shared" si="3"/>
        <v>суббота</v>
      </c>
      <c r="C89" t="s">
        <v>13</v>
      </c>
      <c r="D89">
        <v>32079</v>
      </c>
      <c r="E89">
        <v>2902167</v>
      </c>
      <c r="F89">
        <v>2319890.3459999999</v>
      </c>
      <c r="G89">
        <v>194963.39216923076</v>
      </c>
      <c r="K89" t="str">
        <f t="shared" si="4"/>
        <v/>
      </c>
      <c r="L89">
        <f t="shared" si="5"/>
        <v>0</v>
      </c>
    </row>
    <row r="90" spans="1:12" x14ac:dyDescent="0.3">
      <c r="A90" s="16">
        <v>43955</v>
      </c>
      <c r="B90" s="17" t="str">
        <f t="shared" si="3"/>
        <v>понедельник</v>
      </c>
      <c r="C90" t="s">
        <v>13</v>
      </c>
      <c r="D90">
        <v>27072</v>
      </c>
      <c r="E90">
        <v>2450968.5</v>
      </c>
      <c r="F90">
        <v>1980824.9889999998</v>
      </c>
      <c r="G90">
        <v>188174.3243923077</v>
      </c>
      <c r="K90" t="str">
        <f t="shared" si="4"/>
        <v/>
      </c>
      <c r="L90">
        <f t="shared" si="5"/>
        <v>0</v>
      </c>
    </row>
    <row r="91" spans="1:12" x14ac:dyDescent="0.3">
      <c r="A91" s="16">
        <v>43950</v>
      </c>
      <c r="B91" s="17" t="str">
        <f t="shared" si="3"/>
        <v>среда</v>
      </c>
      <c r="C91" t="s">
        <v>13</v>
      </c>
      <c r="D91">
        <v>25917</v>
      </c>
      <c r="E91">
        <v>2397588</v>
      </c>
      <c r="F91">
        <v>1937222.0459999999</v>
      </c>
      <c r="G91">
        <v>159472.57584615384</v>
      </c>
      <c r="K91" t="str">
        <f t="shared" si="4"/>
        <v/>
      </c>
      <c r="L91">
        <f t="shared" si="5"/>
        <v>0</v>
      </c>
    </row>
    <row r="92" spans="1:12" x14ac:dyDescent="0.3">
      <c r="A92" s="16">
        <v>43953</v>
      </c>
      <c r="B92" s="17" t="str">
        <f t="shared" si="3"/>
        <v>суббота</v>
      </c>
      <c r="C92" t="s">
        <v>13</v>
      </c>
      <c r="D92">
        <v>19461</v>
      </c>
      <c r="E92">
        <v>1799230.5</v>
      </c>
      <c r="F92">
        <v>1457108.1479999998</v>
      </c>
      <c r="G92">
        <v>183829.81409230767</v>
      </c>
      <c r="K92" t="str">
        <f t="shared" si="4"/>
        <v/>
      </c>
      <c r="L92">
        <f t="shared" si="5"/>
        <v>0</v>
      </c>
    </row>
    <row r="93" spans="1:12" x14ac:dyDescent="0.3">
      <c r="A93" s="16">
        <v>43977</v>
      </c>
      <c r="B93" s="17" t="str">
        <f t="shared" si="3"/>
        <v>вторник</v>
      </c>
      <c r="C93" t="s">
        <v>13</v>
      </c>
      <c r="D93">
        <v>31407</v>
      </c>
      <c r="E93">
        <v>2907411</v>
      </c>
      <c r="F93">
        <v>2288433.4950000001</v>
      </c>
      <c r="G93">
        <v>193538.8704076923</v>
      </c>
      <c r="K93" t="str">
        <f t="shared" si="4"/>
        <v>Последняя неделя</v>
      </c>
      <c r="L93">
        <f t="shared" si="5"/>
        <v>0</v>
      </c>
    </row>
    <row r="94" spans="1:12" x14ac:dyDescent="0.3">
      <c r="A94" s="16">
        <v>43952</v>
      </c>
      <c r="B94" s="17" t="str">
        <f t="shared" si="3"/>
        <v>пятница</v>
      </c>
      <c r="C94" t="s">
        <v>13</v>
      </c>
      <c r="D94">
        <v>25792.5</v>
      </c>
      <c r="E94">
        <v>2374356</v>
      </c>
      <c r="F94">
        <v>1915101.034</v>
      </c>
      <c r="G94">
        <v>277477.31932307692</v>
      </c>
      <c r="K94" t="str">
        <f t="shared" si="4"/>
        <v/>
      </c>
      <c r="L94">
        <f t="shared" si="5"/>
        <v>0</v>
      </c>
    </row>
    <row r="95" spans="1:12" x14ac:dyDescent="0.3">
      <c r="A95" s="16">
        <v>43963</v>
      </c>
      <c r="B95" s="17" t="str">
        <f t="shared" si="3"/>
        <v>вторник</v>
      </c>
      <c r="C95" t="s">
        <v>13</v>
      </c>
      <c r="D95">
        <v>26032.5</v>
      </c>
      <c r="E95">
        <v>2370432</v>
      </c>
      <c r="F95">
        <v>1847737.8370000001</v>
      </c>
      <c r="G95">
        <v>141864.00329999998</v>
      </c>
      <c r="K95" t="str">
        <f t="shared" si="4"/>
        <v/>
      </c>
      <c r="L95">
        <f t="shared" si="5"/>
        <v>0</v>
      </c>
    </row>
    <row r="96" spans="1:12" x14ac:dyDescent="0.3">
      <c r="A96" s="16">
        <v>43972</v>
      </c>
      <c r="B96" s="17" t="str">
        <f t="shared" si="3"/>
        <v>четверг</v>
      </c>
      <c r="C96" t="s">
        <v>13</v>
      </c>
      <c r="D96">
        <v>31707</v>
      </c>
      <c r="E96">
        <v>2853181.5</v>
      </c>
      <c r="F96">
        <v>2349459.5</v>
      </c>
      <c r="G96">
        <v>187617.05315384615</v>
      </c>
      <c r="K96" t="str">
        <f t="shared" si="4"/>
        <v/>
      </c>
      <c r="L96">
        <f t="shared" si="5"/>
        <v>0</v>
      </c>
    </row>
    <row r="97" spans="1:12" x14ac:dyDescent="0.3">
      <c r="A97" s="16">
        <v>43971</v>
      </c>
      <c r="B97" s="17" t="str">
        <f t="shared" si="3"/>
        <v>среда</v>
      </c>
      <c r="C97" t="s">
        <v>13</v>
      </c>
      <c r="D97">
        <v>29955</v>
      </c>
      <c r="E97">
        <v>2692230</v>
      </c>
      <c r="F97">
        <v>2195766.1209999998</v>
      </c>
      <c r="G97">
        <v>202002.14775384613</v>
      </c>
      <c r="K97" t="str">
        <f t="shared" si="4"/>
        <v/>
      </c>
      <c r="L97">
        <f t="shared" si="5"/>
        <v>0</v>
      </c>
    </row>
    <row r="98" spans="1:12" x14ac:dyDescent="0.3">
      <c r="A98" s="16">
        <v>43956</v>
      </c>
      <c r="B98" s="17" t="str">
        <f t="shared" si="3"/>
        <v>вторник</v>
      </c>
      <c r="C98" t="s">
        <v>13</v>
      </c>
      <c r="D98">
        <v>22848</v>
      </c>
      <c r="E98">
        <v>2079900</v>
      </c>
      <c r="F98">
        <v>1657688.8529999999</v>
      </c>
      <c r="G98">
        <v>178454.88537692308</v>
      </c>
      <c r="K98" t="str">
        <f t="shared" si="4"/>
        <v/>
      </c>
      <c r="L98">
        <f t="shared" si="5"/>
        <v>0</v>
      </c>
    </row>
    <row r="99" spans="1:12" x14ac:dyDescent="0.3">
      <c r="A99" s="16">
        <v>43949</v>
      </c>
      <c r="B99" s="17" t="str">
        <f t="shared" si="3"/>
        <v>вторник</v>
      </c>
      <c r="C99" t="s">
        <v>13</v>
      </c>
      <c r="D99">
        <v>23314.5</v>
      </c>
      <c r="E99">
        <v>2136817.5</v>
      </c>
      <c r="F99">
        <v>1701780.4779999999</v>
      </c>
      <c r="G99">
        <v>141999.40078461537</v>
      </c>
      <c r="K99" t="str">
        <f t="shared" si="4"/>
        <v/>
      </c>
      <c r="L99">
        <f t="shared" si="5"/>
        <v>0</v>
      </c>
    </row>
    <row r="100" spans="1:12" x14ac:dyDescent="0.3">
      <c r="A100" s="16">
        <v>43964</v>
      </c>
      <c r="B100" s="17" t="str">
        <f t="shared" si="3"/>
        <v>среда</v>
      </c>
      <c r="C100" t="s">
        <v>13</v>
      </c>
      <c r="D100">
        <v>26464.5</v>
      </c>
      <c r="E100">
        <v>2373337.5</v>
      </c>
      <c r="F100">
        <v>1886244.7409999999</v>
      </c>
      <c r="G100">
        <v>207105.15935384613</v>
      </c>
      <c r="K100" t="str">
        <f t="shared" si="4"/>
        <v/>
      </c>
      <c r="L100">
        <f t="shared" si="5"/>
        <v>0</v>
      </c>
    </row>
    <row r="101" spans="1:12" x14ac:dyDescent="0.3">
      <c r="A101" s="16">
        <v>43954</v>
      </c>
      <c r="B101" s="17" t="str">
        <f t="shared" si="3"/>
        <v>воскресенье</v>
      </c>
      <c r="C101" t="s">
        <v>13</v>
      </c>
      <c r="D101">
        <v>23539.5</v>
      </c>
      <c r="E101">
        <v>2170309.5</v>
      </c>
      <c r="F101">
        <v>1735984.6140000001</v>
      </c>
      <c r="G101">
        <v>170377.85753846151</v>
      </c>
      <c r="K101" t="str">
        <f t="shared" si="4"/>
        <v/>
      </c>
      <c r="L101">
        <f t="shared" si="5"/>
        <v>0</v>
      </c>
    </row>
    <row r="102" spans="1:12" x14ac:dyDescent="0.3">
      <c r="A102" s="16">
        <v>43957</v>
      </c>
      <c r="B102" s="17" t="str">
        <f t="shared" si="3"/>
        <v>среда</v>
      </c>
      <c r="C102" t="s">
        <v>13</v>
      </c>
      <c r="D102">
        <v>24678</v>
      </c>
      <c r="E102">
        <v>2232519</v>
      </c>
      <c r="F102">
        <v>1781999.058</v>
      </c>
      <c r="G102">
        <v>359577.90600769228</v>
      </c>
      <c r="K102" t="str">
        <f t="shared" si="4"/>
        <v/>
      </c>
      <c r="L102">
        <f t="shared" si="5"/>
        <v>0</v>
      </c>
    </row>
    <row r="103" spans="1:12" x14ac:dyDescent="0.3">
      <c r="A103" s="16">
        <v>43974</v>
      </c>
      <c r="B103" s="17" t="str">
        <f t="shared" si="3"/>
        <v>суббота</v>
      </c>
      <c r="C103" t="s">
        <v>13</v>
      </c>
      <c r="D103">
        <v>38176.5</v>
      </c>
      <c r="E103">
        <v>3385372.5</v>
      </c>
      <c r="F103">
        <v>2831498.2739999997</v>
      </c>
      <c r="G103">
        <v>146460.30097692306</v>
      </c>
      <c r="K103" t="str">
        <f t="shared" si="4"/>
        <v/>
      </c>
      <c r="L103">
        <f t="shared" si="5"/>
        <v>0</v>
      </c>
    </row>
    <row r="104" spans="1:12" x14ac:dyDescent="0.3">
      <c r="A104" s="16">
        <v>43976</v>
      </c>
      <c r="B104" s="17" t="str">
        <f t="shared" si="3"/>
        <v>понедельник</v>
      </c>
      <c r="C104" t="s">
        <v>13</v>
      </c>
      <c r="D104">
        <v>30603</v>
      </c>
      <c r="E104">
        <v>2865727.5</v>
      </c>
      <c r="F104">
        <v>2288224.429</v>
      </c>
      <c r="G104">
        <v>167381.28187692308</v>
      </c>
      <c r="K104" t="str">
        <f t="shared" si="4"/>
        <v/>
      </c>
      <c r="L104">
        <f t="shared" si="5"/>
        <v>0</v>
      </c>
    </row>
    <row r="105" spans="1:12" x14ac:dyDescent="0.3">
      <c r="A105" s="16">
        <v>43951</v>
      </c>
      <c r="B105" s="17" t="str">
        <f t="shared" si="3"/>
        <v>четверг</v>
      </c>
      <c r="C105" t="s">
        <v>13</v>
      </c>
      <c r="D105">
        <v>24211.5</v>
      </c>
      <c r="E105">
        <v>2267664</v>
      </c>
      <c r="F105">
        <v>1801564.392</v>
      </c>
      <c r="G105">
        <v>97090.63692307692</v>
      </c>
      <c r="K105" t="str">
        <f t="shared" si="4"/>
        <v/>
      </c>
      <c r="L105">
        <f t="shared" si="5"/>
        <v>0</v>
      </c>
    </row>
    <row r="106" spans="1:12" x14ac:dyDescent="0.3">
      <c r="A106" s="16">
        <v>43961</v>
      </c>
      <c r="B106" s="17" t="str">
        <f t="shared" si="3"/>
        <v>воскресенье</v>
      </c>
      <c r="C106" t="s">
        <v>13</v>
      </c>
      <c r="D106">
        <v>31399.5</v>
      </c>
      <c r="E106">
        <v>2862298.5</v>
      </c>
      <c r="F106">
        <v>2267667.5189999999</v>
      </c>
      <c r="G106">
        <v>169650.86923076923</v>
      </c>
      <c r="K106" t="str">
        <f t="shared" si="4"/>
        <v/>
      </c>
      <c r="L106">
        <f t="shared" si="5"/>
        <v>0</v>
      </c>
    </row>
    <row r="107" spans="1:12" x14ac:dyDescent="0.3">
      <c r="A107" s="16">
        <v>43959</v>
      </c>
      <c r="B107" s="17" t="str">
        <f t="shared" si="3"/>
        <v>пятница</v>
      </c>
      <c r="C107" t="s">
        <v>13</v>
      </c>
      <c r="D107">
        <v>25294.5</v>
      </c>
      <c r="E107">
        <v>2271454.5</v>
      </c>
      <c r="F107">
        <v>1811009.8979999998</v>
      </c>
      <c r="G107">
        <v>151659.17713846153</v>
      </c>
      <c r="K107" t="str">
        <f t="shared" si="4"/>
        <v/>
      </c>
      <c r="L107">
        <f t="shared" si="5"/>
        <v>0</v>
      </c>
    </row>
    <row r="108" spans="1:12" x14ac:dyDescent="0.3">
      <c r="A108" s="16">
        <v>43958</v>
      </c>
      <c r="B108" s="17" t="str">
        <f t="shared" si="3"/>
        <v>четверг</v>
      </c>
      <c r="C108" t="s">
        <v>13</v>
      </c>
      <c r="D108">
        <v>25468.5</v>
      </c>
      <c r="E108">
        <v>2350672.5</v>
      </c>
      <c r="F108">
        <v>1875294.65</v>
      </c>
      <c r="G108">
        <v>221739.45623076922</v>
      </c>
      <c r="K108" t="str">
        <f t="shared" si="4"/>
        <v/>
      </c>
      <c r="L108">
        <f t="shared" si="5"/>
        <v>0</v>
      </c>
    </row>
    <row r="109" spans="1:12" x14ac:dyDescent="0.3">
      <c r="A109" s="16">
        <v>43975</v>
      </c>
      <c r="B109" s="17" t="str">
        <f t="shared" si="3"/>
        <v>воскресенье</v>
      </c>
      <c r="C109" t="s">
        <v>13</v>
      </c>
      <c r="D109">
        <v>31854</v>
      </c>
      <c r="E109">
        <v>2915533.5</v>
      </c>
      <c r="F109">
        <v>2431800.3939999999</v>
      </c>
      <c r="G109">
        <v>155421.87692307692</v>
      </c>
      <c r="K109" t="str">
        <f t="shared" si="4"/>
        <v/>
      </c>
      <c r="L109">
        <f t="shared" si="5"/>
        <v>0</v>
      </c>
    </row>
    <row r="110" spans="1:12" x14ac:dyDescent="0.3">
      <c r="A110" s="16">
        <v>43982</v>
      </c>
      <c r="B110" s="17" t="str">
        <f t="shared" si="3"/>
        <v>воскресенье</v>
      </c>
      <c r="C110" t="s">
        <v>13</v>
      </c>
      <c r="D110">
        <v>32359.5</v>
      </c>
      <c r="E110">
        <v>2991999</v>
      </c>
      <c r="F110">
        <v>2374135.6799999997</v>
      </c>
      <c r="G110">
        <v>106116.64615384616</v>
      </c>
      <c r="K110" t="str">
        <f t="shared" si="4"/>
        <v>Последняя неделя</v>
      </c>
      <c r="L110">
        <f t="shared" si="5"/>
        <v>0</v>
      </c>
    </row>
    <row r="111" spans="1:12" x14ac:dyDescent="0.3">
      <c r="A111" s="16">
        <v>43981</v>
      </c>
      <c r="B111" s="17" t="str">
        <f t="shared" si="3"/>
        <v>суббота</v>
      </c>
      <c r="C111" t="s">
        <v>13</v>
      </c>
      <c r="D111">
        <v>39867</v>
      </c>
      <c r="E111">
        <v>3654166.5</v>
      </c>
      <c r="F111">
        <v>2919786.2949999999</v>
      </c>
      <c r="G111">
        <v>182639.11723076922</v>
      </c>
      <c r="K111" t="str">
        <f t="shared" si="4"/>
        <v>Последняя неделя</v>
      </c>
      <c r="L111">
        <f t="shared" si="5"/>
        <v>0</v>
      </c>
    </row>
    <row r="112" spans="1:12" x14ac:dyDescent="0.3">
      <c r="A112" s="16">
        <v>43979</v>
      </c>
      <c r="B112" s="17" t="str">
        <f t="shared" si="3"/>
        <v>четверг</v>
      </c>
      <c r="C112" t="s">
        <v>13</v>
      </c>
      <c r="D112">
        <v>31974</v>
      </c>
      <c r="E112">
        <v>3004213.5</v>
      </c>
      <c r="F112">
        <v>2389834.3129999996</v>
      </c>
      <c r="G112">
        <v>174780.66518461538</v>
      </c>
      <c r="K112" t="str">
        <f t="shared" si="4"/>
        <v>Последняя неделя</v>
      </c>
      <c r="L112">
        <f t="shared" si="5"/>
        <v>0</v>
      </c>
    </row>
    <row r="113" spans="1:12" x14ac:dyDescent="0.3">
      <c r="A113" s="16">
        <v>43967</v>
      </c>
      <c r="B113" s="17" t="str">
        <f t="shared" si="3"/>
        <v>суббота</v>
      </c>
      <c r="C113" t="s">
        <v>14</v>
      </c>
      <c r="D113">
        <v>321412.5</v>
      </c>
      <c r="E113">
        <v>32235864</v>
      </c>
      <c r="F113">
        <v>23691368.555</v>
      </c>
      <c r="G113">
        <v>595097.15929230768</v>
      </c>
      <c r="K113" t="str">
        <f t="shared" si="4"/>
        <v/>
      </c>
      <c r="L113">
        <f t="shared" si="5"/>
        <v>0</v>
      </c>
    </row>
    <row r="114" spans="1:12" x14ac:dyDescent="0.3">
      <c r="A114" s="16">
        <v>43970</v>
      </c>
      <c r="B114" s="17" t="str">
        <f t="shared" si="3"/>
        <v>вторник</v>
      </c>
      <c r="C114" t="s">
        <v>14</v>
      </c>
      <c r="D114">
        <v>276568.5</v>
      </c>
      <c r="E114">
        <v>27093624</v>
      </c>
      <c r="F114">
        <v>19768696.5</v>
      </c>
      <c r="G114">
        <v>759335.80469230772</v>
      </c>
      <c r="K114" t="str">
        <f t="shared" si="4"/>
        <v/>
      </c>
      <c r="L114">
        <f t="shared" si="5"/>
        <v>0</v>
      </c>
    </row>
    <row r="115" spans="1:12" x14ac:dyDescent="0.3">
      <c r="A115" s="16">
        <v>43968</v>
      </c>
      <c r="B115" s="17" t="str">
        <f t="shared" si="3"/>
        <v>воскресенье</v>
      </c>
      <c r="C115" t="s">
        <v>14</v>
      </c>
      <c r="D115">
        <v>269029.5</v>
      </c>
      <c r="E115">
        <v>26659930.5</v>
      </c>
      <c r="F115">
        <v>19515982.116</v>
      </c>
      <c r="G115">
        <v>551393.4769230769</v>
      </c>
      <c r="K115" t="str">
        <f t="shared" si="4"/>
        <v/>
      </c>
      <c r="L115">
        <f t="shared" si="5"/>
        <v>0</v>
      </c>
    </row>
    <row r="116" spans="1:12" x14ac:dyDescent="0.3">
      <c r="A116" s="16">
        <v>43960</v>
      </c>
      <c r="B116" s="17" t="str">
        <f t="shared" si="3"/>
        <v>суббота</v>
      </c>
      <c r="C116" t="s">
        <v>14</v>
      </c>
      <c r="D116">
        <v>285972</v>
      </c>
      <c r="E116">
        <v>29768199</v>
      </c>
      <c r="F116">
        <v>21483666.921</v>
      </c>
      <c r="G116">
        <v>549316.95015384618</v>
      </c>
      <c r="K116" t="str">
        <f t="shared" si="4"/>
        <v/>
      </c>
      <c r="L116">
        <f t="shared" si="5"/>
        <v>0</v>
      </c>
    </row>
    <row r="117" spans="1:12" x14ac:dyDescent="0.3">
      <c r="A117" s="16">
        <v>43955</v>
      </c>
      <c r="B117" s="17" t="str">
        <f t="shared" si="3"/>
        <v>понедельник</v>
      </c>
      <c r="C117" t="s">
        <v>14</v>
      </c>
      <c r="D117">
        <v>283942.5</v>
      </c>
      <c r="E117">
        <v>29357940</v>
      </c>
      <c r="F117">
        <v>21174604.830000002</v>
      </c>
      <c r="G117">
        <v>988153.40803076921</v>
      </c>
      <c r="K117" t="str">
        <f t="shared" si="4"/>
        <v/>
      </c>
      <c r="L117">
        <f t="shared" si="5"/>
        <v>0</v>
      </c>
    </row>
    <row r="118" spans="1:12" x14ac:dyDescent="0.3">
      <c r="A118" s="16">
        <v>43950</v>
      </c>
      <c r="B118" s="17" t="str">
        <f t="shared" si="3"/>
        <v>среда</v>
      </c>
      <c r="C118" t="s">
        <v>14</v>
      </c>
      <c r="D118">
        <v>298059</v>
      </c>
      <c r="E118">
        <v>30869287.5</v>
      </c>
      <c r="F118">
        <v>22717731.617999997</v>
      </c>
      <c r="G118">
        <v>661329.17833846144</v>
      </c>
      <c r="K118" t="str">
        <f t="shared" si="4"/>
        <v/>
      </c>
      <c r="L118">
        <f t="shared" si="5"/>
        <v>0</v>
      </c>
    </row>
    <row r="119" spans="1:12" x14ac:dyDescent="0.3">
      <c r="A119" s="16">
        <v>43953</v>
      </c>
      <c r="B119" s="17" t="str">
        <f t="shared" si="3"/>
        <v>суббота</v>
      </c>
      <c r="C119" t="s">
        <v>14</v>
      </c>
      <c r="D119">
        <v>232903.5</v>
      </c>
      <c r="E119">
        <v>24342016.5</v>
      </c>
      <c r="F119">
        <v>17790852.443999998</v>
      </c>
      <c r="G119">
        <v>634118.86923076923</v>
      </c>
      <c r="K119" t="str">
        <f t="shared" si="4"/>
        <v/>
      </c>
      <c r="L119">
        <f t="shared" si="5"/>
        <v>0</v>
      </c>
    </row>
    <row r="120" spans="1:12" x14ac:dyDescent="0.3">
      <c r="A120" s="16">
        <v>43977</v>
      </c>
      <c r="B120" s="17" t="str">
        <f t="shared" si="3"/>
        <v>вторник</v>
      </c>
      <c r="C120" t="s">
        <v>14</v>
      </c>
      <c r="D120">
        <v>276966</v>
      </c>
      <c r="E120">
        <v>27872617.898850001</v>
      </c>
      <c r="F120">
        <v>20223763.805</v>
      </c>
      <c r="G120">
        <v>645572.57826153841</v>
      </c>
      <c r="K120" t="str">
        <f t="shared" si="4"/>
        <v>Последняя неделя</v>
      </c>
      <c r="L120">
        <f t="shared" si="5"/>
        <v>0</v>
      </c>
    </row>
    <row r="121" spans="1:12" x14ac:dyDescent="0.3">
      <c r="A121" s="16">
        <v>43952</v>
      </c>
      <c r="B121" s="17" t="str">
        <f t="shared" si="3"/>
        <v>пятница</v>
      </c>
      <c r="C121" t="s">
        <v>14</v>
      </c>
      <c r="D121">
        <v>296149.5</v>
      </c>
      <c r="E121">
        <v>31053316.5</v>
      </c>
      <c r="F121">
        <v>22737807.546999998</v>
      </c>
      <c r="G121">
        <v>896375.16923076916</v>
      </c>
      <c r="K121" t="str">
        <f t="shared" si="4"/>
        <v/>
      </c>
      <c r="L121">
        <f t="shared" si="5"/>
        <v>0</v>
      </c>
    </row>
    <row r="122" spans="1:12" x14ac:dyDescent="0.3">
      <c r="A122" s="16">
        <v>43963</v>
      </c>
      <c r="B122" s="17" t="str">
        <f t="shared" si="3"/>
        <v>вторник</v>
      </c>
      <c r="C122" t="s">
        <v>14</v>
      </c>
      <c r="D122">
        <v>281796</v>
      </c>
      <c r="E122">
        <v>29042520</v>
      </c>
      <c r="F122">
        <v>20980503.504999999</v>
      </c>
      <c r="G122">
        <v>776209.03169999993</v>
      </c>
      <c r="K122" t="str">
        <f t="shared" si="4"/>
        <v/>
      </c>
      <c r="L122">
        <f t="shared" si="5"/>
        <v>0</v>
      </c>
    </row>
    <row r="123" spans="1:12" x14ac:dyDescent="0.3">
      <c r="A123" s="16">
        <v>43972</v>
      </c>
      <c r="B123" s="17" t="str">
        <f t="shared" si="3"/>
        <v>четверг</v>
      </c>
      <c r="C123" t="s">
        <v>14</v>
      </c>
      <c r="D123">
        <v>288936</v>
      </c>
      <c r="E123">
        <v>27852900</v>
      </c>
      <c r="F123">
        <v>20824687.999000002</v>
      </c>
      <c r="G123">
        <v>822353.43936153851</v>
      </c>
      <c r="K123" t="str">
        <f t="shared" si="4"/>
        <v/>
      </c>
      <c r="L123">
        <f t="shared" si="5"/>
        <v>0</v>
      </c>
    </row>
    <row r="124" spans="1:12" x14ac:dyDescent="0.3">
      <c r="A124" s="16">
        <v>43971</v>
      </c>
      <c r="B124" s="17" t="str">
        <f t="shared" si="3"/>
        <v>среда</v>
      </c>
      <c r="C124" t="s">
        <v>14</v>
      </c>
      <c r="D124">
        <v>300151.5</v>
      </c>
      <c r="E124">
        <v>29368771.617449999</v>
      </c>
      <c r="F124">
        <v>21545834.136</v>
      </c>
      <c r="G124">
        <v>1052145.9026769232</v>
      </c>
      <c r="K124" t="str">
        <f t="shared" si="4"/>
        <v/>
      </c>
      <c r="L124">
        <f t="shared" si="5"/>
        <v>0</v>
      </c>
    </row>
    <row r="125" spans="1:12" x14ac:dyDescent="0.3">
      <c r="A125" s="16">
        <v>43956</v>
      </c>
      <c r="B125" s="17" t="str">
        <f t="shared" si="3"/>
        <v>вторник</v>
      </c>
      <c r="C125" t="s">
        <v>14</v>
      </c>
      <c r="D125">
        <v>262734</v>
      </c>
      <c r="E125">
        <v>27278441.145</v>
      </c>
      <c r="F125">
        <v>19610637.316999998</v>
      </c>
      <c r="G125">
        <v>919330.0461538462</v>
      </c>
      <c r="K125" t="str">
        <f t="shared" si="4"/>
        <v/>
      </c>
      <c r="L125">
        <f t="shared" si="5"/>
        <v>0</v>
      </c>
    </row>
    <row r="126" spans="1:12" x14ac:dyDescent="0.3">
      <c r="A126" s="16">
        <v>43949</v>
      </c>
      <c r="B126" s="17" t="str">
        <f t="shared" si="3"/>
        <v>вторник</v>
      </c>
      <c r="C126" t="s">
        <v>14</v>
      </c>
      <c r="D126">
        <v>286002</v>
      </c>
      <c r="E126">
        <v>29159032.5</v>
      </c>
      <c r="F126">
        <v>21437602.310000002</v>
      </c>
      <c r="G126">
        <v>637711.59372307686</v>
      </c>
      <c r="K126" t="str">
        <f t="shared" si="4"/>
        <v/>
      </c>
      <c r="L126">
        <f t="shared" si="5"/>
        <v>0</v>
      </c>
    </row>
    <row r="127" spans="1:12" x14ac:dyDescent="0.3">
      <c r="A127" s="16">
        <v>43964</v>
      </c>
      <c r="B127" s="17" t="str">
        <f t="shared" si="3"/>
        <v>среда</v>
      </c>
      <c r="C127" t="s">
        <v>14</v>
      </c>
      <c r="D127">
        <v>258459</v>
      </c>
      <c r="E127">
        <v>26467453.5</v>
      </c>
      <c r="F127">
        <v>19153152.526999999</v>
      </c>
      <c r="G127">
        <v>636197.23340769229</v>
      </c>
      <c r="K127" t="str">
        <f t="shared" si="4"/>
        <v/>
      </c>
      <c r="L127">
        <f t="shared" si="5"/>
        <v>0</v>
      </c>
    </row>
    <row r="128" spans="1:12" x14ac:dyDescent="0.3">
      <c r="A128" s="16">
        <v>43954</v>
      </c>
      <c r="B128" s="17" t="str">
        <f t="shared" si="3"/>
        <v>воскресенье</v>
      </c>
      <c r="C128" t="s">
        <v>14</v>
      </c>
      <c r="D128">
        <v>274083</v>
      </c>
      <c r="E128">
        <v>28427001</v>
      </c>
      <c r="F128">
        <v>20563887.598999999</v>
      </c>
      <c r="G128">
        <v>779849.36538461538</v>
      </c>
      <c r="K128" t="str">
        <f t="shared" si="4"/>
        <v/>
      </c>
      <c r="L128">
        <f t="shared" si="5"/>
        <v>0</v>
      </c>
    </row>
    <row r="129" spans="1:12" x14ac:dyDescent="0.3">
      <c r="A129" s="16">
        <v>43957</v>
      </c>
      <c r="B129" s="17" t="str">
        <f t="shared" si="3"/>
        <v>среда</v>
      </c>
      <c r="C129" t="s">
        <v>14</v>
      </c>
      <c r="D129">
        <v>277512</v>
      </c>
      <c r="E129">
        <v>28770810.105599999</v>
      </c>
      <c r="F129">
        <v>20810852.736000001</v>
      </c>
      <c r="G129">
        <v>790162.57692307688</v>
      </c>
      <c r="K129" t="str">
        <f t="shared" si="4"/>
        <v/>
      </c>
      <c r="L129">
        <f t="shared" si="5"/>
        <v>0</v>
      </c>
    </row>
    <row r="130" spans="1:12" x14ac:dyDescent="0.3">
      <c r="A130" s="16">
        <v>43974</v>
      </c>
      <c r="B130" s="17" t="str">
        <f t="shared" ref="B130:B193" si="6">TEXT(A130,"ДДДД")</f>
        <v>суббота</v>
      </c>
      <c r="C130" t="s">
        <v>14</v>
      </c>
      <c r="D130">
        <v>356982</v>
      </c>
      <c r="E130">
        <v>35103926.711549997</v>
      </c>
      <c r="F130">
        <v>26357141.036999997</v>
      </c>
      <c r="G130">
        <v>601482.07692307688</v>
      </c>
      <c r="K130" t="str">
        <f t="shared" ref="K130:K193" si="7">IF(AND(ISNUMBER(A130),A130&gt;=$O$1-6),"Последняя неделя","")</f>
        <v/>
      </c>
      <c r="L130">
        <f t="shared" ref="L130:L193" si="8">IF(H130&lt;&gt;0,E130/H130,0)</f>
        <v>0</v>
      </c>
    </row>
    <row r="131" spans="1:12" x14ac:dyDescent="0.3">
      <c r="A131" s="16">
        <v>43976</v>
      </c>
      <c r="B131" s="17" t="str">
        <f t="shared" si="6"/>
        <v>понедельник</v>
      </c>
      <c r="C131" t="s">
        <v>14</v>
      </c>
      <c r="D131">
        <v>266983.5</v>
      </c>
      <c r="E131">
        <v>27165913.5</v>
      </c>
      <c r="F131">
        <v>19659432.722999997</v>
      </c>
      <c r="G131">
        <v>698314.9846153846</v>
      </c>
      <c r="K131" t="str">
        <f t="shared" si="7"/>
        <v/>
      </c>
      <c r="L131">
        <f t="shared" si="8"/>
        <v>0</v>
      </c>
    </row>
    <row r="132" spans="1:12" x14ac:dyDescent="0.3">
      <c r="A132" s="16">
        <v>43951</v>
      </c>
      <c r="B132" s="17" t="str">
        <f t="shared" si="6"/>
        <v>четверг</v>
      </c>
      <c r="C132" t="s">
        <v>14</v>
      </c>
      <c r="D132">
        <v>311131.5</v>
      </c>
      <c r="E132">
        <v>32418879</v>
      </c>
      <c r="F132">
        <v>23595019.660999998</v>
      </c>
      <c r="G132">
        <v>265444.33165384614</v>
      </c>
      <c r="K132" t="str">
        <f t="shared" si="7"/>
        <v/>
      </c>
      <c r="L132">
        <f t="shared" si="8"/>
        <v>0</v>
      </c>
    </row>
    <row r="133" spans="1:12" x14ac:dyDescent="0.3">
      <c r="A133" s="16">
        <v>43961</v>
      </c>
      <c r="B133" s="17" t="str">
        <f t="shared" si="6"/>
        <v>воскресенье</v>
      </c>
      <c r="C133" t="s">
        <v>14</v>
      </c>
      <c r="D133">
        <v>287206.5</v>
      </c>
      <c r="E133">
        <v>29536176.10605</v>
      </c>
      <c r="F133">
        <v>21276357.105999999</v>
      </c>
      <c r="G133">
        <v>541588.89356153843</v>
      </c>
      <c r="K133" t="str">
        <f t="shared" si="7"/>
        <v/>
      </c>
      <c r="L133">
        <f t="shared" si="8"/>
        <v>0</v>
      </c>
    </row>
    <row r="134" spans="1:12" x14ac:dyDescent="0.3">
      <c r="A134" s="16">
        <v>43959</v>
      </c>
      <c r="B134" s="17" t="str">
        <f t="shared" si="6"/>
        <v>пятница</v>
      </c>
      <c r="C134" t="s">
        <v>14</v>
      </c>
      <c r="D134">
        <v>370092</v>
      </c>
      <c r="E134">
        <v>38091556.5</v>
      </c>
      <c r="F134">
        <v>28012065.349999998</v>
      </c>
      <c r="G134">
        <v>725212.99592307687</v>
      </c>
      <c r="K134" t="str">
        <f t="shared" si="7"/>
        <v/>
      </c>
      <c r="L134">
        <f t="shared" si="8"/>
        <v>0</v>
      </c>
    </row>
    <row r="135" spans="1:12" x14ac:dyDescent="0.3">
      <c r="A135" s="16">
        <v>43958</v>
      </c>
      <c r="B135" s="17" t="str">
        <f t="shared" si="6"/>
        <v>четверг</v>
      </c>
      <c r="C135" t="s">
        <v>14</v>
      </c>
      <c r="D135">
        <v>247813.5</v>
      </c>
      <c r="E135">
        <v>25325271</v>
      </c>
      <c r="F135">
        <v>18582990.427999999</v>
      </c>
      <c r="G135">
        <v>865201.87857692305</v>
      </c>
      <c r="K135" t="str">
        <f t="shared" si="7"/>
        <v/>
      </c>
      <c r="L135">
        <f t="shared" si="8"/>
        <v>0</v>
      </c>
    </row>
    <row r="136" spans="1:12" x14ac:dyDescent="0.3">
      <c r="A136" s="16">
        <v>43975</v>
      </c>
      <c r="B136" s="17" t="str">
        <f t="shared" si="6"/>
        <v>воскресенье</v>
      </c>
      <c r="C136" t="s">
        <v>14</v>
      </c>
      <c r="D136">
        <v>287740.5</v>
      </c>
      <c r="E136">
        <v>28188534</v>
      </c>
      <c r="F136">
        <v>21369401.386999998</v>
      </c>
      <c r="G136">
        <v>607679.34615384613</v>
      </c>
      <c r="K136" t="str">
        <f t="shared" si="7"/>
        <v/>
      </c>
      <c r="L136">
        <f t="shared" si="8"/>
        <v>0</v>
      </c>
    </row>
    <row r="137" spans="1:12" x14ac:dyDescent="0.3">
      <c r="A137" s="16">
        <v>43967</v>
      </c>
      <c r="B137" s="17" t="str">
        <f t="shared" si="6"/>
        <v>суббота</v>
      </c>
      <c r="C137" t="s">
        <v>15</v>
      </c>
      <c r="D137">
        <v>408810</v>
      </c>
      <c r="E137">
        <v>42323631</v>
      </c>
      <c r="F137">
        <v>31033323.692999996</v>
      </c>
      <c r="G137">
        <v>571764.09076923074</v>
      </c>
      <c r="K137" t="str">
        <f t="shared" si="7"/>
        <v/>
      </c>
      <c r="L137">
        <f t="shared" si="8"/>
        <v>0</v>
      </c>
    </row>
    <row r="138" spans="1:12" x14ac:dyDescent="0.3">
      <c r="A138" s="16">
        <v>43970</v>
      </c>
      <c r="B138" s="17" t="str">
        <f t="shared" si="6"/>
        <v>вторник</v>
      </c>
      <c r="C138" t="s">
        <v>15</v>
      </c>
      <c r="D138">
        <v>362536.5</v>
      </c>
      <c r="E138">
        <v>37023243</v>
      </c>
      <c r="F138">
        <v>26762183.377</v>
      </c>
      <c r="G138">
        <v>650375.76849230775</v>
      </c>
      <c r="K138" t="str">
        <f t="shared" si="7"/>
        <v/>
      </c>
      <c r="L138">
        <f t="shared" si="8"/>
        <v>0</v>
      </c>
    </row>
    <row r="139" spans="1:12" x14ac:dyDescent="0.3">
      <c r="A139" s="16">
        <v>43968</v>
      </c>
      <c r="B139" s="17" t="str">
        <f t="shared" si="6"/>
        <v>воскресенье</v>
      </c>
      <c r="C139" t="s">
        <v>15</v>
      </c>
      <c r="D139">
        <v>357072</v>
      </c>
      <c r="E139">
        <v>36834567</v>
      </c>
      <c r="F139">
        <v>26914635.671</v>
      </c>
      <c r="G139">
        <v>566638.92575384618</v>
      </c>
      <c r="K139" t="str">
        <f t="shared" si="7"/>
        <v/>
      </c>
      <c r="L139">
        <f t="shared" si="8"/>
        <v>0</v>
      </c>
    </row>
    <row r="140" spans="1:12" x14ac:dyDescent="0.3">
      <c r="A140" s="16">
        <v>43960</v>
      </c>
      <c r="B140" s="17" t="str">
        <f t="shared" si="6"/>
        <v>суббота</v>
      </c>
      <c r="C140" t="s">
        <v>15</v>
      </c>
      <c r="D140">
        <v>359214</v>
      </c>
      <c r="E140">
        <v>38693427</v>
      </c>
      <c r="F140">
        <v>27863789.055</v>
      </c>
      <c r="G140">
        <v>582268.72615384613</v>
      </c>
      <c r="K140" t="str">
        <f t="shared" si="7"/>
        <v/>
      </c>
      <c r="L140">
        <f t="shared" si="8"/>
        <v>0</v>
      </c>
    </row>
    <row r="141" spans="1:12" x14ac:dyDescent="0.3">
      <c r="A141" s="16">
        <v>43955</v>
      </c>
      <c r="B141" s="17" t="str">
        <f t="shared" si="6"/>
        <v>понедельник</v>
      </c>
      <c r="C141" t="s">
        <v>15</v>
      </c>
      <c r="D141">
        <v>360255</v>
      </c>
      <c r="E141">
        <v>38406954</v>
      </c>
      <c r="F141">
        <v>27588003.988000002</v>
      </c>
      <c r="G141">
        <v>1078421.345076923</v>
      </c>
      <c r="K141" t="str">
        <f t="shared" si="7"/>
        <v/>
      </c>
      <c r="L141">
        <f t="shared" si="8"/>
        <v>0</v>
      </c>
    </row>
    <row r="142" spans="1:12" x14ac:dyDescent="0.3">
      <c r="A142" s="16">
        <v>43950</v>
      </c>
      <c r="B142" s="17" t="str">
        <f t="shared" si="6"/>
        <v>среда</v>
      </c>
      <c r="C142" t="s">
        <v>15</v>
      </c>
      <c r="D142">
        <v>387220.5</v>
      </c>
      <c r="E142">
        <v>41559384</v>
      </c>
      <c r="F142">
        <v>30476170.214999996</v>
      </c>
      <c r="G142">
        <v>642893.56656923075</v>
      </c>
      <c r="K142" t="str">
        <f t="shared" si="7"/>
        <v/>
      </c>
      <c r="L142">
        <f t="shared" si="8"/>
        <v>0</v>
      </c>
    </row>
    <row r="143" spans="1:12" x14ac:dyDescent="0.3">
      <c r="A143" s="16">
        <v>43953</v>
      </c>
      <c r="B143" s="17" t="str">
        <f t="shared" si="6"/>
        <v>суббота</v>
      </c>
      <c r="C143" t="s">
        <v>15</v>
      </c>
      <c r="D143">
        <v>296580</v>
      </c>
      <c r="E143">
        <v>31843737</v>
      </c>
      <c r="F143">
        <v>23119777.98</v>
      </c>
      <c r="G143">
        <v>657754.31880000001</v>
      </c>
      <c r="K143" t="str">
        <f t="shared" si="7"/>
        <v/>
      </c>
      <c r="L143">
        <f t="shared" si="8"/>
        <v>0</v>
      </c>
    </row>
    <row r="144" spans="1:12" x14ac:dyDescent="0.3">
      <c r="A144" s="16">
        <v>43977</v>
      </c>
      <c r="B144" s="17" t="str">
        <f t="shared" si="6"/>
        <v>вторник</v>
      </c>
      <c r="C144" t="s">
        <v>15</v>
      </c>
      <c r="D144">
        <v>369861</v>
      </c>
      <c r="E144">
        <v>38365960.5</v>
      </c>
      <c r="F144">
        <v>27592063.502999999</v>
      </c>
      <c r="G144">
        <v>589339.03384615376</v>
      </c>
      <c r="K144" t="str">
        <f t="shared" si="7"/>
        <v>Последняя неделя</v>
      </c>
      <c r="L144">
        <f t="shared" si="8"/>
        <v>0</v>
      </c>
    </row>
    <row r="145" spans="1:12" x14ac:dyDescent="0.3">
      <c r="A145" s="16">
        <v>43952</v>
      </c>
      <c r="B145" s="17" t="str">
        <f t="shared" si="6"/>
        <v>пятница</v>
      </c>
      <c r="C145" t="s">
        <v>15</v>
      </c>
      <c r="D145">
        <v>372504</v>
      </c>
      <c r="E145">
        <v>40077193.5</v>
      </c>
      <c r="F145">
        <v>29141359.438000001</v>
      </c>
      <c r="G145">
        <v>848425.41843846149</v>
      </c>
      <c r="K145" t="str">
        <f t="shared" si="7"/>
        <v/>
      </c>
      <c r="L145">
        <f t="shared" si="8"/>
        <v>0</v>
      </c>
    </row>
    <row r="146" spans="1:12" x14ac:dyDescent="0.3">
      <c r="A146" s="16">
        <v>43963</v>
      </c>
      <c r="B146" s="17" t="str">
        <f t="shared" si="6"/>
        <v>вторник</v>
      </c>
      <c r="C146" t="s">
        <v>15</v>
      </c>
      <c r="D146">
        <v>373392</v>
      </c>
      <c r="E146">
        <v>39578577</v>
      </c>
      <c r="F146">
        <v>28453665.594999999</v>
      </c>
      <c r="G146">
        <v>535419.89796923078</v>
      </c>
      <c r="K146" t="str">
        <f t="shared" si="7"/>
        <v/>
      </c>
      <c r="L146">
        <f t="shared" si="8"/>
        <v>0</v>
      </c>
    </row>
    <row r="147" spans="1:12" x14ac:dyDescent="0.3">
      <c r="A147" s="16">
        <v>43972</v>
      </c>
      <c r="B147" s="17" t="str">
        <f t="shared" si="6"/>
        <v>четверг</v>
      </c>
      <c r="C147" t="s">
        <v>15</v>
      </c>
      <c r="D147">
        <v>378043.5</v>
      </c>
      <c r="E147">
        <v>37902156.57</v>
      </c>
      <c r="F147">
        <v>28083686.689999998</v>
      </c>
      <c r="G147">
        <v>713697.60769230768</v>
      </c>
      <c r="K147" t="str">
        <f t="shared" si="7"/>
        <v/>
      </c>
      <c r="L147">
        <f t="shared" si="8"/>
        <v>0</v>
      </c>
    </row>
    <row r="148" spans="1:12" x14ac:dyDescent="0.3">
      <c r="A148" s="16">
        <v>43971</v>
      </c>
      <c r="B148" s="17" t="str">
        <f t="shared" si="6"/>
        <v>среда</v>
      </c>
      <c r="C148" t="s">
        <v>15</v>
      </c>
      <c r="D148">
        <v>388668</v>
      </c>
      <c r="E148">
        <v>39639309</v>
      </c>
      <c r="F148">
        <v>28736966.634</v>
      </c>
      <c r="G148">
        <v>997757.75384615385</v>
      </c>
      <c r="K148" t="str">
        <f t="shared" si="7"/>
        <v/>
      </c>
      <c r="L148">
        <f t="shared" si="8"/>
        <v>0</v>
      </c>
    </row>
    <row r="149" spans="1:12" x14ac:dyDescent="0.3">
      <c r="A149" s="16">
        <v>43956</v>
      </c>
      <c r="B149" s="17" t="str">
        <f t="shared" si="6"/>
        <v>вторник</v>
      </c>
      <c r="C149" t="s">
        <v>15</v>
      </c>
      <c r="D149">
        <v>333792</v>
      </c>
      <c r="E149">
        <v>35671734</v>
      </c>
      <c r="F149">
        <v>25644478.342</v>
      </c>
      <c r="G149">
        <v>919576.96055384621</v>
      </c>
      <c r="K149" t="str">
        <f t="shared" si="7"/>
        <v/>
      </c>
      <c r="L149">
        <f t="shared" si="8"/>
        <v>0</v>
      </c>
    </row>
    <row r="150" spans="1:12" x14ac:dyDescent="0.3">
      <c r="A150" s="16">
        <v>43949</v>
      </c>
      <c r="B150" s="17" t="str">
        <f t="shared" si="6"/>
        <v>вторник</v>
      </c>
      <c r="C150" t="s">
        <v>15</v>
      </c>
      <c r="D150">
        <v>376060.5</v>
      </c>
      <c r="E150">
        <v>39918028.5</v>
      </c>
      <c r="F150">
        <v>29154014.884</v>
      </c>
      <c r="G150">
        <v>611904.23352307687</v>
      </c>
      <c r="K150" t="str">
        <f t="shared" si="7"/>
        <v/>
      </c>
      <c r="L150">
        <f t="shared" si="8"/>
        <v>0</v>
      </c>
    </row>
    <row r="151" spans="1:12" x14ac:dyDescent="0.3">
      <c r="A151" s="16">
        <v>43964</v>
      </c>
      <c r="B151" s="17" t="str">
        <f t="shared" si="6"/>
        <v>среда</v>
      </c>
      <c r="C151" t="s">
        <v>15</v>
      </c>
      <c r="D151">
        <v>350068.5</v>
      </c>
      <c r="E151">
        <v>37197115.5</v>
      </c>
      <c r="F151">
        <v>26793668.158999998</v>
      </c>
      <c r="G151">
        <v>582815.36153846153</v>
      </c>
      <c r="K151" t="str">
        <f t="shared" si="7"/>
        <v/>
      </c>
      <c r="L151">
        <f t="shared" si="8"/>
        <v>0</v>
      </c>
    </row>
    <row r="152" spans="1:12" x14ac:dyDescent="0.3">
      <c r="A152" s="16">
        <v>43982</v>
      </c>
      <c r="B152" s="17" t="str">
        <f t="shared" si="6"/>
        <v>воскресенье</v>
      </c>
      <c r="C152" t="s">
        <v>14</v>
      </c>
      <c r="D152">
        <v>294337.5</v>
      </c>
      <c r="E152">
        <v>29327766</v>
      </c>
      <c r="F152">
        <v>22491044.692999996</v>
      </c>
      <c r="G152">
        <v>283716.73846153845</v>
      </c>
      <c r="K152" t="str">
        <f t="shared" si="7"/>
        <v>Последняя неделя</v>
      </c>
      <c r="L152">
        <f t="shared" si="8"/>
        <v>0</v>
      </c>
    </row>
    <row r="153" spans="1:12" x14ac:dyDescent="0.3">
      <c r="A153" s="16">
        <v>43954</v>
      </c>
      <c r="B153" s="17" t="str">
        <f t="shared" si="6"/>
        <v>воскресенье</v>
      </c>
      <c r="C153" t="s">
        <v>15</v>
      </c>
      <c r="D153">
        <v>342666</v>
      </c>
      <c r="E153">
        <v>36631999.5</v>
      </c>
      <c r="F153">
        <v>26408496.047999997</v>
      </c>
      <c r="G153">
        <v>820373.56815384608</v>
      </c>
      <c r="K153" t="str">
        <f t="shared" si="7"/>
        <v/>
      </c>
      <c r="L153">
        <f t="shared" si="8"/>
        <v>0</v>
      </c>
    </row>
    <row r="154" spans="1:12" x14ac:dyDescent="0.3">
      <c r="A154" s="16">
        <v>43981</v>
      </c>
      <c r="B154" s="17" t="str">
        <f t="shared" si="6"/>
        <v>суббота</v>
      </c>
      <c r="C154" t="s">
        <v>14</v>
      </c>
      <c r="D154">
        <v>364882.5</v>
      </c>
      <c r="E154">
        <v>35724493.5</v>
      </c>
      <c r="F154">
        <v>27535617.434</v>
      </c>
      <c r="G154">
        <v>541116.6988461538</v>
      </c>
      <c r="K154" t="str">
        <f t="shared" si="7"/>
        <v>Последняя неделя</v>
      </c>
      <c r="L154">
        <f t="shared" si="8"/>
        <v>0</v>
      </c>
    </row>
    <row r="155" spans="1:12" x14ac:dyDescent="0.3">
      <c r="A155" s="16">
        <v>43957</v>
      </c>
      <c r="B155" s="17" t="str">
        <f t="shared" si="6"/>
        <v>среда</v>
      </c>
      <c r="C155" t="s">
        <v>15</v>
      </c>
      <c r="D155">
        <v>355278</v>
      </c>
      <c r="E155">
        <v>38092344</v>
      </c>
      <c r="F155">
        <v>27467616.702999998</v>
      </c>
      <c r="G155">
        <v>942702.9</v>
      </c>
      <c r="K155" t="str">
        <f t="shared" si="7"/>
        <v/>
      </c>
      <c r="L155">
        <f t="shared" si="8"/>
        <v>0</v>
      </c>
    </row>
    <row r="156" spans="1:12" x14ac:dyDescent="0.3">
      <c r="A156" s="16">
        <v>43974</v>
      </c>
      <c r="B156" s="17" t="str">
        <f t="shared" si="6"/>
        <v>суббота</v>
      </c>
      <c r="C156" t="s">
        <v>15</v>
      </c>
      <c r="D156">
        <v>456885</v>
      </c>
      <c r="E156">
        <v>46408080</v>
      </c>
      <c r="F156">
        <v>34793888.932999998</v>
      </c>
      <c r="G156">
        <v>595793.09065384604</v>
      </c>
      <c r="K156" t="str">
        <f t="shared" si="7"/>
        <v/>
      </c>
      <c r="L156">
        <f t="shared" si="8"/>
        <v>0</v>
      </c>
    </row>
    <row r="157" spans="1:12" x14ac:dyDescent="0.3">
      <c r="A157" s="16">
        <v>43979</v>
      </c>
      <c r="B157" s="17" t="str">
        <f t="shared" si="6"/>
        <v>четверг</v>
      </c>
      <c r="C157" t="s">
        <v>14</v>
      </c>
      <c r="D157">
        <v>278491.5</v>
      </c>
      <c r="E157">
        <v>28151004.75</v>
      </c>
      <c r="F157">
        <v>20806418.796</v>
      </c>
      <c r="G157">
        <v>591565.35384615383</v>
      </c>
      <c r="K157" t="str">
        <f t="shared" si="7"/>
        <v>Последняя неделя</v>
      </c>
      <c r="L157">
        <f t="shared" si="8"/>
        <v>0</v>
      </c>
    </row>
    <row r="158" spans="1:12" x14ac:dyDescent="0.3">
      <c r="A158" s="16">
        <v>43976</v>
      </c>
      <c r="B158" s="17" t="str">
        <f t="shared" si="6"/>
        <v>понедельник</v>
      </c>
      <c r="C158" t="s">
        <v>15</v>
      </c>
      <c r="D158">
        <v>349734</v>
      </c>
      <c r="E158">
        <v>36883428</v>
      </c>
      <c r="F158">
        <v>26438356.802999999</v>
      </c>
      <c r="G158">
        <v>742420.26923076913</v>
      </c>
      <c r="K158" t="str">
        <f t="shared" si="7"/>
        <v/>
      </c>
      <c r="L158">
        <f t="shared" si="8"/>
        <v>0</v>
      </c>
    </row>
    <row r="159" spans="1:12" x14ac:dyDescent="0.3">
      <c r="A159" s="16">
        <v>43951</v>
      </c>
      <c r="B159" s="17" t="str">
        <f t="shared" si="6"/>
        <v>четверг</v>
      </c>
      <c r="C159" t="s">
        <v>15</v>
      </c>
      <c r="D159">
        <v>401580</v>
      </c>
      <c r="E159">
        <v>43028734.5</v>
      </c>
      <c r="F159">
        <v>31156525.939999998</v>
      </c>
      <c r="G159">
        <v>343786.08461538458</v>
      </c>
      <c r="K159" t="str">
        <f t="shared" si="7"/>
        <v/>
      </c>
      <c r="L159">
        <f t="shared" si="8"/>
        <v>0</v>
      </c>
    </row>
    <row r="160" spans="1:12" x14ac:dyDescent="0.3">
      <c r="A160" s="16">
        <v>43961</v>
      </c>
      <c r="B160" s="17" t="str">
        <f t="shared" si="6"/>
        <v>воскресенье</v>
      </c>
      <c r="C160" t="s">
        <v>15</v>
      </c>
      <c r="D160">
        <v>368649</v>
      </c>
      <c r="E160">
        <v>39010875</v>
      </c>
      <c r="F160">
        <v>28090230.958999999</v>
      </c>
      <c r="G160">
        <v>532663.16153846146</v>
      </c>
      <c r="K160" t="str">
        <f t="shared" si="7"/>
        <v/>
      </c>
      <c r="L160">
        <f t="shared" si="8"/>
        <v>0</v>
      </c>
    </row>
    <row r="161" spans="1:12" x14ac:dyDescent="0.3">
      <c r="A161" s="16">
        <v>43959</v>
      </c>
      <c r="B161" s="17" t="str">
        <f t="shared" si="6"/>
        <v>пятница</v>
      </c>
      <c r="C161" t="s">
        <v>15</v>
      </c>
      <c r="D161">
        <v>463530</v>
      </c>
      <c r="E161">
        <v>49123180.5</v>
      </c>
      <c r="F161">
        <v>36012087.989</v>
      </c>
      <c r="G161">
        <v>700442.11537692312</v>
      </c>
      <c r="K161" t="str">
        <f t="shared" si="7"/>
        <v/>
      </c>
      <c r="L161">
        <f t="shared" si="8"/>
        <v>0</v>
      </c>
    </row>
    <row r="162" spans="1:12" x14ac:dyDescent="0.3">
      <c r="A162" s="16">
        <v>43958</v>
      </c>
      <c r="B162" s="17" t="str">
        <f t="shared" si="6"/>
        <v>четверг</v>
      </c>
      <c r="C162" t="s">
        <v>15</v>
      </c>
      <c r="D162">
        <v>319110</v>
      </c>
      <c r="E162">
        <v>33763989</v>
      </c>
      <c r="F162">
        <v>24610757.489</v>
      </c>
      <c r="G162">
        <v>1101833.4472307691</v>
      </c>
      <c r="K162" t="str">
        <f t="shared" si="7"/>
        <v/>
      </c>
      <c r="L162">
        <f t="shared" si="8"/>
        <v>0</v>
      </c>
    </row>
    <row r="163" spans="1:12" x14ac:dyDescent="0.3">
      <c r="A163" s="16">
        <v>43975</v>
      </c>
      <c r="B163" s="17" t="str">
        <f t="shared" si="6"/>
        <v>воскресенье</v>
      </c>
      <c r="C163" t="s">
        <v>15</v>
      </c>
      <c r="D163">
        <v>375744</v>
      </c>
      <c r="E163">
        <v>38191381.5</v>
      </c>
      <c r="F163">
        <v>28822960.470999997</v>
      </c>
      <c r="G163">
        <v>574198.11538461538</v>
      </c>
      <c r="K163" t="str">
        <f t="shared" si="7"/>
        <v/>
      </c>
      <c r="L163">
        <f t="shared" si="8"/>
        <v>0</v>
      </c>
    </row>
    <row r="164" spans="1:12" x14ac:dyDescent="0.3">
      <c r="A164" s="16">
        <v>43967</v>
      </c>
      <c r="B164" s="17" t="str">
        <f t="shared" si="6"/>
        <v>суббота</v>
      </c>
      <c r="C164" t="s">
        <v>16</v>
      </c>
      <c r="D164">
        <v>81331.5</v>
      </c>
      <c r="E164">
        <v>6652179</v>
      </c>
      <c r="F164">
        <v>5305378.9040000001</v>
      </c>
      <c r="G164">
        <v>156413.8362153846</v>
      </c>
      <c r="K164" t="str">
        <f t="shared" si="7"/>
        <v/>
      </c>
      <c r="L164">
        <f t="shared" si="8"/>
        <v>0</v>
      </c>
    </row>
    <row r="165" spans="1:12" x14ac:dyDescent="0.3">
      <c r="A165" s="16">
        <v>43970</v>
      </c>
      <c r="B165" s="17" t="str">
        <f t="shared" si="6"/>
        <v>вторник</v>
      </c>
      <c r="C165" t="s">
        <v>16</v>
      </c>
      <c r="D165">
        <v>75796.5</v>
      </c>
      <c r="E165">
        <v>6173463</v>
      </c>
      <c r="F165">
        <v>4915101.7949999999</v>
      </c>
      <c r="G165">
        <v>253686.7171923077</v>
      </c>
      <c r="K165" t="str">
        <f t="shared" si="7"/>
        <v/>
      </c>
      <c r="L165">
        <f t="shared" si="8"/>
        <v>0</v>
      </c>
    </row>
    <row r="166" spans="1:12" x14ac:dyDescent="0.3">
      <c r="A166" s="16">
        <v>43968</v>
      </c>
      <c r="B166" s="17" t="str">
        <f t="shared" si="6"/>
        <v>воскресенье</v>
      </c>
      <c r="C166" t="s">
        <v>16</v>
      </c>
      <c r="D166">
        <v>72861</v>
      </c>
      <c r="E166">
        <v>5952802.5</v>
      </c>
      <c r="F166">
        <v>4711294.2009999994</v>
      </c>
      <c r="G166">
        <v>125880.90000000001</v>
      </c>
      <c r="K166" t="str">
        <f t="shared" si="7"/>
        <v/>
      </c>
      <c r="L166">
        <f t="shared" si="8"/>
        <v>0</v>
      </c>
    </row>
    <row r="167" spans="1:12" x14ac:dyDescent="0.3">
      <c r="A167" s="16">
        <v>43960</v>
      </c>
      <c r="B167" s="17" t="str">
        <f t="shared" si="6"/>
        <v>суббота</v>
      </c>
      <c r="C167" t="s">
        <v>16</v>
      </c>
      <c r="D167">
        <v>83373</v>
      </c>
      <c r="E167">
        <v>7253427</v>
      </c>
      <c r="F167">
        <v>5531366.3810000001</v>
      </c>
      <c r="G167">
        <v>221053.87967692307</v>
      </c>
      <c r="K167" t="str">
        <f t="shared" si="7"/>
        <v/>
      </c>
      <c r="L167">
        <f t="shared" si="8"/>
        <v>0</v>
      </c>
    </row>
    <row r="168" spans="1:12" x14ac:dyDescent="0.3">
      <c r="A168" s="16">
        <v>43955</v>
      </c>
      <c r="B168" s="17" t="str">
        <f t="shared" si="6"/>
        <v>понедельник</v>
      </c>
      <c r="C168" t="s">
        <v>16</v>
      </c>
      <c r="D168">
        <v>64108.5</v>
      </c>
      <c r="E168">
        <v>5561452.5</v>
      </c>
      <c r="F168">
        <v>4257859.3720000004</v>
      </c>
      <c r="G168">
        <v>337872.83273076924</v>
      </c>
      <c r="K168" t="str">
        <f t="shared" si="7"/>
        <v/>
      </c>
      <c r="L168">
        <f t="shared" si="8"/>
        <v>0</v>
      </c>
    </row>
    <row r="169" spans="1:12" x14ac:dyDescent="0.3">
      <c r="A169" s="16">
        <v>43950</v>
      </c>
      <c r="B169" s="17" t="str">
        <f t="shared" si="6"/>
        <v>среда</v>
      </c>
      <c r="C169" t="s">
        <v>16</v>
      </c>
      <c r="D169">
        <v>74707.5</v>
      </c>
      <c r="E169">
        <v>6454458</v>
      </c>
      <c r="F169">
        <v>4968152.9469999997</v>
      </c>
      <c r="G169">
        <v>118941.29398461539</v>
      </c>
      <c r="K169" t="str">
        <f t="shared" si="7"/>
        <v/>
      </c>
      <c r="L169">
        <f t="shared" si="8"/>
        <v>0</v>
      </c>
    </row>
    <row r="170" spans="1:12" x14ac:dyDescent="0.3">
      <c r="A170" s="16">
        <v>43953</v>
      </c>
      <c r="B170" s="17" t="str">
        <f t="shared" si="6"/>
        <v>суббота</v>
      </c>
      <c r="C170" t="s">
        <v>16</v>
      </c>
      <c r="D170">
        <v>46216.5</v>
      </c>
      <c r="E170">
        <v>4118251.5</v>
      </c>
      <c r="F170">
        <v>3133704.9279999998</v>
      </c>
      <c r="G170">
        <v>179531.89196153847</v>
      </c>
      <c r="K170" t="str">
        <f t="shared" si="7"/>
        <v/>
      </c>
      <c r="L170">
        <f t="shared" si="8"/>
        <v>0</v>
      </c>
    </row>
    <row r="171" spans="1:12" x14ac:dyDescent="0.3">
      <c r="A171" s="16">
        <v>43977</v>
      </c>
      <c r="B171" s="17" t="str">
        <f t="shared" si="6"/>
        <v>вторник</v>
      </c>
      <c r="C171" t="s">
        <v>16</v>
      </c>
      <c r="D171">
        <v>67726.5</v>
      </c>
      <c r="E171">
        <v>5864989.5</v>
      </c>
      <c r="F171">
        <v>4506085.4840000002</v>
      </c>
      <c r="G171">
        <v>167003.69436153845</v>
      </c>
      <c r="K171" t="str">
        <f t="shared" si="7"/>
        <v>Последняя неделя</v>
      </c>
      <c r="L171">
        <f t="shared" si="8"/>
        <v>0</v>
      </c>
    </row>
    <row r="172" spans="1:12" x14ac:dyDescent="0.3">
      <c r="A172" s="16">
        <v>43952</v>
      </c>
      <c r="B172" s="17" t="str">
        <f t="shared" si="6"/>
        <v>пятница</v>
      </c>
      <c r="C172" t="s">
        <v>16</v>
      </c>
      <c r="D172">
        <v>82228.5</v>
      </c>
      <c r="E172">
        <v>7032225</v>
      </c>
      <c r="F172">
        <v>5546127.1919999998</v>
      </c>
      <c r="G172">
        <v>196859.98644615384</v>
      </c>
      <c r="K172" t="str">
        <f t="shared" si="7"/>
        <v/>
      </c>
      <c r="L172">
        <f t="shared" si="8"/>
        <v>0</v>
      </c>
    </row>
    <row r="173" spans="1:12" x14ac:dyDescent="0.3">
      <c r="A173" s="16">
        <v>43963</v>
      </c>
      <c r="B173" s="17" t="str">
        <f t="shared" si="6"/>
        <v>вторник</v>
      </c>
      <c r="C173" t="s">
        <v>16</v>
      </c>
      <c r="D173">
        <v>64390.5</v>
      </c>
      <c r="E173">
        <v>5523145.5</v>
      </c>
      <c r="F173">
        <v>4230689.2069999995</v>
      </c>
      <c r="G173">
        <v>183154.05167692306</v>
      </c>
      <c r="K173" t="str">
        <f t="shared" si="7"/>
        <v/>
      </c>
      <c r="L173">
        <f t="shared" si="8"/>
        <v>0</v>
      </c>
    </row>
    <row r="174" spans="1:12" x14ac:dyDescent="0.3">
      <c r="A174" s="16">
        <v>43972</v>
      </c>
      <c r="B174" s="17" t="str">
        <f t="shared" si="6"/>
        <v>четверг</v>
      </c>
      <c r="C174" t="s">
        <v>16</v>
      </c>
      <c r="D174">
        <v>73126.5</v>
      </c>
      <c r="E174">
        <v>5864085</v>
      </c>
      <c r="F174">
        <v>4847142.9859999996</v>
      </c>
      <c r="G174">
        <v>142998.2095</v>
      </c>
      <c r="K174" t="str">
        <f t="shared" si="7"/>
        <v/>
      </c>
      <c r="L174">
        <f t="shared" si="8"/>
        <v>0</v>
      </c>
    </row>
    <row r="175" spans="1:12" x14ac:dyDescent="0.3">
      <c r="A175" s="16">
        <v>43971</v>
      </c>
      <c r="B175" s="17" t="str">
        <f t="shared" si="6"/>
        <v>среда</v>
      </c>
      <c r="C175" t="s">
        <v>16</v>
      </c>
      <c r="D175">
        <v>99631.5</v>
      </c>
      <c r="E175">
        <v>7121946</v>
      </c>
      <c r="F175">
        <v>6279205.8499999996</v>
      </c>
      <c r="G175">
        <v>279127.27602307691</v>
      </c>
      <c r="K175" t="str">
        <f t="shared" si="7"/>
        <v/>
      </c>
      <c r="L175">
        <f t="shared" si="8"/>
        <v>0</v>
      </c>
    </row>
    <row r="176" spans="1:12" x14ac:dyDescent="0.3">
      <c r="A176" s="16">
        <v>43956</v>
      </c>
      <c r="B176" s="17" t="str">
        <f t="shared" si="6"/>
        <v>вторник</v>
      </c>
      <c r="C176" t="s">
        <v>16</v>
      </c>
      <c r="D176">
        <v>66396</v>
      </c>
      <c r="E176">
        <v>5770539</v>
      </c>
      <c r="F176">
        <v>4433831.2509999992</v>
      </c>
      <c r="G176">
        <v>232587.42287692308</v>
      </c>
      <c r="K176" t="str">
        <f t="shared" si="7"/>
        <v/>
      </c>
      <c r="L176">
        <f t="shared" si="8"/>
        <v>0</v>
      </c>
    </row>
    <row r="177" spans="1:12" x14ac:dyDescent="0.3">
      <c r="A177" s="16">
        <v>43949</v>
      </c>
      <c r="B177" s="17" t="str">
        <f t="shared" si="6"/>
        <v>вторник</v>
      </c>
      <c r="C177" t="s">
        <v>16</v>
      </c>
      <c r="D177">
        <v>73147.5</v>
      </c>
      <c r="E177">
        <v>6288246</v>
      </c>
      <c r="F177">
        <v>4798265.1129999999</v>
      </c>
      <c r="G177">
        <v>123081.63515384615</v>
      </c>
      <c r="K177" t="str">
        <f t="shared" si="7"/>
        <v/>
      </c>
      <c r="L177">
        <f t="shared" si="8"/>
        <v>0</v>
      </c>
    </row>
    <row r="178" spans="1:12" x14ac:dyDescent="0.3">
      <c r="A178" s="16">
        <v>43964</v>
      </c>
      <c r="B178" s="17" t="str">
        <f t="shared" si="6"/>
        <v>среда</v>
      </c>
      <c r="C178" t="s">
        <v>16</v>
      </c>
      <c r="D178">
        <v>73062</v>
      </c>
      <c r="E178">
        <v>6333828</v>
      </c>
      <c r="F178">
        <v>4890619.2620000001</v>
      </c>
      <c r="G178">
        <v>181964.68769230769</v>
      </c>
      <c r="K178" t="str">
        <f t="shared" si="7"/>
        <v/>
      </c>
      <c r="L178">
        <f t="shared" si="8"/>
        <v>0</v>
      </c>
    </row>
    <row r="179" spans="1:12" x14ac:dyDescent="0.3">
      <c r="A179" s="16">
        <v>43982</v>
      </c>
      <c r="B179" s="17" t="str">
        <f t="shared" si="6"/>
        <v>воскресенье</v>
      </c>
      <c r="C179" t="s">
        <v>15</v>
      </c>
      <c r="D179">
        <v>379663.5</v>
      </c>
      <c r="E179">
        <v>39380178</v>
      </c>
      <c r="F179">
        <v>29726473.223999996</v>
      </c>
      <c r="G179">
        <v>305744.98843076918</v>
      </c>
      <c r="K179" t="str">
        <f t="shared" si="7"/>
        <v>Последняя неделя</v>
      </c>
      <c r="L179">
        <f t="shared" si="8"/>
        <v>0</v>
      </c>
    </row>
    <row r="180" spans="1:12" x14ac:dyDescent="0.3">
      <c r="A180" s="16">
        <v>43954</v>
      </c>
      <c r="B180" s="17" t="str">
        <f t="shared" si="6"/>
        <v>воскресенье</v>
      </c>
      <c r="C180" t="s">
        <v>16</v>
      </c>
      <c r="D180">
        <v>70581</v>
      </c>
      <c r="E180">
        <v>6221320.5</v>
      </c>
      <c r="F180">
        <v>4762185.0609999998</v>
      </c>
      <c r="G180">
        <v>172821.83076923076</v>
      </c>
      <c r="K180" t="str">
        <f t="shared" si="7"/>
        <v/>
      </c>
      <c r="L180">
        <f t="shared" si="8"/>
        <v>0</v>
      </c>
    </row>
    <row r="181" spans="1:12" x14ac:dyDescent="0.3">
      <c r="A181" s="16">
        <v>43981</v>
      </c>
      <c r="B181" s="17" t="str">
        <f t="shared" si="6"/>
        <v>суббота</v>
      </c>
      <c r="C181" t="s">
        <v>15</v>
      </c>
      <c r="D181">
        <v>453123</v>
      </c>
      <c r="E181">
        <v>46370904</v>
      </c>
      <c r="F181">
        <v>35190775.285000004</v>
      </c>
      <c r="G181">
        <v>552625.80000000005</v>
      </c>
      <c r="K181" t="str">
        <f t="shared" si="7"/>
        <v>Последняя неделя</v>
      </c>
      <c r="L181">
        <f t="shared" si="8"/>
        <v>0</v>
      </c>
    </row>
    <row r="182" spans="1:12" x14ac:dyDescent="0.3">
      <c r="A182" s="16">
        <v>43957</v>
      </c>
      <c r="B182" s="17" t="str">
        <f t="shared" si="6"/>
        <v>среда</v>
      </c>
      <c r="C182" t="s">
        <v>16</v>
      </c>
      <c r="D182">
        <v>63012</v>
      </c>
      <c r="E182">
        <v>5454121.5</v>
      </c>
      <c r="F182">
        <v>4155234.554</v>
      </c>
      <c r="G182">
        <v>234787.55649230769</v>
      </c>
      <c r="K182" t="str">
        <f t="shared" si="7"/>
        <v/>
      </c>
      <c r="L182">
        <f t="shared" si="8"/>
        <v>0</v>
      </c>
    </row>
    <row r="183" spans="1:12" x14ac:dyDescent="0.3">
      <c r="A183" s="16">
        <v>43974</v>
      </c>
      <c r="B183" s="17" t="str">
        <f t="shared" si="6"/>
        <v>суббота</v>
      </c>
      <c r="C183" t="s">
        <v>16</v>
      </c>
      <c r="D183">
        <v>89556</v>
      </c>
      <c r="E183">
        <v>7173117</v>
      </c>
      <c r="F183">
        <v>6068194.523</v>
      </c>
      <c r="G183">
        <v>139983.69019999998</v>
      </c>
      <c r="K183" t="str">
        <f t="shared" si="7"/>
        <v/>
      </c>
      <c r="L183">
        <f t="shared" si="8"/>
        <v>0</v>
      </c>
    </row>
    <row r="184" spans="1:12" x14ac:dyDescent="0.3">
      <c r="A184" s="16">
        <v>43979</v>
      </c>
      <c r="B184" s="17" t="str">
        <f t="shared" si="6"/>
        <v>четверг</v>
      </c>
      <c r="C184" t="s">
        <v>15</v>
      </c>
      <c r="D184">
        <v>364638</v>
      </c>
      <c r="E184">
        <v>37947688.5</v>
      </c>
      <c r="F184">
        <v>27829971.363000002</v>
      </c>
      <c r="G184">
        <v>628647.33076923073</v>
      </c>
      <c r="K184" t="str">
        <f t="shared" si="7"/>
        <v>Последняя неделя</v>
      </c>
      <c r="L184">
        <f t="shared" si="8"/>
        <v>0</v>
      </c>
    </row>
    <row r="185" spans="1:12" x14ac:dyDescent="0.3">
      <c r="A185" s="16">
        <v>43976</v>
      </c>
      <c r="B185" s="17" t="str">
        <f t="shared" si="6"/>
        <v>понедельник</v>
      </c>
      <c r="C185" t="s">
        <v>16</v>
      </c>
      <c r="D185">
        <v>66316.5</v>
      </c>
      <c r="E185">
        <v>5704650</v>
      </c>
      <c r="F185">
        <v>4375924.2359999996</v>
      </c>
      <c r="G185">
        <v>135246.95929230767</v>
      </c>
      <c r="K185" t="str">
        <f t="shared" si="7"/>
        <v/>
      </c>
      <c r="L185">
        <f t="shared" si="8"/>
        <v>0</v>
      </c>
    </row>
    <row r="186" spans="1:12" x14ac:dyDescent="0.3">
      <c r="A186" s="16">
        <v>43951</v>
      </c>
      <c r="B186" s="17" t="str">
        <f t="shared" si="6"/>
        <v>четверг</v>
      </c>
      <c r="C186" t="s">
        <v>16</v>
      </c>
      <c r="D186">
        <v>78235.5</v>
      </c>
      <c r="E186">
        <v>6819594</v>
      </c>
      <c r="F186">
        <v>5260171.5349999992</v>
      </c>
      <c r="G186">
        <v>70931.816676923074</v>
      </c>
      <c r="K186" t="str">
        <f t="shared" si="7"/>
        <v/>
      </c>
      <c r="L186">
        <f t="shared" si="8"/>
        <v>0</v>
      </c>
    </row>
    <row r="187" spans="1:12" x14ac:dyDescent="0.3">
      <c r="A187" s="16">
        <v>43961</v>
      </c>
      <c r="B187" s="17" t="str">
        <f t="shared" si="6"/>
        <v>воскресенье</v>
      </c>
      <c r="C187" t="s">
        <v>16</v>
      </c>
      <c r="D187">
        <v>88311</v>
      </c>
      <c r="E187">
        <v>7726069.5</v>
      </c>
      <c r="F187">
        <v>5922893.7209999999</v>
      </c>
      <c r="G187">
        <v>161614.12454615385</v>
      </c>
      <c r="K187" t="str">
        <f t="shared" si="7"/>
        <v/>
      </c>
      <c r="L187">
        <f t="shared" si="8"/>
        <v>0</v>
      </c>
    </row>
    <row r="188" spans="1:12" x14ac:dyDescent="0.3">
      <c r="A188" s="16">
        <v>43959</v>
      </c>
      <c r="B188" s="17" t="str">
        <f t="shared" si="6"/>
        <v>пятница</v>
      </c>
      <c r="C188" t="s">
        <v>16</v>
      </c>
      <c r="D188">
        <v>61804.5</v>
      </c>
      <c r="E188">
        <v>5365708.5</v>
      </c>
      <c r="F188">
        <v>4091691.3249999997</v>
      </c>
      <c r="G188">
        <v>232169.67161538458</v>
      </c>
      <c r="K188" t="str">
        <f t="shared" si="7"/>
        <v/>
      </c>
      <c r="L188">
        <f t="shared" si="8"/>
        <v>0</v>
      </c>
    </row>
    <row r="189" spans="1:12" x14ac:dyDescent="0.3">
      <c r="A189" s="16">
        <v>43958</v>
      </c>
      <c r="B189" s="17" t="str">
        <f t="shared" si="6"/>
        <v>четверг</v>
      </c>
      <c r="C189" t="s">
        <v>16</v>
      </c>
      <c r="D189">
        <v>71067</v>
      </c>
      <c r="E189">
        <v>6175837.5</v>
      </c>
      <c r="F189">
        <v>4747959.6140000001</v>
      </c>
      <c r="G189">
        <v>157793.27424615383</v>
      </c>
      <c r="K189" t="str">
        <f t="shared" si="7"/>
        <v/>
      </c>
      <c r="L189">
        <f t="shared" si="8"/>
        <v>0</v>
      </c>
    </row>
    <row r="190" spans="1:12" x14ac:dyDescent="0.3">
      <c r="A190" s="16">
        <v>43975</v>
      </c>
      <c r="B190" s="17" t="str">
        <f t="shared" si="6"/>
        <v>воскресенье</v>
      </c>
      <c r="C190" t="s">
        <v>16</v>
      </c>
      <c r="D190">
        <v>74649</v>
      </c>
      <c r="E190">
        <v>6098236.5</v>
      </c>
      <c r="F190">
        <v>5042435.841</v>
      </c>
      <c r="G190">
        <v>156805.83461538461</v>
      </c>
      <c r="K190" t="str">
        <f t="shared" si="7"/>
        <v/>
      </c>
      <c r="L190">
        <f t="shared" si="8"/>
        <v>0</v>
      </c>
    </row>
    <row r="191" spans="1:12" x14ac:dyDescent="0.3">
      <c r="A191" s="16">
        <v>43967</v>
      </c>
      <c r="B191" s="17" t="str">
        <f t="shared" si="6"/>
        <v>суббота</v>
      </c>
      <c r="C191" t="s">
        <v>17</v>
      </c>
      <c r="D191">
        <v>44560.5</v>
      </c>
      <c r="E191">
        <v>4025148</v>
      </c>
      <c r="F191">
        <v>3259483.304</v>
      </c>
      <c r="G191">
        <v>145385.33866923075</v>
      </c>
      <c r="K191" t="str">
        <f t="shared" si="7"/>
        <v/>
      </c>
      <c r="L191">
        <f t="shared" si="8"/>
        <v>0</v>
      </c>
    </row>
    <row r="192" spans="1:12" x14ac:dyDescent="0.3">
      <c r="A192" s="16">
        <v>43970</v>
      </c>
      <c r="B192" s="17" t="str">
        <f t="shared" si="6"/>
        <v>вторник</v>
      </c>
      <c r="C192" t="s">
        <v>17</v>
      </c>
      <c r="D192">
        <v>38250</v>
      </c>
      <c r="E192">
        <v>3552937.5</v>
      </c>
      <c r="F192">
        <v>2795344.17</v>
      </c>
      <c r="G192">
        <v>245048.26007692309</v>
      </c>
      <c r="K192" t="str">
        <f t="shared" si="7"/>
        <v/>
      </c>
      <c r="L192">
        <f t="shared" si="8"/>
        <v>0</v>
      </c>
    </row>
    <row r="193" spans="1:12" x14ac:dyDescent="0.3">
      <c r="A193" s="16">
        <v>43968</v>
      </c>
      <c r="B193" s="17" t="str">
        <f t="shared" si="6"/>
        <v>воскресенье</v>
      </c>
      <c r="C193" t="s">
        <v>17</v>
      </c>
      <c r="D193">
        <v>34830</v>
      </c>
      <c r="E193">
        <v>3191155.5</v>
      </c>
      <c r="F193">
        <v>2528990.5839999998</v>
      </c>
      <c r="G193">
        <v>292821.22307692311</v>
      </c>
      <c r="K193" t="str">
        <f t="shared" si="7"/>
        <v/>
      </c>
      <c r="L193">
        <f t="shared" si="8"/>
        <v>0</v>
      </c>
    </row>
    <row r="194" spans="1:12" x14ac:dyDescent="0.3">
      <c r="A194" s="16">
        <v>43960</v>
      </c>
      <c r="B194" s="17" t="str">
        <f t="shared" ref="B194:B257" si="9">TEXT(A194,"ДДДД")</f>
        <v>суббота</v>
      </c>
      <c r="C194" t="s">
        <v>17</v>
      </c>
      <c r="D194">
        <v>32239.5</v>
      </c>
      <c r="E194">
        <v>3084892.5</v>
      </c>
      <c r="F194">
        <v>2384575.3629999999</v>
      </c>
      <c r="G194">
        <v>184346.05176923078</v>
      </c>
      <c r="K194" t="str">
        <f t="shared" ref="K194:K257" si="10">IF(AND(ISNUMBER(A194),A194&gt;=$O$1-6),"Последняя неделя","")</f>
        <v/>
      </c>
      <c r="L194">
        <f t="shared" ref="L194:L257" si="11">IF(H194&lt;&gt;0,E194/H194,0)</f>
        <v>0</v>
      </c>
    </row>
    <row r="195" spans="1:12" x14ac:dyDescent="0.3">
      <c r="A195" s="16">
        <v>43955</v>
      </c>
      <c r="B195" s="17" t="str">
        <f t="shared" si="9"/>
        <v>понедельник</v>
      </c>
      <c r="C195" t="s">
        <v>17</v>
      </c>
      <c r="D195">
        <v>30780</v>
      </c>
      <c r="E195">
        <v>2817853.5</v>
      </c>
      <c r="F195">
        <v>2169377.2250000001</v>
      </c>
      <c r="G195">
        <v>215836.18461538458</v>
      </c>
      <c r="K195" t="str">
        <f t="shared" si="10"/>
        <v/>
      </c>
      <c r="L195">
        <f t="shared" si="11"/>
        <v>0</v>
      </c>
    </row>
    <row r="196" spans="1:12" x14ac:dyDescent="0.3">
      <c r="A196" s="16">
        <v>43950</v>
      </c>
      <c r="B196" s="17" t="str">
        <f t="shared" si="9"/>
        <v>среда</v>
      </c>
      <c r="C196" t="s">
        <v>17</v>
      </c>
      <c r="D196">
        <v>29142</v>
      </c>
      <c r="E196">
        <v>2627595</v>
      </c>
      <c r="F196">
        <v>2033299.2799999998</v>
      </c>
      <c r="G196">
        <v>202681.39594615382</v>
      </c>
      <c r="K196" t="str">
        <f t="shared" si="10"/>
        <v/>
      </c>
      <c r="L196">
        <f t="shared" si="11"/>
        <v>0</v>
      </c>
    </row>
    <row r="197" spans="1:12" x14ac:dyDescent="0.3">
      <c r="A197" s="16">
        <v>43953</v>
      </c>
      <c r="B197" s="17" t="str">
        <f t="shared" si="9"/>
        <v>суббота</v>
      </c>
      <c r="C197" t="s">
        <v>17</v>
      </c>
      <c r="D197">
        <v>26428.5</v>
      </c>
      <c r="E197">
        <v>2470465.5</v>
      </c>
      <c r="F197">
        <v>1911613.1440000001</v>
      </c>
      <c r="G197">
        <v>187667.93086153845</v>
      </c>
      <c r="K197" t="str">
        <f t="shared" si="10"/>
        <v/>
      </c>
      <c r="L197">
        <f t="shared" si="11"/>
        <v>0</v>
      </c>
    </row>
    <row r="198" spans="1:12" x14ac:dyDescent="0.3">
      <c r="A198" s="16">
        <v>43977</v>
      </c>
      <c r="B198" s="17" t="str">
        <f t="shared" si="9"/>
        <v>вторник</v>
      </c>
      <c r="C198" t="s">
        <v>17</v>
      </c>
      <c r="D198">
        <v>40744.5</v>
      </c>
      <c r="E198">
        <v>3700311</v>
      </c>
      <c r="F198">
        <v>2861069.8419999997</v>
      </c>
      <c r="G198">
        <v>170303.62015384613</v>
      </c>
      <c r="K198" t="str">
        <f t="shared" si="10"/>
        <v>Последняя неделя</v>
      </c>
      <c r="L198">
        <f t="shared" si="11"/>
        <v>0</v>
      </c>
    </row>
    <row r="199" spans="1:12" x14ac:dyDescent="0.3">
      <c r="A199" s="16">
        <v>43952</v>
      </c>
      <c r="B199" s="17" t="str">
        <f t="shared" si="9"/>
        <v>пятница</v>
      </c>
      <c r="C199" t="s">
        <v>17</v>
      </c>
      <c r="D199">
        <v>46620</v>
      </c>
      <c r="E199">
        <v>4293241.5</v>
      </c>
      <c r="F199">
        <v>3389723.9589999998</v>
      </c>
      <c r="G199">
        <v>329717.03827692306</v>
      </c>
      <c r="K199" t="str">
        <f t="shared" si="10"/>
        <v/>
      </c>
      <c r="L199">
        <f t="shared" si="11"/>
        <v>0</v>
      </c>
    </row>
    <row r="200" spans="1:12" x14ac:dyDescent="0.3">
      <c r="A200" s="16">
        <v>43963</v>
      </c>
      <c r="B200" s="17" t="str">
        <f t="shared" si="9"/>
        <v>вторник</v>
      </c>
      <c r="C200" t="s">
        <v>17</v>
      </c>
      <c r="D200">
        <v>32419.5</v>
      </c>
      <c r="E200">
        <v>3080614.5</v>
      </c>
      <c r="F200">
        <v>2363955.7909999997</v>
      </c>
      <c r="G200">
        <v>200042.36143846155</v>
      </c>
      <c r="K200" t="str">
        <f t="shared" si="10"/>
        <v/>
      </c>
      <c r="L200">
        <f t="shared" si="11"/>
        <v>0</v>
      </c>
    </row>
    <row r="201" spans="1:12" x14ac:dyDescent="0.3">
      <c r="A201" s="16">
        <v>43972</v>
      </c>
      <c r="B201" s="17" t="str">
        <f t="shared" si="9"/>
        <v>четверг</v>
      </c>
      <c r="C201" t="s">
        <v>17</v>
      </c>
      <c r="D201">
        <v>40819.5</v>
      </c>
      <c r="E201">
        <v>3810394.5</v>
      </c>
      <c r="F201">
        <v>3046897.7940000002</v>
      </c>
      <c r="G201">
        <v>144594.40769230769</v>
      </c>
      <c r="K201" t="str">
        <f t="shared" si="10"/>
        <v/>
      </c>
      <c r="L201">
        <f t="shared" si="11"/>
        <v>0</v>
      </c>
    </row>
    <row r="202" spans="1:12" x14ac:dyDescent="0.3">
      <c r="A202" s="16">
        <v>43971</v>
      </c>
      <c r="B202" s="17" t="str">
        <f t="shared" si="9"/>
        <v>среда</v>
      </c>
      <c r="C202" t="s">
        <v>17</v>
      </c>
      <c r="D202">
        <v>41391</v>
      </c>
      <c r="E202">
        <v>3918987</v>
      </c>
      <c r="F202">
        <v>3141103.9569999999</v>
      </c>
      <c r="G202">
        <v>205451.17950769232</v>
      </c>
      <c r="K202" t="str">
        <f t="shared" si="10"/>
        <v/>
      </c>
      <c r="L202">
        <f t="shared" si="11"/>
        <v>0</v>
      </c>
    </row>
    <row r="203" spans="1:12" x14ac:dyDescent="0.3">
      <c r="A203" s="16">
        <v>43956</v>
      </c>
      <c r="B203" s="17" t="str">
        <f t="shared" si="9"/>
        <v>вторник</v>
      </c>
      <c r="C203" t="s">
        <v>17</v>
      </c>
      <c r="D203">
        <v>29482.5</v>
      </c>
      <c r="E203">
        <v>2648688</v>
      </c>
      <c r="F203">
        <v>2021918.12</v>
      </c>
      <c r="G203">
        <v>219587.1531846154</v>
      </c>
      <c r="K203" t="str">
        <f t="shared" si="10"/>
        <v/>
      </c>
      <c r="L203">
        <f t="shared" si="11"/>
        <v>0</v>
      </c>
    </row>
    <row r="204" spans="1:12" x14ac:dyDescent="0.3">
      <c r="A204" s="16">
        <v>43949</v>
      </c>
      <c r="B204" s="17" t="str">
        <f t="shared" si="9"/>
        <v>вторник</v>
      </c>
      <c r="C204" t="s">
        <v>17</v>
      </c>
      <c r="D204">
        <v>32181</v>
      </c>
      <c r="E204">
        <v>2863600.5</v>
      </c>
      <c r="F204">
        <v>2246478.6170000001</v>
      </c>
      <c r="G204">
        <v>140503.93076923076</v>
      </c>
      <c r="K204" t="str">
        <f t="shared" si="10"/>
        <v/>
      </c>
      <c r="L204">
        <f t="shared" si="11"/>
        <v>0</v>
      </c>
    </row>
    <row r="205" spans="1:12" x14ac:dyDescent="0.3">
      <c r="A205" s="16">
        <v>43964</v>
      </c>
      <c r="B205" s="17" t="str">
        <f t="shared" si="9"/>
        <v>среда</v>
      </c>
      <c r="C205" t="s">
        <v>17</v>
      </c>
      <c r="D205">
        <v>35535</v>
      </c>
      <c r="E205">
        <v>3288069</v>
      </c>
      <c r="F205">
        <v>2580984.0299999998</v>
      </c>
      <c r="G205">
        <v>208081.82515384615</v>
      </c>
      <c r="K205" t="str">
        <f t="shared" si="10"/>
        <v/>
      </c>
      <c r="L205">
        <f t="shared" si="11"/>
        <v>0</v>
      </c>
    </row>
    <row r="206" spans="1:12" x14ac:dyDescent="0.3">
      <c r="A206" s="16">
        <v>43982</v>
      </c>
      <c r="B206" s="17" t="str">
        <f t="shared" si="9"/>
        <v>воскресенье</v>
      </c>
      <c r="C206" t="s">
        <v>16</v>
      </c>
      <c r="D206">
        <v>76234.5</v>
      </c>
      <c r="E206">
        <v>6500848.5</v>
      </c>
      <c r="F206">
        <v>5172874.4439999992</v>
      </c>
      <c r="G206">
        <v>60556.251538461533</v>
      </c>
      <c r="K206" t="str">
        <f t="shared" si="10"/>
        <v>Последняя неделя</v>
      </c>
      <c r="L206">
        <f t="shared" si="11"/>
        <v>0</v>
      </c>
    </row>
    <row r="207" spans="1:12" x14ac:dyDescent="0.3">
      <c r="A207" s="16">
        <v>43954</v>
      </c>
      <c r="B207" s="17" t="str">
        <f t="shared" si="9"/>
        <v>воскресенье</v>
      </c>
      <c r="C207" t="s">
        <v>17</v>
      </c>
      <c r="D207">
        <v>29935.5</v>
      </c>
      <c r="E207">
        <v>2720002.5</v>
      </c>
      <c r="F207">
        <v>2102974.0010000002</v>
      </c>
      <c r="G207">
        <v>175338.6411076923</v>
      </c>
      <c r="K207" t="str">
        <f t="shared" si="10"/>
        <v/>
      </c>
      <c r="L207">
        <f t="shared" si="11"/>
        <v>0</v>
      </c>
    </row>
    <row r="208" spans="1:12" x14ac:dyDescent="0.3">
      <c r="A208" s="16">
        <v>43981</v>
      </c>
      <c r="B208" s="17" t="str">
        <f t="shared" si="9"/>
        <v>суббота</v>
      </c>
      <c r="C208" t="s">
        <v>16</v>
      </c>
      <c r="D208">
        <v>106926</v>
      </c>
      <c r="E208">
        <v>9098386.5</v>
      </c>
      <c r="F208">
        <v>7354572.0109999999</v>
      </c>
      <c r="G208">
        <v>193869.59292307691</v>
      </c>
      <c r="K208" t="str">
        <f t="shared" si="10"/>
        <v>Последняя неделя</v>
      </c>
      <c r="L208">
        <f t="shared" si="11"/>
        <v>0</v>
      </c>
    </row>
    <row r="209" spans="1:12" x14ac:dyDescent="0.3">
      <c r="A209" s="16">
        <v>43957</v>
      </c>
      <c r="B209" s="17" t="str">
        <f t="shared" si="9"/>
        <v>среда</v>
      </c>
      <c r="C209" t="s">
        <v>17</v>
      </c>
      <c r="D209">
        <v>30342</v>
      </c>
      <c r="E209">
        <v>2738127</v>
      </c>
      <c r="F209">
        <v>2094375.01</v>
      </c>
      <c r="G209">
        <v>174068.47879999998</v>
      </c>
      <c r="K209" t="str">
        <f t="shared" si="10"/>
        <v/>
      </c>
      <c r="L209">
        <f t="shared" si="11"/>
        <v>0</v>
      </c>
    </row>
    <row r="210" spans="1:12" x14ac:dyDescent="0.3">
      <c r="A210" s="16">
        <v>43974</v>
      </c>
      <c r="B210" s="17" t="str">
        <f t="shared" si="9"/>
        <v>суббота</v>
      </c>
      <c r="C210" t="s">
        <v>17</v>
      </c>
      <c r="D210">
        <v>42999</v>
      </c>
      <c r="E210">
        <v>3883215</v>
      </c>
      <c r="F210">
        <v>3151914.3419999997</v>
      </c>
      <c r="G210">
        <v>162279.9956153846</v>
      </c>
      <c r="K210" t="str">
        <f t="shared" si="10"/>
        <v/>
      </c>
      <c r="L210">
        <f t="shared" si="11"/>
        <v>0</v>
      </c>
    </row>
    <row r="211" spans="1:12" x14ac:dyDescent="0.3">
      <c r="A211" s="16">
        <v>43979</v>
      </c>
      <c r="B211" s="17" t="str">
        <f t="shared" si="9"/>
        <v>четверг</v>
      </c>
      <c r="C211" t="s">
        <v>16</v>
      </c>
      <c r="D211">
        <v>69945</v>
      </c>
      <c r="E211">
        <v>6101931</v>
      </c>
      <c r="F211">
        <v>4743581.9779999992</v>
      </c>
      <c r="G211">
        <v>226018.55243846151</v>
      </c>
      <c r="K211" t="str">
        <f t="shared" si="10"/>
        <v>Последняя неделя</v>
      </c>
      <c r="L211">
        <f t="shared" si="11"/>
        <v>0</v>
      </c>
    </row>
    <row r="212" spans="1:12" x14ac:dyDescent="0.3">
      <c r="A212" s="16">
        <v>43976</v>
      </c>
      <c r="B212" s="17" t="str">
        <f t="shared" si="9"/>
        <v>понедельник</v>
      </c>
      <c r="C212" t="s">
        <v>17</v>
      </c>
      <c r="D212">
        <v>38740.5</v>
      </c>
      <c r="E212">
        <v>3561655.5</v>
      </c>
      <c r="F212">
        <v>2769041.2770000002</v>
      </c>
      <c r="G212">
        <v>180495.52483076922</v>
      </c>
      <c r="K212" t="str">
        <f t="shared" si="10"/>
        <v/>
      </c>
      <c r="L212">
        <f t="shared" si="11"/>
        <v>0</v>
      </c>
    </row>
    <row r="213" spans="1:12" x14ac:dyDescent="0.3">
      <c r="A213" s="16">
        <v>43951</v>
      </c>
      <c r="B213" s="17" t="str">
        <f t="shared" si="9"/>
        <v>четверг</v>
      </c>
      <c r="C213" t="s">
        <v>17</v>
      </c>
      <c r="D213">
        <v>31231.5</v>
      </c>
      <c r="E213">
        <v>2853310.5</v>
      </c>
      <c r="F213">
        <v>2211817.6569999997</v>
      </c>
      <c r="G213">
        <v>63441.684615384613</v>
      </c>
      <c r="K213" t="str">
        <f t="shared" si="10"/>
        <v/>
      </c>
      <c r="L213">
        <f t="shared" si="11"/>
        <v>0</v>
      </c>
    </row>
    <row r="214" spans="1:12" x14ac:dyDescent="0.3">
      <c r="A214" s="16">
        <v>43961</v>
      </c>
      <c r="B214" s="17" t="str">
        <f t="shared" si="9"/>
        <v>воскресенье</v>
      </c>
      <c r="C214" t="s">
        <v>17</v>
      </c>
      <c r="D214">
        <v>37489.5</v>
      </c>
      <c r="E214">
        <v>3549097.5</v>
      </c>
      <c r="F214">
        <v>2745646.9479999999</v>
      </c>
      <c r="G214">
        <v>258287.05384615384</v>
      </c>
      <c r="K214" t="str">
        <f t="shared" si="10"/>
        <v/>
      </c>
      <c r="L214">
        <f t="shared" si="11"/>
        <v>0</v>
      </c>
    </row>
    <row r="215" spans="1:12" x14ac:dyDescent="0.3">
      <c r="A215" s="16">
        <v>43959</v>
      </c>
      <c r="B215" s="17" t="str">
        <f t="shared" si="9"/>
        <v>пятница</v>
      </c>
      <c r="C215" t="s">
        <v>17</v>
      </c>
      <c r="D215">
        <v>34399.5</v>
      </c>
      <c r="E215">
        <v>3201358.5</v>
      </c>
      <c r="F215">
        <v>2481896.3339999998</v>
      </c>
      <c r="G215">
        <v>156377.12456923077</v>
      </c>
      <c r="K215" t="str">
        <f t="shared" si="10"/>
        <v/>
      </c>
      <c r="L215">
        <f t="shared" si="11"/>
        <v>0</v>
      </c>
    </row>
    <row r="216" spans="1:12" x14ac:dyDescent="0.3">
      <c r="A216" s="16">
        <v>43958</v>
      </c>
      <c r="B216" s="17" t="str">
        <f t="shared" si="9"/>
        <v>четверг</v>
      </c>
      <c r="C216" t="s">
        <v>17</v>
      </c>
      <c r="D216">
        <v>32851.5</v>
      </c>
      <c r="E216">
        <v>2934504</v>
      </c>
      <c r="F216">
        <v>2253872.1379999998</v>
      </c>
      <c r="G216">
        <v>160756.50769230767</v>
      </c>
      <c r="K216" t="str">
        <f t="shared" si="10"/>
        <v/>
      </c>
      <c r="L216">
        <f t="shared" si="11"/>
        <v>0</v>
      </c>
    </row>
    <row r="217" spans="1:12" x14ac:dyDescent="0.3">
      <c r="A217" s="16">
        <v>43975</v>
      </c>
      <c r="B217" s="17" t="str">
        <f t="shared" si="9"/>
        <v>воскресенье</v>
      </c>
      <c r="C217" t="s">
        <v>17</v>
      </c>
      <c r="D217">
        <v>38194.5</v>
      </c>
      <c r="E217">
        <v>3449302.5</v>
      </c>
      <c r="F217">
        <v>2798056.2479999997</v>
      </c>
      <c r="G217">
        <v>174707.83838461537</v>
      </c>
      <c r="K217" t="str">
        <f t="shared" si="10"/>
        <v/>
      </c>
      <c r="L217">
        <f t="shared" si="11"/>
        <v>0</v>
      </c>
    </row>
    <row r="218" spans="1:12" x14ac:dyDescent="0.3">
      <c r="A218" s="16">
        <v>43982</v>
      </c>
      <c r="B218" s="17" t="str">
        <f t="shared" si="9"/>
        <v>воскресенье</v>
      </c>
      <c r="C218" t="s">
        <v>17</v>
      </c>
      <c r="D218">
        <v>42423</v>
      </c>
      <c r="E218">
        <v>3994153.5</v>
      </c>
      <c r="F218">
        <v>3105853.9129999997</v>
      </c>
      <c r="G218">
        <v>53605.712153846151</v>
      </c>
      <c r="K218" t="str">
        <f t="shared" si="10"/>
        <v>Последняя неделя</v>
      </c>
      <c r="L218">
        <f t="shared" si="11"/>
        <v>0</v>
      </c>
    </row>
    <row r="219" spans="1:12" x14ac:dyDescent="0.3">
      <c r="A219" s="16">
        <v>43981</v>
      </c>
      <c r="B219" s="17" t="str">
        <f t="shared" si="9"/>
        <v>суббота</v>
      </c>
      <c r="C219" t="s">
        <v>17</v>
      </c>
      <c r="D219">
        <v>48286.5</v>
      </c>
      <c r="E219">
        <v>4456441.5</v>
      </c>
      <c r="F219">
        <v>3473157.5449999999</v>
      </c>
      <c r="G219">
        <v>205639.55141538463</v>
      </c>
      <c r="K219" t="str">
        <f t="shared" si="10"/>
        <v>Последняя неделя</v>
      </c>
      <c r="L219">
        <f t="shared" si="11"/>
        <v>0</v>
      </c>
    </row>
    <row r="220" spans="1:12" x14ac:dyDescent="0.3">
      <c r="A220" s="16">
        <v>43979</v>
      </c>
      <c r="B220" s="17" t="str">
        <f t="shared" si="9"/>
        <v>четверг</v>
      </c>
      <c r="C220" t="s">
        <v>17</v>
      </c>
      <c r="D220">
        <v>41442</v>
      </c>
      <c r="E220">
        <v>3893680.5</v>
      </c>
      <c r="F220">
        <v>3004872.3489999999</v>
      </c>
      <c r="G220">
        <v>190911.88401538462</v>
      </c>
      <c r="K220" t="str">
        <f t="shared" si="10"/>
        <v>Последняя неделя</v>
      </c>
      <c r="L220">
        <f t="shared" si="11"/>
        <v>0</v>
      </c>
    </row>
    <row r="221" spans="1:12" x14ac:dyDescent="0.3">
      <c r="A221" s="16">
        <v>43967</v>
      </c>
      <c r="B221" s="17" t="str">
        <f t="shared" si="9"/>
        <v>суббота</v>
      </c>
      <c r="C221" t="s">
        <v>18</v>
      </c>
      <c r="D221">
        <v>18600</v>
      </c>
      <c r="E221">
        <v>1601425.5</v>
      </c>
      <c r="F221">
        <v>1268422.666</v>
      </c>
      <c r="G221">
        <v>189642.93076923076</v>
      </c>
      <c r="K221" t="str">
        <f t="shared" si="10"/>
        <v/>
      </c>
      <c r="L221">
        <f t="shared" si="11"/>
        <v>0</v>
      </c>
    </row>
    <row r="222" spans="1:12" x14ac:dyDescent="0.3">
      <c r="A222" s="16">
        <v>43970</v>
      </c>
      <c r="B222" s="17" t="str">
        <f t="shared" si="9"/>
        <v>вторник</v>
      </c>
      <c r="C222" t="s">
        <v>18</v>
      </c>
      <c r="D222">
        <v>16638</v>
      </c>
      <c r="E222">
        <v>1364847</v>
      </c>
      <c r="F222">
        <v>1137103.412</v>
      </c>
      <c r="G222">
        <v>258642.5153846154</v>
      </c>
      <c r="K222" t="str">
        <f t="shared" si="10"/>
        <v/>
      </c>
      <c r="L222">
        <f t="shared" si="11"/>
        <v>0</v>
      </c>
    </row>
    <row r="223" spans="1:12" x14ac:dyDescent="0.3">
      <c r="A223" s="16">
        <v>43968</v>
      </c>
      <c r="B223" s="17" t="str">
        <f t="shared" si="9"/>
        <v>воскресенье</v>
      </c>
      <c r="C223" t="s">
        <v>18</v>
      </c>
      <c r="D223">
        <v>15609</v>
      </c>
      <c r="E223">
        <v>1377577.5</v>
      </c>
      <c r="F223">
        <v>1086345.0159999998</v>
      </c>
      <c r="G223">
        <v>224718.40769230769</v>
      </c>
      <c r="K223" t="str">
        <f t="shared" si="10"/>
        <v/>
      </c>
      <c r="L223">
        <f t="shared" si="11"/>
        <v>0</v>
      </c>
    </row>
    <row r="224" spans="1:12" x14ac:dyDescent="0.3">
      <c r="A224" s="16">
        <v>43960</v>
      </c>
      <c r="B224" s="17" t="str">
        <f t="shared" si="9"/>
        <v>суббота</v>
      </c>
      <c r="C224" t="s">
        <v>18</v>
      </c>
      <c r="D224">
        <v>13948.5</v>
      </c>
      <c r="E224">
        <v>1222932</v>
      </c>
      <c r="F224">
        <v>974409.1449999999</v>
      </c>
      <c r="G224">
        <v>299208.26923076925</v>
      </c>
      <c r="K224" t="str">
        <f t="shared" si="10"/>
        <v/>
      </c>
      <c r="L224">
        <f t="shared" si="11"/>
        <v>0</v>
      </c>
    </row>
    <row r="225" spans="1:12" x14ac:dyDescent="0.3">
      <c r="A225" s="16">
        <v>43955</v>
      </c>
      <c r="B225" s="17" t="str">
        <f t="shared" si="9"/>
        <v>понедельник</v>
      </c>
      <c r="C225" t="s">
        <v>18</v>
      </c>
      <c r="D225">
        <v>12301.5</v>
      </c>
      <c r="E225">
        <v>1085211</v>
      </c>
      <c r="F225">
        <v>874153.34499999997</v>
      </c>
      <c r="G225">
        <v>243709.48269230771</v>
      </c>
      <c r="K225" t="str">
        <f t="shared" si="10"/>
        <v/>
      </c>
      <c r="L225">
        <f t="shared" si="11"/>
        <v>0</v>
      </c>
    </row>
    <row r="226" spans="1:12" x14ac:dyDescent="0.3">
      <c r="A226" s="16">
        <v>43950</v>
      </c>
      <c r="B226" s="17" t="str">
        <f t="shared" si="9"/>
        <v>среда</v>
      </c>
      <c r="C226" t="s">
        <v>18</v>
      </c>
      <c r="D226">
        <v>13014</v>
      </c>
      <c r="E226">
        <v>1115992.5</v>
      </c>
      <c r="F226">
        <v>928035.23599999992</v>
      </c>
      <c r="G226">
        <v>185811.06153846154</v>
      </c>
      <c r="K226" t="str">
        <f t="shared" si="10"/>
        <v/>
      </c>
      <c r="L226">
        <f t="shared" si="11"/>
        <v>0</v>
      </c>
    </row>
    <row r="227" spans="1:12" x14ac:dyDescent="0.3">
      <c r="A227" s="16">
        <v>43953</v>
      </c>
      <c r="B227" s="17" t="str">
        <f t="shared" si="9"/>
        <v>суббота</v>
      </c>
      <c r="C227" t="s">
        <v>18</v>
      </c>
      <c r="D227">
        <v>12313.5</v>
      </c>
      <c r="E227">
        <v>1053220.5</v>
      </c>
      <c r="F227">
        <v>843395.10900000005</v>
      </c>
      <c r="G227">
        <v>137019.67692307691</v>
      </c>
      <c r="K227" t="str">
        <f t="shared" si="10"/>
        <v/>
      </c>
      <c r="L227">
        <f t="shared" si="11"/>
        <v>0</v>
      </c>
    </row>
    <row r="228" spans="1:12" x14ac:dyDescent="0.3">
      <c r="A228" s="16">
        <v>43977</v>
      </c>
      <c r="B228" s="17" t="str">
        <f t="shared" si="9"/>
        <v>вторник</v>
      </c>
      <c r="C228" t="s">
        <v>18</v>
      </c>
      <c r="D228">
        <v>17391</v>
      </c>
      <c r="E228">
        <v>1489132.5</v>
      </c>
      <c r="F228">
        <v>1209901.0159999998</v>
      </c>
      <c r="G228">
        <v>272121.81538461539</v>
      </c>
      <c r="K228" t="str">
        <f t="shared" si="10"/>
        <v>Последняя неделя</v>
      </c>
      <c r="L228">
        <f t="shared" si="11"/>
        <v>0</v>
      </c>
    </row>
    <row r="229" spans="1:12" x14ac:dyDescent="0.3">
      <c r="A229" s="16">
        <v>43952</v>
      </c>
      <c r="B229" s="17" t="str">
        <f t="shared" si="9"/>
        <v>пятница</v>
      </c>
      <c r="C229" t="s">
        <v>18</v>
      </c>
      <c r="D229">
        <v>17113.5</v>
      </c>
      <c r="E229">
        <v>1465842</v>
      </c>
      <c r="F229">
        <v>1193019.642</v>
      </c>
      <c r="G229">
        <v>272484.63076923077</v>
      </c>
      <c r="K229" t="str">
        <f t="shared" si="10"/>
        <v/>
      </c>
      <c r="L229">
        <f t="shared" si="11"/>
        <v>0</v>
      </c>
    </row>
    <row r="230" spans="1:12" x14ac:dyDescent="0.3">
      <c r="A230" s="16">
        <v>43963</v>
      </c>
      <c r="B230" s="17" t="str">
        <f t="shared" si="9"/>
        <v>вторник</v>
      </c>
      <c r="C230" t="s">
        <v>18</v>
      </c>
      <c r="D230">
        <v>12802.5</v>
      </c>
      <c r="E230">
        <v>1123830</v>
      </c>
      <c r="F230">
        <v>914932.571</v>
      </c>
      <c r="G230">
        <v>284287.79007692303</v>
      </c>
      <c r="K230" t="str">
        <f t="shared" si="10"/>
        <v/>
      </c>
      <c r="L230">
        <f t="shared" si="11"/>
        <v>0</v>
      </c>
    </row>
    <row r="231" spans="1:12" x14ac:dyDescent="0.3">
      <c r="A231" s="16">
        <v>43972</v>
      </c>
      <c r="B231" s="17" t="str">
        <f t="shared" si="9"/>
        <v>четверг</v>
      </c>
      <c r="C231" t="s">
        <v>18</v>
      </c>
      <c r="D231">
        <v>16554</v>
      </c>
      <c r="E231">
        <v>1380751.5</v>
      </c>
      <c r="F231">
        <v>1137748.7319999998</v>
      </c>
      <c r="G231">
        <v>227139.51416923077</v>
      </c>
      <c r="K231" t="str">
        <f t="shared" si="10"/>
        <v/>
      </c>
      <c r="L231">
        <f t="shared" si="11"/>
        <v>0</v>
      </c>
    </row>
    <row r="232" spans="1:12" x14ac:dyDescent="0.3">
      <c r="A232" s="16">
        <v>43971</v>
      </c>
      <c r="B232" s="17" t="str">
        <f t="shared" si="9"/>
        <v>среда</v>
      </c>
      <c r="C232" t="s">
        <v>18</v>
      </c>
      <c r="D232">
        <v>17329.5</v>
      </c>
      <c r="E232">
        <v>1430254.5</v>
      </c>
      <c r="F232">
        <v>1175778.8370000001</v>
      </c>
      <c r="G232">
        <v>286968.87692307692</v>
      </c>
      <c r="K232" t="str">
        <f t="shared" si="10"/>
        <v/>
      </c>
      <c r="L232">
        <f t="shared" si="11"/>
        <v>0</v>
      </c>
    </row>
    <row r="233" spans="1:12" x14ac:dyDescent="0.3">
      <c r="A233" s="16">
        <v>43956</v>
      </c>
      <c r="B233" s="17" t="str">
        <f t="shared" si="9"/>
        <v>вторник</v>
      </c>
      <c r="C233" t="s">
        <v>18</v>
      </c>
      <c r="D233">
        <v>15987</v>
      </c>
      <c r="E233">
        <v>1384179</v>
      </c>
      <c r="F233">
        <v>1116620.7919999999</v>
      </c>
      <c r="G233">
        <v>220298.15353846154</v>
      </c>
      <c r="K233" t="str">
        <f t="shared" si="10"/>
        <v/>
      </c>
      <c r="L233">
        <f t="shared" si="11"/>
        <v>0</v>
      </c>
    </row>
    <row r="234" spans="1:12" x14ac:dyDescent="0.3">
      <c r="A234" s="16">
        <v>43949</v>
      </c>
      <c r="B234" s="17" t="str">
        <f t="shared" si="9"/>
        <v>вторник</v>
      </c>
      <c r="C234" t="s">
        <v>18</v>
      </c>
      <c r="D234">
        <v>13303.5</v>
      </c>
      <c r="E234">
        <v>1102887</v>
      </c>
      <c r="F234">
        <v>914116.79200000002</v>
      </c>
      <c r="G234">
        <v>173095.92049999998</v>
      </c>
      <c r="K234" t="str">
        <f t="shared" si="10"/>
        <v/>
      </c>
      <c r="L234">
        <f t="shared" si="11"/>
        <v>0</v>
      </c>
    </row>
    <row r="235" spans="1:12" x14ac:dyDescent="0.3">
      <c r="A235" s="16">
        <v>43964</v>
      </c>
      <c r="B235" s="17" t="str">
        <f t="shared" si="9"/>
        <v>среда</v>
      </c>
      <c r="C235" t="s">
        <v>18</v>
      </c>
      <c r="D235">
        <v>14305.5</v>
      </c>
      <c r="E235">
        <v>1243507.5</v>
      </c>
      <c r="F235">
        <v>987216.74099999992</v>
      </c>
      <c r="G235">
        <v>233030.6</v>
      </c>
      <c r="K235" t="str">
        <f t="shared" si="10"/>
        <v/>
      </c>
      <c r="L235">
        <f t="shared" si="11"/>
        <v>0</v>
      </c>
    </row>
    <row r="236" spans="1:12" x14ac:dyDescent="0.3">
      <c r="A236" s="16">
        <v>43954</v>
      </c>
      <c r="B236" s="17" t="str">
        <f t="shared" si="9"/>
        <v>воскресенье</v>
      </c>
      <c r="C236" t="s">
        <v>18</v>
      </c>
      <c r="D236">
        <v>12924</v>
      </c>
      <c r="E236">
        <v>1120009.5</v>
      </c>
      <c r="F236">
        <v>902752.71699999995</v>
      </c>
      <c r="G236">
        <v>193184.6</v>
      </c>
      <c r="K236" t="str">
        <f t="shared" si="10"/>
        <v/>
      </c>
      <c r="L236">
        <f t="shared" si="11"/>
        <v>0</v>
      </c>
    </row>
    <row r="237" spans="1:12" x14ac:dyDescent="0.3">
      <c r="A237" s="16">
        <v>43957</v>
      </c>
      <c r="B237" s="17" t="str">
        <f t="shared" si="9"/>
        <v>среда</v>
      </c>
      <c r="C237" t="s">
        <v>18</v>
      </c>
      <c r="D237">
        <v>14061</v>
      </c>
      <c r="E237">
        <v>1221057</v>
      </c>
      <c r="F237">
        <v>983096.41700000002</v>
      </c>
      <c r="G237">
        <v>373408.83343076921</v>
      </c>
      <c r="K237" t="str">
        <f t="shared" si="10"/>
        <v/>
      </c>
      <c r="L237">
        <f t="shared" si="11"/>
        <v>0</v>
      </c>
    </row>
    <row r="238" spans="1:12" x14ac:dyDescent="0.3">
      <c r="A238" s="16">
        <v>43974</v>
      </c>
      <c r="B238" s="17" t="str">
        <f t="shared" si="9"/>
        <v>суббота</v>
      </c>
      <c r="C238" t="s">
        <v>18</v>
      </c>
      <c r="D238">
        <v>21958.5</v>
      </c>
      <c r="E238">
        <v>1854001.5</v>
      </c>
      <c r="F238">
        <v>1515956.368</v>
      </c>
      <c r="G238">
        <v>206787.93638461537</v>
      </c>
      <c r="K238" t="str">
        <f t="shared" si="10"/>
        <v/>
      </c>
      <c r="L238">
        <f t="shared" si="11"/>
        <v>0</v>
      </c>
    </row>
    <row r="239" spans="1:12" x14ac:dyDescent="0.3">
      <c r="A239" s="16">
        <v>43976</v>
      </c>
      <c r="B239" s="17" t="str">
        <f t="shared" si="9"/>
        <v>понедельник</v>
      </c>
      <c r="C239" t="s">
        <v>18</v>
      </c>
      <c r="D239">
        <v>17211</v>
      </c>
      <c r="E239">
        <v>1507867.5</v>
      </c>
      <c r="F239">
        <v>1217527.6069999998</v>
      </c>
      <c r="G239">
        <v>246242.8615384615</v>
      </c>
      <c r="K239" t="str">
        <f t="shared" si="10"/>
        <v/>
      </c>
      <c r="L239">
        <f t="shared" si="11"/>
        <v>0</v>
      </c>
    </row>
    <row r="240" spans="1:12" x14ac:dyDescent="0.3">
      <c r="A240" s="16">
        <v>43951</v>
      </c>
      <c r="B240" s="17" t="str">
        <f t="shared" si="9"/>
        <v>четверг</v>
      </c>
      <c r="C240" t="s">
        <v>18</v>
      </c>
      <c r="D240">
        <v>12753</v>
      </c>
      <c r="E240">
        <v>1103068.5</v>
      </c>
      <c r="F240">
        <v>904501.45600000001</v>
      </c>
      <c r="G240">
        <v>58978.558669230762</v>
      </c>
      <c r="K240" t="str">
        <f t="shared" si="10"/>
        <v/>
      </c>
      <c r="L240">
        <f t="shared" si="11"/>
        <v>0</v>
      </c>
    </row>
    <row r="241" spans="1:12" x14ac:dyDescent="0.3">
      <c r="A241" s="16">
        <v>43961</v>
      </c>
      <c r="B241" s="17" t="str">
        <f t="shared" si="9"/>
        <v>воскресенье</v>
      </c>
      <c r="C241" t="s">
        <v>18</v>
      </c>
      <c r="D241">
        <v>16435.5</v>
      </c>
      <c r="E241">
        <v>1471537.5</v>
      </c>
      <c r="F241">
        <v>1176721.1640000001</v>
      </c>
      <c r="G241">
        <v>252262.82307692306</v>
      </c>
      <c r="K241" t="str">
        <f t="shared" si="10"/>
        <v/>
      </c>
      <c r="L241">
        <f t="shared" si="11"/>
        <v>0</v>
      </c>
    </row>
    <row r="242" spans="1:12" x14ac:dyDescent="0.3">
      <c r="A242" s="16">
        <v>43959</v>
      </c>
      <c r="B242" s="17" t="str">
        <f t="shared" si="9"/>
        <v>пятница</v>
      </c>
      <c r="C242" t="s">
        <v>18</v>
      </c>
      <c r="D242">
        <v>14494.5</v>
      </c>
      <c r="E242">
        <v>1269786</v>
      </c>
      <c r="F242">
        <v>1018857.6680000001</v>
      </c>
      <c r="G242">
        <v>197493.53076923077</v>
      </c>
      <c r="K242" t="str">
        <f t="shared" si="10"/>
        <v/>
      </c>
      <c r="L242">
        <f t="shared" si="11"/>
        <v>0</v>
      </c>
    </row>
    <row r="243" spans="1:12" x14ac:dyDescent="0.3">
      <c r="A243" s="16">
        <v>43958</v>
      </c>
      <c r="B243" s="17" t="str">
        <f t="shared" si="9"/>
        <v>четверг</v>
      </c>
      <c r="C243" t="s">
        <v>18</v>
      </c>
      <c r="D243">
        <v>12705</v>
      </c>
      <c r="E243">
        <v>1123894.5</v>
      </c>
      <c r="F243">
        <v>898508.49699999997</v>
      </c>
      <c r="G243">
        <v>273904.81530769228</v>
      </c>
      <c r="K243" t="str">
        <f t="shared" si="10"/>
        <v/>
      </c>
      <c r="L243">
        <f t="shared" si="11"/>
        <v>0</v>
      </c>
    </row>
    <row r="244" spans="1:12" x14ac:dyDescent="0.3">
      <c r="A244" s="16">
        <v>43975</v>
      </c>
      <c r="B244" s="17" t="str">
        <f t="shared" si="9"/>
        <v>воскресенье</v>
      </c>
      <c r="C244" t="s">
        <v>18</v>
      </c>
      <c r="D244">
        <v>18075</v>
      </c>
      <c r="E244">
        <v>1548099</v>
      </c>
      <c r="F244">
        <v>1256993.4810000001</v>
      </c>
      <c r="G244">
        <v>213288.93846153846</v>
      </c>
      <c r="K244" t="str">
        <f t="shared" si="10"/>
        <v/>
      </c>
      <c r="L244">
        <f t="shared" si="11"/>
        <v>0</v>
      </c>
    </row>
    <row r="245" spans="1:12" x14ac:dyDescent="0.3">
      <c r="A245" s="16">
        <v>43967</v>
      </c>
      <c r="B245" s="17" t="str">
        <f t="shared" si="9"/>
        <v>суббота</v>
      </c>
      <c r="C245" t="s">
        <v>19</v>
      </c>
      <c r="D245">
        <v>13120.5</v>
      </c>
      <c r="E245">
        <v>1215033</v>
      </c>
      <c r="F245">
        <v>985281.03599999985</v>
      </c>
      <c r="G245">
        <v>143418.86295384614</v>
      </c>
      <c r="K245" t="str">
        <f t="shared" si="10"/>
        <v/>
      </c>
      <c r="L245">
        <f t="shared" si="11"/>
        <v>0</v>
      </c>
    </row>
    <row r="246" spans="1:12" x14ac:dyDescent="0.3">
      <c r="A246" s="16">
        <v>43970</v>
      </c>
      <c r="B246" s="17" t="str">
        <f t="shared" si="9"/>
        <v>вторник</v>
      </c>
      <c r="C246" t="s">
        <v>19</v>
      </c>
      <c r="D246">
        <v>16237.5</v>
      </c>
      <c r="E246">
        <v>1403047.5</v>
      </c>
      <c r="F246">
        <v>1195875.8800000001</v>
      </c>
      <c r="G246">
        <v>173178.52204615384</v>
      </c>
      <c r="K246" t="str">
        <f t="shared" si="10"/>
        <v/>
      </c>
      <c r="L246">
        <f t="shared" si="11"/>
        <v>0</v>
      </c>
    </row>
    <row r="247" spans="1:12" x14ac:dyDescent="0.3">
      <c r="A247" s="16">
        <v>43968</v>
      </c>
      <c r="B247" s="17" t="str">
        <f t="shared" si="9"/>
        <v>воскресенье</v>
      </c>
      <c r="C247" t="s">
        <v>19</v>
      </c>
      <c r="D247">
        <v>11967</v>
      </c>
      <c r="E247">
        <v>1060489.5</v>
      </c>
      <c r="F247">
        <v>851805.179</v>
      </c>
      <c r="G247">
        <v>171981.49101538458</v>
      </c>
      <c r="K247" t="str">
        <f t="shared" si="10"/>
        <v/>
      </c>
      <c r="L247">
        <f t="shared" si="11"/>
        <v>0</v>
      </c>
    </row>
    <row r="248" spans="1:12" x14ac:dyDescent="0.3">
      <c r="A248" s="16">
        <v>43960</v>
      </c>
      <c r="B248" s="17" t="str">
        <f t="shared" si="9"/>
        <v>суббота</v>
      </c>
      <c r="C248" t="s">
        <v>19</v>
      </c>
      <c r="D248">
        <v>12037.5</v>
      </c>
      <c r="E248">
        <v>1081216.5</v>
      </c>
      <c r="F248">
        <v>910141.15500000003</v>
      </c>
      <c r="G248">
        <v>143296.04318461538</v>
      </c>
      <c r="K248" t="str">
        <f t="shared" si="10"/>
        <v/>
      </c>
      <c r="L248">
        <f t="shared" si="11"/>
        <v>0</v>
      </c>
    </row>
    <row r="249" spans="1:12" x14ac:dyDescent="0.3">
      <c r="A249" s="16">
        <v>43955</v>
      </c>
      <c r="B249" s="17" t="str">
        <f t="shared" si="9"/>
        <v>понедельник</v>
      </c>
      <c r="C249" t="s">
        <v>19</v>
      </c>
      <c r="D249">
        <v>7087.5</v>
      </c>
      <c r="E249">
        <v>610855.5</v>
      </c>
      <c r="F249">
        <v>541946.12800000003</v>
      </c>
      <c r="G249">
        <v>150795.58461538461</v>
      </c>
      <c r="K249" t="str">
        <f t="shared" si="10"/>
        <v/>
      </c>
      <c r="L249">
        <f t="shared" si="11"/>
        <v>0</v>
      </c>
    </row>
    <row r="250" spans="1:12" x14ac:dyDescent="0.3">
      <c r="A250" s="16">
        <v>43950</v>
      </c>
      <c r="B250" s="17" t="str">
        <f t="shared" si="9"/>
        <v>среда</v>
      </c>
      <c r="C250" t="s">
        <v>20</v>
      </c>
      <c r="D250">
        <v>25816.5</v>
      </c>
      <c r="E250">
        <v>2360914.5</v>
      </c>
      <c r="F250">
        <v>1868643.6719999998</v>
      </c>
      <c r="G250">
        <v>137636.84266153845</v>
      </c>
      <c r="K250" t="str">
        <f t="shared" si="10"/>
        <v/>
      </c>
      <c r="L250">
        <f t="shared" si="11"/>
        <v>0</v>
      </c>
    </row>
    <row r="251" spans="1:12" x14ac:dyDescent="0.3">
      <c r="A251" s="16">
        <v>43953</v>
      </c>
      <c r="B251" s="17" t="str">
        <f t="shared" si="9"/>
        <v>суббота</v>
      </c>
      <c r="C251" t="s">
        <v>19</v>
      </c>
      <c r="D251">
        <v>4624.5</v>
      </c>
      <c r="E251">
        <v>433243.5</v>
      </c>
      <c r="F251">
        <v>377401.46199999994</v>
      </c>
      <c r="G251">
        <v>65936.343369230759</v>
      </c>
      <c r="K251" t="str">
        <f t="shared" si="10"/>
        <v/>
      </c>
      <c r="L251">
        <f t="shared" si="11"/>
        <v>0</v>
      </c>
    </row>
    <row r="252" spans="1:12" x14ac:dyDescent="0.3">
      <c r="A252" s="16">
        <v>43977</v>
      </c>
      <c r="B252" s="17" t="str">
        <f t="shared" si="9"/>
        <v>вторник</v>
      </c>
      <c r="C252" t="s">
        <v>19</v>
      </c>
      <c r="D252">
        <v>12259.5</v>
      </c>
      <c r="E252">
        <v>1152054</v>
      </c>
      <c r="F252">
        <v>906579.62099999993</v>
      </c>
      <c r="G252">
        <v>217611.18753846153</v>
      </c>
      <c r="K252" t="str">
        <f t="shared" si="10"/>
        <v>Последняя неделя</v>
      </c>
      <c r="L252">
        <f t="shared" si="11"/>
        <v>0</v>
      </c>
    </row>
    <row r="253" spans="1:12" x14ac:dyDescent="0.3">
      <c r="A253" s="16">
        <v>43952</v>
      </c>
      <c r="B253" s="17" t="str">
        <f t="shared" si="9"/>
        <v>пятница</v>
      </c>
      <c r="C253" t="s">
        <v>19</v>
      </c>
      <c r="D253">
        <v>5446.5</v>
      </c>
      <c r="E253">
        <v>505572</v>
      </c>
      <c r="F253">
        <v>422390.908</v>
      </c>
      <c r="G253">
        <v>42729.218369230766</v>
      </c>
      <c r="K253" t="str">
        <f t="shared" si="10"/>
        <v/>
      </c>
      <c r="L253">
        <f t="shared" si="11"/>
        <v>0</v>
      </c>
    </row>
    <row r="254" spans="1:12" x14ac:dyDescent="0.3">
      <c r="A254" s="16">
        <v>43963</v>
      </c>
      <c r="B254" s="17" t="str">
        <f t="shared" si="9"/>
        <v>вторник</v>
      </c>
      <c r="C254" t="s">
        <v>19</v>
      </c>
      <c r="D254">
        <v>11296.5</v>
      </c>
      <c r="E254">
        <v>989632.5</v>
      </c>
      <c r="F254">
        <v>829947.41200000001</v>
      </c>
      <c r="G254">
        <v>196319.5046923077</v>
      </c>
      <c r="K254" t="str">
        <f t="shared" si="10"/>
        <v/>
      </c>
      <c r="L254">
        <f t="shared" si="11"/>
        <v>0</v>
      </c>
    </row>
    <row r="255" spans="1:12" x14ac:dyDescent="0.3">
      <c r="A255" s="16">
        <v>43972</v>
      </c>
      <c r="B255" s="17" t="str">
        <f t="shared" si="9"/>
        <v>четверг</v>
      </c>
      <c r="C255" t="s">
        <v>19</v>
      </c>
      <c r="D255">
        <v>12135</v>
      </c>
      <c r="E255">
        <v>1103623.5</v>
      </c>
      <c r="F255">
        <v>899589.3060000001</v>
      </c>
      <c r="G255">
        <v>184440.53076923077</v>
      </c>
      <c r="K255" t="str">
        <f t="shared" si="10"/>
        <v/>
      </c>
      <c r="L255">
        <f t="shared" si="11"/>
        <v>0</v>
      </c>
    </row>
    <row r="256" spans="1:12" x14ac:dyDescent="0.3">
      <c r="A256" s="16">
        <v>43971</v>
      </c>
      <c r="B256" s="17" t="str">
        <f t="shared" si="9"/>
        <v>среда</v>
      </c>
      <c r="C256" t="s">
        <v>19</v>
      </c>
      <c r="D256">
        <v>12630</v>
      </c>
      <c r="E256">
        <v>1104858</v>
      </c>
      <c r="F256">
        <v>915994.11899999983</v>
      </c>
      <c r="G256">
        <v>161654.46923076923</v>
      </c>
      <c r="K256" t="str">
        <f t="shared" si="10"/>
        <v/>
      </c>
      <c r="L256">
        <f t="shared" si="11"/>
        <v>0</v>
      </c>
    </row>
    <row r="257" spans="1:12" x14ac:dyDescent="0.3">
      <c r="A257" s="16">
        <v>43956</v>
      </c>
      <c r="B257" s="17" t="str">
        <f t="shared" si="9"/>
        <v>вторник</v>
      </c>
      <c r="C257" t="s">
        <v>19</v>
      </c>
      <c r="D257">
        <v>8223</v>
      </c>
      <c r="E257">
        <v>694593</v>
      </c>
      <c r="F257">
        <v>622755.04999999993</v>
      </c>
      <c r="G257">
        <v>172368.62218461538</v>
      </c>
      <c r="K257" t="str">
        <f t="shared" si="10"/>
        <v/>
      </c>
      <c r="L257">
        <f t="shared" si="11"/>
        <v>0</v>
      </c>
    </row>
    <row r="258" spans="1:12" x14ac:dyDescent="0.3">
      <c r="A258" s="16">
        <v>43949</v>
      </c>
      <c r="B258" s="17" t="str">
        <f t="shared" ref="B258:B321" si="12">TEXT(A258,"ДДДД")</f>
        <v>вторник</v>
      </c>
      <c r="C258" t="s">
        <v>20</v>
      </c>
      <c r="D258">
        <v>25149</v>
      </c>
      <c r="E258">
        <v>2277072</v>
      </c>
      <c r="F258">
        <v>1804070.1239999998</v>
      </c>
      <c r="G258">
        <v>125553.02143076922</v>
      </c>
      <c r="K258" t="str">
        <f t="shared" ref="K258:K321" si="13">IF(AND(ISNUMBER(A258),A258&gt;=$O$1-6),"Последняя неделя","")</f>
        <v/>
      </c>
      <c r="L258">
        <f t="shared" ref="L258:L321" si="14">IF(H258&lt;&gt;0,E258/H258,0)</f>
        <v>0</v>
      </c>
    </row>
    <row r="259" spans="1:12" x14ac:dyDescent="0.3">
      <c r="A259" s="16">
        <v>43964</v>
      </c>
      <c r="B259" s="17" t="str">
        <f t="shared" si="12"/>
        <v>среда</v>
      </c>
      <c r="C259" t="s">
        <v>19</v>
      </c>
      <c r="D259">
        <v>10401</v>
      </c>
      <c r="E259">
        <v>949912.5</v>
      </c>
      <c r="F259">
        <v>785961.28899999999</v>
      </c>
      <c r="G259">
        <v>253438.94004615385</v>
      </c>
      <c r="K259" t="str">
        <f t="shared" si="13"/>
        <v/>
      </c>
      <c r="L259">
        <f t="shared" si="14"/>
        <v>0</v>
      </c>
    </row>
    <row r="260" spans="1:12" x14ac:dyDescent="0.3">
      <c r="A260" s="16">
        <v>43982</v>
      </c>
      <c r="B260" s="17" t="str">
        <f t="shared" si="12"/>
        <v>воскресенье</v>
      </c>
      <c r="C260" t="s">
        <v>18</v>
      </c>
      <c r="D260">
        <v>17689.5</v>
      </c>
      <c r="E260">
        <v>1592119.5</v>
      </c>
      <c r="F260">
        <v>1279369.1529999999</v>
      </c>
      <c r="G260">
        <v>119890.85384615383</v>
      </c>
      <c r="K260" t="str">
        <f t="shared" si="13"/>
        <v>Последняя неделя</v>
      </c>
      <c r="L260">
        <f t="shared" si="14"/>
        <v>0</v>
      </c>
    </row>
    <row r="261" spans="1:12" x14ac:dyDescent="0.3">
      <c r="A261" s="16">
        <v>43954</v>
      </c>
      <c r="B261" s="17" t="str">
        <f t="shared" si="12"/>
        <v>воскресенье</v>
      </c>
      <c r="C261" t="s">
        <v>19</v>
      </c>
      <c r="D261">
        <v>8127</v>
      </c>
      <c r="E261">
        <v>665302.5</v>
      </c>
      <c r="F261">
        <v>644221.49399999995</v>
      </c>
      <c r="G261">
        <v>95245.727138461531</v>
      </c>
      <c r="K261" t="str">
        <f t="shared" si="13"/>
        <v/>
      </c>
      <c r="L261">
        <f t="shared" si="14"/>
        <v>0</v>
      </c>
    </row>
    <row r="262" spans="1:12" x14ac:dyDescent="0.3">
      <c r="A262" s="16">
        <v>43981</v>
      </c>
      <c r="B262" s="17" t="str">
        <f t="shared" si="12"/>
        <v>суббота</v>
      </c>
      <c r="C262" t="s">
        <v>18</v>
      </c>
      <c r="D262">
        <v>27250.5</v>
      </c>
      <c r="E262">
        <v>2457252</v>
      </c>
      <c r="F262">
        <v>1983435.05</v>
      </c>
      <c r="G262">
        <v>175066.50692307693</v>
      </c>
      <c r="K262" t="str">
        <f t="shared" si="13"/>
        <v>Последняя неделя</v>
      </c>
      <c r="L262">
        <f t="shared" si="14"/>
        <v>0</v>
      </c>
    </row>
    <row r="263" spans="1:12" x14ac:dyDescent="0.3">
      <c r="A263" s="16">
        <v>43957</v>
      </c>
      <c r="B263" s="17" t="str">
        <f t="shared" si="12"/>
        <v>среда</v>
      </c>
      <c r="C263" t="s">
        <v>19</v>
      </c>
      <c r="D263">
        <v>8464.5</v>
      </c>
      <c r="E263">
        <v>739291.5</v>
      </c>
      <c r="F263">
        <v>651727.3679999999</v>
      </c>
      <c r="G263">
        <v>154318.62433846152</v>
      </c>
      <c r="K263" t="str">
        <f t="shared" si="13"/>
        <v/>
      </c>
      <c r="L263">
        <f t="shared" si="14"/>
        <v>0</v>
      </c>
    </row>
    <row r="264" spans="1:12" x14ac:dyDescent="0.3">
      <c r="A264" s="16">
        <v>43974</v>
      </c>
      <c r="B264" s="17" t="str">
        <f t="shared" si="12"/>
        <v>суббота</v>
      </c>
      <c r="C264" t="s">
        <v>19</v>
      </c>
      <c r="D264">
        <v>14167.5</v>
      </c>
      <c r="E264">
        <v>1315075.5</v>
      </c>
      <c r="F264">
        <v>1074904.135</v>
      </c>
      <c r="G264">
        <v>269233.34436923079</v>
      </c>
      <c r="K264" t="str">
        <f t="shared" si="13"/>
        <v/>
      </c>
      <c r="L264">
        <f t="shared" si="14"/>
        <v>0</v>
      </c>
    </row>
    <row r="265" spans="1:12" x14ac:dyDescent="0.3">
      <c r="A265" s="16">
        <v>43979</v>
      </c>
      <c r="B265" s="17" t="str">
        <f t="shared" si="12"/>
        <v>четверг</v>
      </c>
      <c r="C265" t="s">
        <v>18</v>
      </c>
      <c r="D265">
        <v>16500</v>
      </c>
      <c r="E265">
        <v>1487928</v>
      </c>
      <c r="F265">
        <v>1187884.8939999999</v>
      </c>
      <c r="G265">
        <v>279400.0153846154</v>
      </c>
      <c r="K265" t="str">
        <f t="shared" si="13"/>
        <v>Последняя неделя</v>
      </c>
      <c r="L265">
        <f t="shared" si="14"/>
        <v>0</v>
      </c>
    </row>
    <row r="266" spans="1:12" x14ac:dyDescent="0.3">
      <c r="A266" s="16">
        <v>43976</v>
      </c>
      <c r="B266" s="17" t="str">
        <f t="shared" si="12"/>
        <v>понедельник</v>
      </c>
      <c r="C266" t="s">
        <v>19</v>
      </c>
      <c r="D266">
        <v>13260</v>
      </c>
      <c r="E266">
        <v>1230687</v>
      </c>
      <c r="F266">
        <v>985675.48699999996</v>
      </c>
      <c r="G266">
        <v>224353.45695384615</v>
      </c>
      <c r="K266" t="str">
        <f t="shared" si="13"/>
        <v/>
      </c>
      <c r="L266">
        <f t="shared" si="14"/>
        <v>0</v>
      </c>
    </row>
    <row r="267" spans="1:12" x14ac:dyDescent="0.3">
      <c r="A267" s="16">
        <v>43951</v>
      </c>
      <c r="B267" s="17" t="str">
        <f t="shared" si="12"/>
        <v>четверг</v>
      </c>
      <c r="C267" t="s">
        <v>19</v>
      </c>
      <c r="D267">
        <v>4285.5</v>
      </c>
      <c r="E267">
        <v>404691</v>
      </c>
      <c r="F267">
        <v>333054.54800000001</v>
      </c>
      <c r="G267">
        <v>11494.630769230769</v>
      </c>
      <c r="K267" t="str">
        <f t="shared" si="13"/>
        <v/>
      </c>
      <c r="L267">
        <f t="shared" si="14"/>
        <v>0</v>
      </c>
    </row>
    <row r="268" spans="1:12" x14ac:dyDescent="0.3">
      <c r="A268" s="16">
        <v>43961</v>
      </c>
      <c r="B268" s="17" t="str">
        <f t="shared" si="12"/>
        <v>воскресенье</v>
      </c>
      <c r="C268" t="s">
        <v>19</v>
      </c>
      <c r="D268">
        <v>13440</v>
      </c>
      <c r="E268">
        <v>1198285.5</v>
      </c>
      <c r="F268">
        <v>1018063.802</v>
      </c>
      <c r="G268">
        <v>178012.59307692308</v>
      </c>
      <c r="K268" t="str">
        <f t="shared" si="13"/>
        <v/>
      </c>
      <c r="L268">
        <f t="shared" si="14"/>
        <v>0</v>
      </c>
    </row>
    <row r="269" spans="1:12" x14ac:dyDescent="0.3">
      <c r="A269" s="16">
        <v>43959</v>
      </c>
      <c r="B269" s="17" t="str">
        <f t="shared" si="12"/>
        <v>пятница</v>
      </c>
      <c r="C269" t="s">
        <v>19</v>
      </c>
      <c r="D269">
        <v>9058.5</v>
      </c>
      <c r="E269">
        <v>798759</v>
      </c>
      <c r="F269">
        <v>669115.93699999992</v>
      </c>
      <c r="G269">
        <v>171987.47030000002</v>
      </c>
      <c r="K269" t="str">
        <f t="shared" si="13"/>
        <v/>
      </c>
      <c r="L269">
        <f t="shared" si="14"/>
        <v>0</v>
      </c>
    </row>
    <row r="270" spans="1:12" x14ac:dyDescent="0.3">
      <c r="A270" s="16">
        <v>43958</v>
      </c>
      <c r="B270" s="17" t="str">
        <f t="shared" si="12"/>
        <v>четверг</v>
      </c>
      <c r="C270" t="s">
        <v>19</v>
      </c>
      <c r="D270">
        <v>8719.5</v>
      </c>
      <c r="E270">
        <v>769276.5</v>
      </c>
      <c r="F270">
        <v>654599.97699999996</v>
      </c>
      <c r="G270">
        <v>184385.1884923077</v>
      </c>
      <c r="K270" t="str">
        <f t="shared" si="13"/>
        <v/>
      </c>
      <c r="L270">
        <f t="shared" si="14"/>
        <v>0</v>
      </c>
    </row>
    <row r="271" spans="1:12" x14ac:dyDescent="0.3">
      <c r="A271" s="16">
        <v>43975</v>
      </c>
      <c r="B271" s="17" t="str">
        <f t="shared" si="12"/>
        <v>воскресенье</v>
      </c>
      <c r="C271" t="s">
        <v>19</v>
      </c>
      <c r="D271">
        <v>12666</v>
      </c>
      <c r="E271">
        <v>1184865</v>
      </c>
      <c r="F271">
        <v>953822.62099999993</v>
      </c>
      <c r="G271">
        <v>340158.78723076923</v>
      </c>
      <c r="K271" t="str">
        <f t="shared" si="13"/>
        <v/>
      </c>
      <c r="L271">
        <f t="shared" si="14"/>
        <v>0</v>
      </c>
    </row>
    <row r="272" spans="1:12" x14ac:dyDescent="0.3">
      <c r="A272" s="16">
        <v>43967</v>
      </c>
      <c r="B272" s="17" t="str">
        <f t="shared" si="12"/>
        <v>суббота</v>
      </c>
      <c r="C272" t="s">
        <v>20</v>
      </c>
      <c r="D272">
        <v>34563</v>
      </c>
      <c r="E272">
        <v>2922883.5</v>
      </c>
      <c r="F272">
        <v>2340316.3049999997</v>
      </c>
      <c r="G272">
        <v>109812.45384615385</v>
      </c>
      <c r="K272" t="str">
        <f t="shared" si="13"/>
        <v/>
      </c>
      <c r="L272">
        <f t="shared" si="14"/>
        <v>0</v>
      </c>
    </row>
    <row r="273" spans="1:12" x14ac:dyDescent="0.3">
      <c r="A273" s="16">
        <v>43970</v>
      </c>
      <c r="B273" s="17" t="str">
        <f t="shared" si="12"/>
        <v>вторник</v>
      </c>
      <c r="C273" t="s">
        <v>20</v>
      </c>
      <c r="D273">
        <v>28882.5</v>
      </c>
      <c r="E273">
        <v>2446530</v>
      </c>
      <c r="F273">
        <v>1956748.2629999998</v>
      </c>
      <c r="G273">
        <v>108543.03143076923</v>
      </c>
      <c r="K273" t="str">
        <f t="shared" si="13"/>
        <v/>
      </c>
      <c r="L273">
        <f t="shared" si="14"/>
        <v>0</v>
      </c>
    </row>
    <row r="274" spans="1:12" x14ac:dyDescent="0.3">
      <c r="A274" s="16">
        <v>43968</v>
      </c>
      <c r="B274" s="17" t="str">
        <f t="shared" si="12"/>
        <v>воскресенье</v>
      </c>
      <c r="C274" t="s">
        <v>20</v>
      </c>
      <c r="D274">
        <v>28275</v>
      </c>
      <c r="E274">
        <v>2435632.5</v>
      </c>
      <c r="F274">
        <v>1954139.7149999999</v>
      </c>
      <c r="G274">
        <v>79541.984615384616</v>
      </c>
      <c r="K274" t="str">
        <f t="shared" si="13"/>
        <v/>
      </c>
      <c r="L274">
        <f t="shared" si="14"/>
        <v>0</v>
      </c>
    </row>
    <row r="275" spans="1:12" x14ac:dyDescent="0.3">
      <c r="A275" s="16">
        <v>43960</v>
      </c>
      <c r="B275" s="17" t="str">
        <f t="shared" si="12"/>
        <v>суббота</v>
      </c>
      <c r="C275" t="s">
        <v>20</v>
      </c>
      <c r="D275">
        <v>26271</v>
      </c>
      <c r="E275">
        <v>2384937</v>
      </c>
      <c r="F275">
        <v>1880070.5110000002</v>
      </c>
      <c r="G275">
        <v>141472.14615384614</v>
      </c>
      <c r="K275" t="str">
        <f t="shared" si="13"/>
        <v/>
      </c>
      <c r="L275">
        <f t="shared" si="14"/>
        <v>0</v>
      </c>
    </row>
    <row r="276" spans="1:12" x14ac:dyDescent="0.3">
      <c r="A276" s="16">
        <v>43955</v>
      </c>
      <c r="B276" s="17" t="str">
        <f t="shared" si="12"/>
        <v>понедельник</v>
      </c>
      <c r="C276" t="s">
        <v>20</v>
      </c>
      <c r="D276">
        <v>23587.5</v>
      </c>
      <c r="E276">
        <v>2155668</v>
      </c>
      <c r="F276">
        <v>1685753.1839999999</v>
      </c>
      <c r="G276">
        <v>135489.15811538461</v>
      </c>
      <c r="K276" t="str">
        <f t="shared" si="13"/>
        <v/>
      </c>
      <c r="L276">
        <f t="shared" si="14"/>
        <v>0</v>
      </c>
    </row>
    <row r="277" spans="1:12" x14ac:dyDescent="0.3">
      <c r="A277" s="16">
        <v>43953</v>
      </c>
      <c r="B277" s="17" t="str">
        <f t="shared" si="12"/>
        <v>суббота</v>
      </c>
      <c r="C277" t="s">
        <v>20</v>
      </c>
      <c r="D277">
        <v>18427.5</v>
      </c>
      <c r="E277">
        <v>1682851.5</v>
      </c>
      <c r="F277">
        <v>1337535.2989999999</v>
      </c>
      <c r="G277">
        <v>121636.08074615385</v>
      </c>
      <c r="K277" t="str">
        <f t="shared" si="13"/>
        <v/>
      </c>
      <c r="L277">
        <f t="shared" si="14"/>
        <v>0</v>
      </c>
    </row>
    <row r="278" spans="1:12" x14ac:dyDescent="0.3">
      <c r="A278" s="16">
        <v>43977</v>
      </c>
      <c r="B278" s="17" t="str">
        <f t="shared" si="12"/>
        <v>вторник</v>
      </c>
      <c r="C278" t="s">
        <v>20</v>
      </c>
      <c r="D278">
        <v>27156</v>
      </c>
      <c r="E278">
        <v>2410803</v>
      </c>
      <c r="F278">
        <v>1897998.2520000001</v>
      </c>
      <c r="G278">
        <v>96303.4</v>
      </c>
      <c r="K278" t="str">
        <f t="shared" si="13"/>
        <v>Последняя неделя</v>
      </c>
      <c r="L278">
        <f t="shared" si="14"/>
        <v>0</v>
      </c>
    </row>
    <row r="279" spans="1:12" x14ac:dyDescent="0.3">
      <c r="A279" s="16">
        <v>43952</v>
      </c>
      <c r="B279" s="17" t="str">
        <f t="shared" si="12"/>
        <v>пятница</v>
      </c>
      <c r="C279" t="s">
        <v>20</v>
      </c>
      <c r="D279">
        <v>35190</v>
      </c>
      <c r="E279">
        <v>3168510</v>
      </c>
      <c r="F279">
        <v>2533138.7200000002</v>
      </c>
      <c r="G279">
        <v>102615.49999999999</v>
      </c>
      <c r="K279" t="str">
        <f t="shared" si="13"/>
        <v/>
      </c>
      <c r="L279">
        <f t="shared" si="14"/>
        <v>0</v>
      </c>
    </row>
    <row r="280" spans="1:12" x14ac:dyDescent="0.3">
      <c r="A280" s="16">
        <v>43963</v>
      </c>
      <c r="B280" s="17" t="str">
        <f t="shared" si="12"/>
        <v>вторник</v>
      </c>
      <c r="C280" t="s">
        <v>20</v>
      </c>
      <c r="D280">
        <v>25483.5</v>
      </c>
      <c r="E280">
        <v>2243160</v>
      </c>
      <c r="F280">
        <v>1757185.7729999998</v>
      </c>
      <c r="G280">
        <v>114933.59230769231</v>
      </c>
      <c r="K280" t="str">
        <f t="shared" si="13"/>
        <v/>
      </c>
      <c r="L280">
        <f t="shared" si="14"/>
        <v>0</v>
      </c>
    </row>
    <row r="281" spans="1:12" x14ac:dyDescent="0.3">
      <c r="A281" s="16">
        <v>43972</v>
      </c>
      <c r="B281" s="17" t="str">
        <f t="shared" si="12"/>
        <v>четверг</v>
      </c>
      <c r="C281" t="s">
        <v>20</v>
      </c>
      <c r="D281">
        <v>25362</v>
      </c>
      <c r="E281">
        <v>2198935.5</v>
      </c>
      <c r="F281">
        <v>1755958.3049999999</v>
      </c>
      <c r="G281">
        <v>102833.37792307691</v>
      </c>
      <c r="K281" t="str">
        <f t="shared" si="13"/>
        <v/>
      </c>
      <c r="L281">
        <f t="shared" si="14"/>
        <v>0</v>
      </c>
    </row>
    <row r="282" spans="1:12" x14ac:dyDescent="0.3">
      <c r="A282" s="16">
        <v>43971</v>
      </c>
      <c r="B282" s="17" t="str">
        <f t="shared" si="12"/>
        <v>среда</v>
      </c>
      <c r="C282" t="s">
        <v>20</v>
      </c>
      <c r="D282">
        <v>28849.5</v>
      </c>
      <c r="E282">
        <v>2520759</v>
      </c>
      <c r="F282">
        <v>2010739.0729999999</v>
      </c>
      <c r="G282">
        <v>106300.0107076923</v>
      </c>
      <c r="K282" t="str">
        <f t="shared" si="13"/>
        <v/>
      </c>
      <c r="L282">
        <f t="shared" si="14"/>
        <v>0</v>
      </c>
    </row>
    <row r="283" spans="1:12" x14ac:dyDescent="0.3">
      <c r="A283" s="16">
        <v>43956</v>
      </c>
      <c r="B283" s="17" t="str">
        <f t="shared" si="12"/>
        <v>вторник</v>
      </c>
      <c r="C283" t="s">
        <v>20</v>
      </c>
      <c r="D283">
        <v>26367</v>
      </c>
      <c r="E283">
        <v>2380333.5</v>
      </c>
      <c r="F283">
        <v>1873451.2719999999</v>
      </c>
      <c r="G283">
        <v>149632.49369999999</v>
      </c>
      <c r="K283" t="str">
        <f t="shared" si="13"/>
        <v/>
      </c>
      <c r="L283">
        <f t="shared" si="14"/>
        <v>0</v>
      </c>
    </row>
    <row r="284" spans="1:12" x14ac:dyDescent="0.3">
      <c r="A284" s="16">
        <v>43964</v>
      </c>
      <c r="B284" s="17" t="str">
        <f t="shared" si="12"/>
        <v>среда</v>
      </c>
      <c r="C284" t="s">
        <v>20</v>
      </c>
      <c r="D284">
        <v>25539</v>
      </c>
      <c r="E284">
        <v>2263651.5</v>
      </c>
      <c r="F284">
        <v>1783039.3049999997</v>
      </c>
      <c r="G284">
        <v>139331.31929230769</v>
      </c>
      <c r="K284" t="str">
        <f t="shared" si="13"/>
        <v/>
      </c>
      <c r="L284">
        <f t="shared" si="14"/>
        <v>0</v>
      </c>
    </row>
    <row r="285" spans="1:12" x14ac:dyDescent="0.3">
      <c r="A285" s="16">
        <v>43982</v>
      </c>
      <c r="B285" s="17" t="str">
        <f t="shared" si="12"/>
        <v>воскресенье</v>
      </c>
      <c r="C285" t="s">
        <v>19</v>
      </c>
      <c r="D285">
        <v>14808</v>
      </c>
      <c r="E285">
        <v>1336789.5</v>
      </c>
      <c r="F285">
        <v>1084824.9949999999</v>
      </c>
      <c r="G285">
        <v>167974.06755384614</v>
      </c>
      <c r="K285" t="str">
        <f t="shared" si="13"/>
        <v>Последняя неделя</v>
      </c>
      <c r="L285">
        <f t="shared" si="14"/>
        <v>0</v>
      </c>
    </row>
    <row r="286" spans="1:12" x14ac:dyDescent="0.3">
      <c r="A286" s="16">
        <v>43954</v>
      </c>
      <c r="B286" s="17" t="str">
        <f t="shared" si="12"/>
        <v>воскресенье</v>
      </c>
      <c r="C286" t="s">
        <v>20</v>
      </c>
      <c r="D286">
        <v>21343.5</v>
      </c>
      <c r="E286">
        <v>1906557</v>
      </c>
      <c r="F286">
        <v>1485927.8739999998</v>
      </c>
      <c r="G286">
        <v>100092.68052307691</v>
      </c>
      <c r="K286" t="str">
        <f t="shared" si="13"/>
        <v/>
      </c>
      <c r="L286">
        <f t="shared" si="14"/>
        <v>0</v>
      </c>
    </row>
    <row r="287" spans="1:12" x14ac:dyDescent="0.3">
      <c r="A287" s="16">
        <v>43981</v>
      </c>
      <c r="B287" s="17" t="str">
        <f t="shared" si="12"/>
        <v>суббота</v>
      </c>
      <c r="C287" t="s">
        <v>19</v>
      </c>
      <c r="D287">
        <v>17946</v>
      </c>
      <c r="E287">
        <v>1609090.5</v>
      </c>
      <c r="F287">
        <v>1298844.2</v>
      </c>
      <c r="G287">
        <v>137945.5276</v>
      </c>
      <c r="K287" t="str">
        <f t="shared" si="13"/>
        <v>Последняя неделя</v>
      </c>
      <c r="L287">
        <f t="shared" si="14"/>
        <v>0</v>
      </c>
    </row>
    <row r="288" spans="1:12" x14ac:dyDescent="0.3">
      <c r="A288" s="16">
        <v>43957</v>
      </c>
      <c r="B288" s="17" t="str">
        <f t="shared" si="12"/>
        <v>среда</v>
      </c>
      <c r="C288" t="s">
        <v>20</v>
      </c>
      <c r="D288">
        <v>24337.5</v>
      </c>
      <c r="E288">
        <v>2159350.5</v>
      </c>
      <c r="F288">
        <v>1715939.5399999998</v>
      </c>
      <c r="G288">
        <v>115138.50836153845</v>
      </c>
      <c r="K288" t="str">
        <f t="shared" si="13"/>
        <v/>
      </c>
      <c r="L288">
        <f t="shared" si="14"/>
        <v>0</v>
      </c>
    </row>
    <row r="289" spans="1:12" x14ac:dyDescent="0.3">
      <c r="A289" s="16">
        <v>43974</v>
      </c>
      <c r="B289" s="17" t="str">
        <f t="shared" si="12"/>
        <v>суббота</v>
      </c>
      <c r="C289" t="s">
        <v>20</v>
      </c>
      <c r="D289">
        <v>36997.5</v>
      </c>
      <c r="E289">
        <v>3089140.5</v>
      </c>
      <c r="F289">
        <v>2533823.1740000001</v>
      </c>
      <c r="G289">
        <v>109891.53846153845</v>
      </c>
      <c r="K289" t="str">
        <f t="shared" si="13"/>
        <v/>
      </c>
      <c r="L289">
        <f t="shared" si="14"/>
        <v>0</v>
      </c>
    </row>
    <row r="290" spans="1:12" x14ac:dyDescent="0.3">
      <c r="A290" s="16">
        <v>43979</v>
      </c>
      <c r="B290" s="17" t="str">
        <f t="shared" si="12"/>
        <v>четверг</v>
      </c>
      <c r="C290" t="s">
        <v>19</v>
      </c>
      <c r="D290">
        <v>13864.5</v>
      </c>
      <c r="E290">
        <v>1239747</v>
      </c>
      <c r="F290">
        <v>995597.5199999999</v>
      </c>
      <c r="G290">
        <v>216733.44615384613</v>
      </c>
      <c r="K290" t="str">
        <f t="shared" si="13"/>
        <v>Последняя неделя</v>
      </c>
      <c r="L290">
        <f t="shared" si="14"/>
        <v>0</v>
      </c>
    </row>
    <row r="291" spans="1:12" x14ac:dyDescent="0.3">
      <c r="A291" s="16">
        <v>43976</v>
      </c>
      <c r="B291" s="17" t="str">
        <f t="shared" si="12"/>
        <v>понедельник</v>
      </c>
      <c r="C291" t="s">
        <v>20</v>
      </c>
      <c r="D291">
        <v>28494</v>
      </c>
      <c r="E291">
        <v>2512803</v>
      </c>
      <c r="F291">
        <v>1972327.267</v>
      </c>
      <c r="G291">
        <v>174025.3846153846</v>
      </c>
      <c r="K291" t="str">
        <f t="shared" si="13"/>
        <v/>
      </c>
      <c r="L291">
        <f t="shared" si="14"/>
        <v>0</v>
      </c>
    </row>
    <row r="292" spans="1:12" x14ac:dyDescent="0.3">
      <c r="A292" s="16">
        <v>43951</v>
      </c>
      <c r="B292" s="17" t="str">
        <f t="shared" si="12"/>
        <v>четверг</v>
      </c>
      <c r="C292" t="s">
        <v>20</v>
      </c>
      <c r="D292">
        <v>27883.5</v>
      </c>
      <c r="E292">
        <v>2560080</v>
      </c>
      <c r="F292">
        <v>2016381.645</v>
      </c>
      <c r="G292">
        <v>41912.707692307689</v>
      </c>
      <c r="K292" t="str">
        <f t="shared" si="13"/>
        <v/>
      </c>
      <c r="L292">
        <f t="shared" si="14"/>
        <v>0</v>
      </c>
    </row>
    <row r="293" spans="1:12" x14ac:dyDescent="0.3">
      <c r="A293" s="16">
        <v>43961</v>
      </c>
      <c r="B293" s="17" t="str">
        <f t="shared" si="12"/>
        <v>воскресенье</v>
      </c>
      <c r="C293" t="s">
        <v>20</v>
      </c>
      <c r="D293">
        <v>31224</v>
      </c>
      <c r="E293">
        <v>2767270.5</v>
      </c>
      <c r="F293">
        <v>2174380.5969999996</v>
      </c>
      <c r="G293">
        <v>80170.980907692297</v>
      </c>
      <c r="K293" t="str">
        <f t="shared" si="13"/>
        <v/>
      </c>
      <c r="L293">
        <f t="shared" si="14"/>
        <v>0</v>
      </c>
    </row>
    <row r="294" spans="1:12" x14ac:dyDescent="0.3">
      <c r="A294" s="16">
        <v>43959</v>
      </c>
      <c r="B294" s="17" t="str">
        <f t="shared" si="12"/>
        <v>пятница</v>
      </c>
      <c r="C294" t="s">
        <v>20</v>
      </c>
      <c r="D294">
        <v>25020</v>
      </c>
      <c r="E294">
        <v>2235960</v>
      </c>
      <c r="F294">
        <v>1780335.608</v>
      </c>
      <c r="G294">
        <v>140320.89928461539</v>
      </c>
      <c r="K294" t="str">
        <f t="shared" si="13"/>
        <v/>
      </c>
      <c r="L294">
        <f t="shared" si="14"/>
        <v>0</v>
      </c>
    </row>
    <row r="295" spans="1:12" x14ac:dyDescent="0.3">
      <c r="A295" s="16">
        <v>43958</v>
      </c>
      <c r="B295" s="17" t="str">
        <f t="shared" si="12"/>
        <v>четверг</v>
      </c>
      <c r="C295" t="s">
        <v>20</v>
      </c>
      <c r="D295">
        <v>26184</v>
      </c>
      <c r="E295">
        <v>2308336.5</v>
      </c>
      <c r="F295">
        <v>1837113.1940000001</v>
      </c>
      <c r="G295">
        <v>115064.43612307693</v>
      </c>
      <c r="K295" t="str">
        <f t="shared" si="13"/>
        <v/>
      </c>
      <c r="L295">
        <f t="shared" si="14"/>
        <v>0</v>
      </c>
    </row>
    <row r="296" spans="1:12" x14ac:dyDescent="0.3">
      <c r="A296" s="16">
        <v>43975</v>
      </c>
      <c r="B296" s="17" t="str">
        <f t="shared" si="12"/>
        <v>воскресенье</v>
      </c>
      <c r="C296" t="s">
        <v>20</v>
      </c>
      <c r="D296">
        <v>29824.5</v>
      </c>
      <c r="E296">
        <v>2526909</v>
      </c>
      <c r="F296">
        <v>2092407.26</v>
      </c>
      <c r="G296">
        <v>62346.415384615379</v>
      </c>
      <c r="K296" t="str">
        <f t="shared" si="13"/>
        <v/>
      </c>
      <c r="L296">
        <f t="shared" si="14"/>
        <v>0</v>
      </c>
    </row>
    <row r="297" spans="1:12" x14ac:dyDescent="0.3">
      <c r="A297" s="16">
        <v>43950</v>
      </c>
      <c r="B297" s="17" t="str">
        <f t="shared" si="12"/>
        <v>среда</v>
      </c>
      <c r="C297" t="s">
        <v>21</v>
      </c>
      <c r="D297">
        <v>208351.5</v>
      </c>
      <c r="E297">
        <v>21615333</v>
      </c>
      <c r="F297">
        <v>15729720.814999998</v>
      </c>
      <c r="G297">
        <v>273156.71999999997</v>
      </c>
      <c r="K297" t="str">
        <f t="shared" si="13"/>
        <v/>
      </c>
      <c r="L297">
        <f t="shared" si="14"/>
        <v>0</v>
      </c>
    </row>
    <row r="298" spans="1:12" x14ac:dyDescent="0.3">
      <c r="A298" s="16">
        <v>43949</v>
      </c>
      <c r="B298" s="17" t="str">
        <f t="shared" si="12"/>
        <v>вторник</v>
      </c>
      <c r="C298" t="s">
        <v>21</v>
      </c>
      <c r="D298">
        <v>204637.5</v>
      </c>
      <c r="E298">
        <v>21114898.5</v>
      </c>
      <c r="F298">
        <v>15426373.358999999</v>
      </c>
      <c r="G298">
        <v>255889.23846153845</v>
      </c>
      <c r="K298" t="str">
        <f t="shared" si="13"/>
        <v/>
      </c>
      <c r="L298">
        <f t="shared" si="14"/>
        <v>0</v>
      </c>
    </row>
    <row r="299" spans="1:12" x14ac:dyDescent="0.3">
      <c r="A299" s="16">
        <v>43982</v>
      </c>
      <c r="B299" s="17" t="str">
        <f t="shared" si="12"/>
        <v>воскресенье</v>
      </c>
      <c r="C299" t="s">
        <v>20</v>
      </c>
      <c r="D299">
        <v>31372.5</v>
      </c>
      <c r="E299">
        <v>2794324.5</v>
      </c>
      <c r="F299">
        <v>2251714.5490000001</v>
      </c>
      <c r="G299">
        <v>37852.04366923077</v>
      </c>
      <c r="K299" t="str">
        <f t="shared" si="13"/>
        <v>Последняя неделя</v>
      </c>
      <c r="L299">
        <f t="shared" si="14"/>
        <v>0</v>
      </c>
    </row>
    <row r="300" spans="1:12" x14ac:dyDescent="0.3">
      <c r="A300" s="16">
        <v>43981</v>
      </c>
      <c r="B300" s="17" t="str">
        <f t="shared" si="12"/>
        <v>суббота</v>
      </c>
      <c r="C300" t="s">
        <v>20</v>
      </c>
      <c r="D300">
        <v>34681.5</v>
      </c>
      <c r="E300">
        <v>3005334</v>
      </c>
      <c r="F300">
        <v>2408136.8190000001</v>
      </c>
      <c r="G300">
        <v>113231.09230769232</v>
      </c>
      <c r="K300" t="str">
        <f t="shared" si="13"/>
        <v>Последняя неделя</v>
      </c>
      <c r="L300">
        <f t="shared" si="14"/>
        <v>0</v>
      </c>
    </row>
    <row r="301" spans="1:12" x14ac:dyDescent="0.3">
      <c r="A301" s="16">
        <v>43979</v>
      </c>
      <c r="B301" s="17" t="str">
        <f t="shared" si="12"/>
        <v>четверг</v>
      </c>
      <c r="C301" t="s">
        <v>20</v>
      </c>
      <c r="D301">
        <v>28197</v>
      </c>
      <c r="E301">
        <v>2559211.5</v>
      </c>
      <c r="F301">
        <v>2038847.0090000001</v>
      </c>
      <c r="G301">
        <v>74270.530769230769</v>
      </c>
      <c r="K301" t="str">
        <f t="shared" si="13"/>
        <v>Последняя неделя</v>
      </c>
      <c r="L301">
        <f t="shared" si="14"/>
        <v>0</v>
      </c>
    </row>
    <row r="302" spans="1:12" x14ac:dyDescent="0.3">
      <c r="A302" s="16">
        <v>43967</v>
      </c>
      <c r="B302" s="17" t="str">
        <f t="shared" si="12"/>
        <v>суббота</v>
      </c>
      <c r="C302" t="s">
        <v>21</v>
      </c>
      <c r="D302">
        <v>236551.5</v>
      </c>
      <c r="E302">
        <v>23689383</v>
      </c>
      <c r="F302">
        <v>17329462.175999999</v>
      </c>
      <c r="G302">
        <v>258177.63846153844</v>
      </c>
      <c r="K302" t="str">
        <f t="shared" si="13"/>
        <v/>
      </c>
      <c r="L302">
        <f t="shared" si="14"/>
        <v>0</v>
      </c>
    </row>
    <row r="303" spans="1:12" x14ac:dyDescent="0.3">
      <c r="A303" s="16">
        <v>43970</v>
      </c>
      <c r="B303" s="17" t="str">
        <f t="shared" si="12"/>
        <v>вторник</v>
      </c>
      <c r="C303" t="s">
        <v>21</v>
      </c>
      <c r="D303">
        <v>223597.5</v>
      </c>
      <c r="E303">
        <v>21945858</v>
      </c>
      <c r="F303">
        <v>15975681.728</v>
      </c>
      <c r="G303">
        <v>296759.42307692306</v>
      </c>
      <c r="K303" t="str">
        <f t="shared" si="13"/>
        <v/>
      </c>
      <c r="L303">
        <f t="shared" si="14"/>
        <v>0</v>
      </c>
    </row>
    <row r="304" spans="1:12" x14ac:dyDescent="0.3">
      <c r="A304" s="16">
        <v>43968</v>
      </c>
      <c r="B304" s="17" t="str">
        <f t="shared" si="12"/>
        <v>воскресенье</v>
      </c>
      <c r="C304" t="s">
        <v>21</v>
      </c>
      <c r="D304">
        <v>193363.5</v>
      </c>
      <c r="E304">
        <v>19546386</v>
      </c>
      <c r="F304">
        <v>14278298.844000001</v>
      </c>
      <c r="G304">
        <v>264289.06153846154</v>
      </c>
      <c r="K304" t="str">
        <f t="shared" si="13"/>
        <v/>
      </c>
      <c r="L304">
        <f t="shared" si="14"/>
        <v>0</v>
      </c>
    </row>
    <row r="305" spans="1:12" x14ac:dyDescent="0.3">
      <c r="A305" s="16">
        <v>43960</v>
      </c>
      <c r="B305" s="17" t="str">
        <f t="shared" si="12"/>
        <v>суббота</v>
      </c>
      <c r="C305" t="s">
        <v>21</v>
      </c>
      <c r="D305">
        <v>188319</v>
      </c>
      <c r="E305">
        <v>19218631.5</v>
      </c>
      <c r="F305">
        <v>13973128.512</v>
      </c>
      <c r="G305">
        <v>403874.8839461538</v>
      </c>
      <c r="K305" t="str">
        <f t="shared" si="13"/>
        <v/>
      </c>
      <c r="L305">
        <f t="shared" si="14"/>
        <v>0</v>
      </c>
    </row>
    <row r="306" spans="1:12" x14ac:dyDescent="0.3">
      <c r="A306" s="16">
        <v>43955</v>
      </c>
      <c r="B306" s="17" t="str">
        <f t="shared" si="12"/>
        <v>понедельник</v>
      </c>
      <c r="C306" t="s">
        <v>21</v>
      </c>
      <c r="D306">
        <v>237544.5</v>
      </c>
      <c r="E306">
        <v>24292218</v>
      </c>
      <c r="F306">
        <v>17650186.028999999</v>
      </c>
      <c r="G306">
        <v>347608.63846153842</v>
      </c>
      <c r="K306" t="str">
        <f t="shared" si="13"/>
        <v/>
      </c>
      <c r="L306">
        <f t="shared" si="14"/>
        <v>0</v>
      </c>
    </row>
    <row r="307" spans="1:12" x14ac:dyDescent="0.3">
      <c r="A307" s="16">
        <v>43950</v>
      </c>
      <c r="B307" s="17" t="str">
        <f t="shared" si="12"/>
        <v>среда</v>
      </c>
      <c r="C307" t="s">
        <v>22</v>
      </c>
      <c r="D307">
        <v>203209.5</v>
      </c>
      <c r="E307">
        <v>20871391.5</v>
      </c>
      <c r="F307">
        <v>15206983.089</v>
      </c>
      <c r="G307">
        <v>284467.66153846157</v>
      </c>
      <c r="K307" t="str">
        <f t="shared" si="13"/>
        <v/>
      </c>
      <c r="L307">
        <f t="shared" si="14"/>
        <v>0</v>
      </c>
    </row>
    <row r="308" spans="1:12" x14ac:dyDescent="0.3">
      <c r="A308" s="16">
        <v>43953</v>
      </c>
      <c r="B308" s="17" t="str">
        <f t="shared" si="12"/>
        <v>суббота</v>
      </c>
      <c r="C308" t="s">
        <v>21</v>
      </c>
      <c r="D308">
        <v>185979</v>
      </c>
      <c r="E308">
        <v>19625364</v>
      </c>
      <c r="F308">
        <v>14386025.838000001</v>
      </c>
      <c r="G308">
        <v>361439.69230769225</v>
      </c>
      <c r="K308" t="str">
        <f t="shared" si="13"/>
        <v/>
      </c>
      <c r="L308">
        <f t="shared" si="14"/>
        <v>0</v>
      </c>
    </row>
    <row r="309" spans="1:12" x14ac:dyDescent="0.3">
      <c r="A309" s="16">
        <v>43977</v>
      </c>
      <c r="B309" s="17" t="str">
        <f t="shared" si="12"/>
        <v>вторник</v>
      </c>
      <c r="C309" t="s">
        <v>21</v>
      </c>
      <c r="D309">
        <v>244905</v>
      </c>
      <c r="E309">
        <v>25163431.5</v>
      </c>
      <c r="F309">
        <v>18210825.697000001</v>
      </c>
      <c r="G309">
        <v>272401.2</v>
      </c>
      <c r="K309" t="str">
        <f t="shared" si="13"/>
        <v>Последняя неделя</v>
      </c>
      <c r="L309">
        <f t="shared" si="14"/>
        <v>0</v>
      </c>
    </row>
    <row r="310" spans="1:12" x14ac:dyDescent="0.3">
      <c r="A310" s="16">
        <v>43952</v>
      </c>
      <c r="B310" s="17" t="str">
        <f t="shared" si="12"/>
        <v>пятница</v>
      </c>
      <c r="C310" t="s">
        <v>21</v>
      </c>
      <c r="D310">
        <v>239409</v>
      </c>
      <c r="E310">
        <v>25413351</v>
      </c>
      <c r="F310">
        <v>18463277.771000002</v>
      </c>
      <c r="G310">
        <v>369443.39999999997</v>
      </c>
      <c r="K310" t="str">
        <f t="shared" si="13"/>
        <v/>
      </c>
      <c r="L310">
        <f t="shared" si="14"/>
        <v>0</v>
      </c>
    </row>
    <row r="311" spans="1:12" x14ac:dyDescent="0.3">
      <c r="A311" s="16">
        <v>43963</v>
      </c>
      <c r="B311" s="17" t="str">
        <f t="shared" si="12"/>
        <v>вторник</v>
      </c>
      <c r="C311" t="s">
        <v>21</v>
      </c>
      <c r="D311">
        <v>192886.5</v>
      </c>
      <c r="E311">
        <v>19205179.5</v>
      </c>
      <c r="F311">
        <v>13834210.461999999</v>
      </c>
      <c r="G311">
        <v>383344.65076923074</v>
      </c>
      <c r="K311" t="str">
        <f t="shared" si="13"/>
        <v/>
      </c>
      <c r="L311">
        <f t="shared" si="14"/>
        <v>0</v>
      </c>
    </row>
    <row r="312" spans="1:12" x14ac:dyDescent="0.3">
      <c r="A312" s="16">
        <v>43972</v>
      </c>
      <c r="B312" s="17" t="str">
        <f t="shared" si="12"/>
        <v>четверг</v>
      </c>
      <c r="C312" t="s">
        <v>21</v>
      </c>
      <c r="D312">
        <v>224233.5</v>
      </c>
      <c r="E312">
        <v>22253295</v>
      </c>
      <c r="F312">
        <v>16496134.313999999</v>
      </c>
      <c r="G312">
        <v>334550.50769230764</v>
      </c>
      <c r="K312" t="str">
        <f t="shared" si="13"/>
        <v/>
      </c>
      <c r="L312">
        <f t="shared" si="14"/>
        <v>0</v>
      </c>
    </row>
    <row r="313" spans="1:12" x14ac:dyDescent="0.3">
      <c r="A313" s="16">
        <v>43971</v>
      </c>
      <c r="B313" s="17" t="str">
        <f t="shared" si="12"/>
        <v>среда</v>
      </c>
      <c r="C313" t="s">
        <v>21</v>
      </c>
      <c r="D313">
        <v>219622.5</v>
      </c>
      <c r="E313">
        <v>21959286</v>
      </c>
      <c r="F313">
        <v>15958453.927999999</v>
      </c>
      <c r="G313">
        <v>417117.17692307686</v>
      </c>
      <c r="K313" t="str">
        <f t="shared" si="13"/>
        <v/>
      </c>
      <c r="L313">
        <f t="shared" si="14"/>
        <v>0</v>
      </c>
    </row>
    <row r="314" spans="1:12" x14ac:dyDescent="0.3">
      <c r="A314" s="16">
        <v>43956</v>
      </c>
      <c r="B314" s="17" t="str">
        <f t="shared" si="12"/>
        <v>вторник</v>
      </c>
      <c r="C314" t="s">
        <v>21</v>
      </c>
      <c r="D314">
        <v>213582</v>
      </c>
      <c r="E314">
        <v>21919435.5</v>
      </c>
      <c r="F314">
        <v>15790923.194999998</v>
      </c>
      <c r="G314">
        <v>365011.08061538462</v>
      </c>
      <c r="K314" t="str">
        <f t="shared" si="13"/>
        <v/>
      </c>
      <c r="L314">
        <f t="shared" si="14"/>
        <v>0</v>
      </c>
    </row>
    <row r="315" spans="1:12" x14ac:dyDescent="0.3">
      <c r="A315" s="16">
        <v>43949</v>
      </c>
      <c r="B315" s="17" t="str">
        <f t="shared" si="12"/>
        <v>вторник</v>
      </c>
      <c r="C315" t="s">
        <v>22</v>
      </c>
      <c r="D315">
        <v>195705</v>
      </c>
      <c r="E315">
        <v>20003263.5</v>
      </c>
      <c r="F315">
        <v>14633542.982000001</v>
      </c>
      <c r="G315">
        <v>268185.43076923076</v>
      </c>
      <c r="K315" t="str">
        <f t="shared" si="13"/>
        <v/>
      </c>
      <c r="L315">
        <f t="shared" si="14"/>
        <v>0</v>
      </c>
    </row>
    <row r="316" spans="1:12" x14ac:dyDescent="0.3">
      <c r="A316" s="16">
        <v>43964</v>
      </c>
      <c r="B316" s="17" t="str">
        <f t="shared" si="12"/>
        <v>среда</v>
      </c>
      <c r="C316" t="s">
        <v>21</v>
      </c>
      <c r="D316">
        <v>193722</v>
      </c>
      <c r="E316">
        <v>19437273</v>
      </c>
      <c r="F316">
        <v>13979092.230999999</v>
      </c>
      <c r="G316">
        <v>418713.96153846156</v>
      </c>
      <c r="K316" t="str">
        <f t="shared" si="13"/>
        <v/>
      </c>
      <c r="L316">
        <f t="shared" si="14"/>
        <v>0</v>
      </c>
    </row>
    <row r="317" spans="1:12" x14ac:dyDescent="0.3">
      <c r="A317" s="16">
        <v>43954</v>
      </c>
      <c r="B317" s="17" t="str">
        <f t="shared" si="12"/>
        <v>воскресенье</v>
      </c>
      <c r="C317" t="s">
        <v>21</v>
      </c>
      <c r="D317">
        <v>257215.5</v>
      </c>
      <c r="E317">
        <v>26492278.5</v>
      </c>
      <c r="F317">
        <v>19179229.932</v>
      </c>
      <c r="G317">
        <v>254778.07384615383</v>
      </c>
      <c r="K317" t="str">
        <f t="shared" si="13"/>
        <v/>
      </c>
      <c r="L317">
        <f t="shared" si="14"/>
        <v>0</v>
      </c>
    </row>
    <row r="318" spans="1:12" x14ac:dyDescent="0.3">
      <c r="A318" s="16">
        <v>43957</v>
      </c>
      <c r="B318" s="17" t="str">
        <f t="shared" si="12"/>
        <v>среда</v>
      </c>
      <c r="C318" t="s">
        <v>21</v>
      </c>
      <c r="D318">
        <v>224779.5</v>
      </c>
      <c r="E318">
        <v>23032992</v>
      </c>
      <c r="F318">
        <v>16792969.817999996</v>
      </c>
      <c r="G318">
        <v>443086.25303076918</v>
      </c>
      <c r="K318" t="str">
        <f t="shared" si="13"/>
        <v/>
      </c>
      <c r="L318">
        <f t="shared" si="14"/>
        <v>0</v>
      </c>
    </row>
    <row r="319" spans="1:12" x14ac:dyDescent="0.3">
      <c r="A319" s="16">
        <v>43974</v>
      </c>
      <c r="B319" s="17" t="str">
        <f t="shared" si="12"/>
        <v>суббота</v>
      </c>
      <c r="C319" t="s">
        <v>21</v>
      </c>
      <c r="D319">
        <v>292018.5</v>
      </c>
      <c r="E319">
        <v>28590910.5</v>
      </c>
      <c r="F319">
        <v>21740920.338999998</v>
      </c>
      <c r="G319">
        <v>206427.73076923075</v>
      </c>
      <c r="K319" t="str">
        <f t="shared" si="13"/>
        <v/>
      </c>
      <c r="L319">
        <f t="shared" si="14"/>
        <v>0</v>
      </c>
    </row>
    <row r="320" spans="1:12" x14ac:dyDescent="0.3">
      <c r="A320" s="16">
        <v>43976</v>
      </c>
      <c r="B320" s="17" t="str">
        <f t="shared" si="12"/>
        <v>понедельник</v>
      </c>
      <c r="C320" t="s">
        <v>21</v>
      </c>
      <c r="D320">
        <v>198751.5</v>
      </c>
      <c r="E320">
        <v>20582743.5</v>
      </c>
      <c r="F320">
        <v>14894008.652000001</v>
      </c>
      <c r="G320">
        <v>316452.66153846157</v>
      </c>
      <c r="K320" t="str">
        <f t="shared" si="13"/>
        <v/>
      </c>
      <c r="L320">
        <f t="shared" si="14"/>
        <v>0</v>
      </c>
    </row>
    <row r="321" spans="1:12" x14ac:dyDescent="0.3">
      <c r="A321" s="16">
        <v>43951</v>
      </c>
      <c r="B321" s="17" t="str">
        <f t="shared" si="12"/>
        <v>четверг</v>
      </c>
      <c r="C321" t="s">
        <v>21</v>
      </c>
      <c r="D321">
        <v>214386</v>
      </c>
      <c r="E321">
        <v>22530000</v>
      </c>
      <c r="F321">
        <v>16370527.077</v>
      </c>
      <c r="G321">
        <v>115618.05384615384</v>
      </c>
      <c r="K321" t="str">
        <f t="shared" si="13"/>
        <v/>
      </c>
      <c r="L321">
        <f t="shared" si="14"/>
        <v>0</v>
      </c>
    </row>
    <row r="322" spans="1:12" x14ac:dyDescent="0.3">
      <c r="A322" s="16">
        <v>43961</v>
      </c>
      <c r="B322" s="17" t="str">
        <f t="shared" ref="B322:B385" si="15">TEXT(A322,"ДДДД")</f>
        <v>воскресенье</v>
      </c>
      <c r="C322" t="s">
        <v>21</v>
      </c>
      <c r="D322">
        <v>243825</v>
      </c>
      <c r="E322">
        <v>24890404.5</v>
      </c>
      <c r="F322">
        <v>18159589.107999999</v>
      </c>
      <c r="G322">
        <v>258558.49999999997</v>
      </c>
      <c r="K322" t="str">
        <f t="shared" ref="K322:K385" si="16">IF(AND(ISNUMBER(A322),A322&gt;=$O$1-6),"Последняя неделя","")</f>
        <v/>
      </c>
      <c r="L322">
        <f t="shared" ref="L322:L385" si="17">IF(H322&lt;&gt;0,E322/H322,0)</f>
        <v>0</v>
      </c>
    </row>
    <row r="323" spans="1:12" x14ac:dyDescent="0.3">
      <c r="A323" s="16">
        <v>43959</v>
      </c>
      <c r="B323" s="17" t="str">
        <f t="shared" si="15"/>
        <v>пятница</v>
      </c>
      <c r="C323" t="s">
        <v>21</v>
      </c>
      <c r="D323">
        <v>232701</v>
      </c>
      <c r="E323">
        <v>23881948.5</v>
      </c>
      <c r="F323">
        <v>17462223.403999999</v>
      </c>
      <c r="G323">
        <v>512464.9846153846</v>
      </c>
      <c r="K323" t="str">
        <f t="shared" si="16"/>
        <v/>
      </c>
      <c r="L323">
        <f t="shared" si="17"/>
        <v>0</v>
      </c>
    </row>
    <row r="324" spans="1:12" x14ac:dyDescent="0.3">
      <c r="A324" s="16">
        <v>43958</v>
      </c>
      <c r="B324" s="17" t="str">
        <f t="shared" si="15"/>
        <v>четверг</v>
      </c>
      <c r="C324" t="s">
        <v>21</v>
      </c>
      <c r="D324">
        <v>219411</v>
      </c>
      <c r="E324">
        <v>22460130</v>
      </c>
      <c r="F324">
        <v>16627687.641000001</v>
      </c>
      <c r="G324">
        <v>518998.75384615385</v>
      </c>
      <c r="K324" t="str">
        <f t="shared" si="16"/>
        <v/>
      </c>
      <c r="L324">
        <f t="shared" si="17"/>
        <v>0</v>
      </c>
    </row>
    <row r="325" spans="1:12" x14ac:dyDescent="0.3">
      <c r="A325" s="16">
        <v>43975</v>
      </c>
      <c r="B325" s="17" t="str">
        <f t="shared" si="15"/>
        <v>воскресенье</v>
      </c>
      <c r="C325" t="s">
        <v>21</v>
      </c>
      <c r="D325">
        <v>200029.5</v>
      </c>
      <c r="E325">
        <v>19959801</v>
      </c>
      <c r="F325">
        <v>15125624.641999999</v>
      </c>
      <c r="G325">
        <v>318671.85465384612</v>
      </c>
      <c r="K325" t="str">
        <f t="shared" si="16"/>
        <v/>
      </c>
      <c r="L325">
        <f t="shared" si="17"/>
        <v>0</v>
      </c>
    </row>
    <row r="326" spans="1:12" x14ac:dyDescent="0.3">
      <c r="A326" s="16">
        <v>43967</v>
      </c>
      <c r="B326" s="17" t="str">
        <f t="shared" si="15"/>
        <v>суббота</v>
      </c>
      <c r="C326" t="s">
        <v>22</v>
      </c>
      <c r="D326">
        <v>225480</v>
      </c>
      <c r="E326">
        <v>22355338.5</v>
      </c>
      <c r="F326">
        <v>16443448.491999999</v>
      </c>
      <c r="G326">
        <v>291468.59999999998</v>
      </c>
      <c r="K326" t="str">
        <f t="shared" si="16"/>
        <v/>
      </c>
      <c r="L326">
        <f t="shared" si="17"/>
        <v>0</v>
      </c>
    </row>
    <row r="327" spans="1:12" x14ac:dyDescent="0.3">
      <c r="A327" s="16">
        <v>43970</v>
      </c>
      <c r="B327" s="17" t="str">
        <f t="shared" si="15"/>
        <v>вторник</v>
      </c>
      <c r="C327" t="s">
        <v>22</v>
      </c>
      <c r="D327">
        <v>211453.5</v>
      </c>
      <c r="E327">
        <v>20590072.5</v>
      </c>
      <c r="F327">
        <v>15078027.685000001</v>
      </c>
      <c r="G327">
        <v>293452.29237692308</v>
      </c>
      <c r="K327" t="str">
        <f t="shared" si="16"/>
        <v/>
      </c>
      <c r="L327">
        <f t="shared" si="17"/>
        <v>0</v>
      </c>
    </row>
    <row r="328" spans="1:12" x14ac:dyDescent="0.3">
      <c r="A328" s="16">
        <v>43968</v>
      </c>
      <c r="B328" s="17" t="str">
        <f t="shared" si="15"/>
        <v>воскресенье</v>
      </c>
      <c r="C328" t="s">
        <v>22</v>
      </c>
      <c r="D328">
        <v>184801.5</v>
      </c>
      <c r="E328">
        <v>18449091</v>
      </c>
      <c r="F328">
        <v>13533023.127999999</v>
      </c>
      <c r="G328">
        <v>246229.69714615386</v>
      </c>
      <c r="K328" t="str">
        <f t="shared" si="16"/>
        <v/>
      </c>
      <c r="L328">
        <f t="shared" si="17"/>
        <v>0</v>
      </c>
    </row>
    <row r="329" spans="1:12" x14ac:dyDescent="0.3">
      <c r="A329" s="16">
        <v>43960</v>
      </c>
      <c r="B329" s="17" t="str">
        <f t="shared" si="15"/>
        <v>суббота</v>
      </c>
      <c r="C329" t="s">
        <v>22</v>
      </c>
      <c r="D329">
        <v>177976.5</v>
      </c>
      <c r="E329">
        <v>18085798.5</v>
      </c>
      <c r="F329">
        <v>13150397.668</v>
      </c>
      <c r="G329">
        <v>444057.73347692302</v>
      </c>
      <c r="K329" t="str">
        <f t="shared" si="16"/>
        <v/>
      </c>
      <c r="L329">
        <f t="shared" si="17"/>
        <v>0</v>
      </c>
    </row>
    <row r="330" spans="1:12" x14ac:dyDescent="0.3">
      <c r="A330" s="16">
        <v>43955</v>
      </c>
      <c r="B330" s="17" t="str">
        <f t="shared" si="15"/>
        <v>понедельник</v>
      </c>
      <c r="C330" t="s">
        <v>22</v>
      </c>
      <c r="D330">
        <v>223617</v>
      </c>
      <c r="E330">
        <v>22796827.5</v>
      </c>
      <c r="F330">
        <v>16597666.014999999</v>
      </c>
      <c r="G330">
        <v>404297.74615384609</v>
      </c>
      <c r="K330" t="str">
        <f t="shared" si="16"/>
        <v/>
      </c>
      <c r="L330">
        <f t="shared" si="17"/>
        <v>0</v>
      </c>
    </row>
    <row r="331" spans="1:12" x14ac:dyDescent="0.3">
      <c r="A331" s="16">
        <v>43953</v>
      </c>
      <c r="B331" s="17" t="str">
        <f t="shared" si="15"/>
        <v>суббота</v>
      </c>
      <c r="C331" t="s">
        <v>22</v>
      </c>
      <c r="D331">
        <v>176397</v>
      </c>
      <c r="E331">
        <v>18625921.5</v>
      </c>
      <c r="F331">
        <v>13628439.163999999</v>
      </c>
      <c r="G331">
        <v>370802.93846153846</v>
      </c>
      <c r="K331" t="str">
        <f t="shared" si="16"/>
        <v/>
      </c>
      <c r="L331">
        <f t="shared" si="17"/>
        <v>0</v>
      </c>
    </row>
    <row r="332" spans="1:12" x14ac:dyDescent="0.3">
      <c r="A332" s="16">
        <v>43977</v>
      </c>
      <c r="B332" s="17" t="str">
        <f t="shared" si="15"/>
        <v>вторник</v>
      </c>
      <c r="C332" t="s">
        <v>22</v>
      </c>
      <c r="D332">
        <v>232369.5</v>
      </c>
      <c r="E332">
        <v>23856345</v>
      </c>
      <c r="F332">
        <v>17297352.185000002</v>
      </c>
      <c r="G332">
        <v>279472.16153846151</v>
      </c>
      <c r="K332" t="str">
        <f t="shared" si="16"/>
        <v>Последняя неделя</v>
      </c>
      <c r="L332">
        <f t="shared" si="17"/>
        <v>0</v>
      </c>
    </row>
    <row r="333" spans="1:12" x14ac:dyDescent="0.3">
      <c r="A333" s="16">
        <v>43952</v>
      </c>
      <c r="B333" s="17" t="str">
        <f t="shared" si="15"/>
        <v>пятница</v>
      </c>
      <c r="C333" t="s">
        <v>22</v>
      </c>
      <c r="D333">
        <v>226540.5</v>
      </c>
      <c r="E333">
        <v>23953536</v>
      </c>
      <c r="F333">
        <v>17342946.796999998</v>
      </c>
      <c r="G333">
        <v>380499.56092307693</v>
      </c>
      <c r="K333" t="str">
        <f t="shared" si="16"/>
        <v/>
      </c>
      <c r="L333">
        <f t="shared" si="17"/>
        <v>0</v>
      </c>
    </row>
    <row r="334" spans="1:12" x14ac:dyDescent="0.3">
      <c r="A334" s="16">
        <v>43963</v>
      </c>
      <c r="B334" s="17" t="str">
        <f t="shared" si="15"/>
        <v>вторник</v>
      </c>
      <c r="C334" t="s">
        <v>22</v>
      </c>
      <c r="D334">
        <v>189679.5</v>
      </c>
      <c r="E334">
        <v>18718036.5</v>
      </c>
      <c r="F334">
        <v>13500671.991999999</v>
      </c>
      <c r="G334">
        <v>344959.87384615385</v>
      </c>
      <c r="K334" t="str">
        <f t="shared" si="16"/>
        <v/>
      </c>
      <c r="L334">
        <f t="shared" si="17"/>
        <v>0</v>
      </c>
    </row>
    <row r="335" spans="1:12" x14ac:dyDescent="0.3">
      <c r="A335" s="16">
        <v>43972</v>
      </c>
      <c r="B335" s="17" t="str">
        <f t="shared" si="15"/>
        <v>четверг</v>
      </c>
      <c r="C335" t="s">
        <v>22</v>
      </c>
      <c r="D335">
        <v>213640.5</v>
      </c>
      <c r="E335">
        <v>21042673.5</v>
      </c>
      <c r="F335">
        <v>15681371.557000002</v>
      </c>
      <c r="G335">
        <v>296732.59615384613</v>
      </c>
      <c r="K335" t="str">
        <f t="shared" si="16"/>
        <v/>
      </c>
      <c r="L335">
        <f t="shared" si="17"/>
        <v>0</v>
      </c>
    </row>
    <row r="336" spans="1:12" x14ac:dyDescent="0.3">
      <c r="A336" s="16">
        <v>43971</v>
      </c>
      <c r="B336" s="17" t="str">
        <f t="shared" si="15"/>
        <v>среда</v>
      </c>
      <c r="C336" t="s">
        <v>22</v>
      </c>
      <c r="D336">
        <v>214885.5</v>
      </c>
      <c r="E336">
        <v>21411349.5</v>
      </c>
      <c r="F336">
        <v>15600701.422999999</v>
      </c>
      <c r="G336">
        <v>410370.5153846154</v>
      </c>
      <c r="K336" t="str">
        <f t="shared" si="16"/>
        <v/>
      </c>
      <c r="L336">
        <f t="shared" si="17"/>
        <v>0</v>
      </c>
    </row>
    <row r="337" spans="1:12" x14ac:dyDescent="0.3">
      <c r="A337" s="16">
        <v>43956</v>
      </c>
      <c r="B337" s="17" t="str">
        <f t="shared" si="15"/>
        <v>вторник</v>
      </c>
      <c r="C337" t="s">
        <v>22</v>
      </c>
      <c r="D337">
        <v>203832</v>
      </c>
      <c r="E337">
        <v>20880142.5</v>
      </c>
      <c r="F337">
        <v>15015521.489999998</v>
      </c>
      <c r="G337">
        <v>398269.43076923076</v>
      </c>
      <c r="K337" t="str">
        <f t="shared" si="16"/>
        <v/>
      </c>
      <c r="L337">
        <f t="shared" si="17"/>
        <v>0</v>
      </c>
    </row>
    <row r="338" spans="1:12" x14ac:dyDescent="0.3">
      <c r="A338" s="16">
        <v>43964</v>
      </c>
      <c r="B338" s="17" t="str">
        <f t="shared" si="15"/>
        <v>среда</v>
      </c>
      <c r="C338" t="s">
        <v>22</v>
      </c>
      <c r="D338">
        <v>188662.5</v>
      </c>
      <c r="E338">
        <v>18784000.5</v>
      </c>
      <c r="F338">
        <v>13568684.673999999</v>
      </c>
      <c r="G338">
        <v>349844.36153846153</v>
      </c>
      <c r="K338" t="str">
        <f t="shared" si="16"/>
        <v/>
      </c>
      <c r="L338">
        <f t="shared" si="17"/>
        <v>0</v>
      </c>
    </row>
    <row r="339" spans="1:12" x14ac:dyDescent="0.3">
      <c r="A339" s="16">
        <v>43982</v>
      </c>
      <c r="B339" s="17" t="str">
        <f t="shared" si="15"/>
        <v>воскресенье</v>
      </c>
      <c r="C339" t="s">
        <v>21</v>
      </c>
      <c r="D339">
        <v>215277</v>
      </c>
      <c r="E339">
        <v>21585316.5</v>
      </c>
      <c r="F339">
        <v>16285354.714</v>
      </c>
      <c r="G339">
        <v>183249.26153846155</v>
      </c>
      <c r="K339" t="str">
        <f t="shared" si="16"/>
        <v>Последняя неделя</v>
      </c>
      <c r="L339">
        <f t="shared" si="17"/>
        <v>0</v>
      </c>
    </row>
    <row r="340" spans="1:12" x14ac:dyDescent="0.3">
      <c r="A340" s="16">
        <v>43954</v>
      </c>
      <c r="B340" s="17" t="str">
        <f t="shared" si="15"/>
        <v>воскресенье</v>
      </c>
      <c r="C340" t="s">
        <v>22</v>
      </c>
      <c r="D340">
        <v>248148</v>
      </c>
      <c r="E340">
        <v>25519072.5</v>
      </c>
      <c r="F340">
        <v>18491870.614999998</v>
      </c>
      <c r="G340">
        <v>270910.05384615384</v>
      </c>
      <c r="K340" t="str">
        <f t="shared" si="16"/>
        <v/>
      </c>
      <c r="L340">
        <f t="shared" si="17"/>
        <v>0</v>
      </c>
    </row>
    <row r="341" spans="1:12" x14ac:dyDescent="0.3">
      <c r="A341" s="16">
        <v>43981</v>
      </c>
      <c r="B341" s="17" t="str">
        <f t="shared" si="15"/>
        <v>суббота</v>
      </c>
      <c r="C341" t="s">
        <v>21</v>
      </c>
      <c r="D341">
        <v>246414</v>
      </c>
      <c r="E341">
        <v>24527245.5</v>
      </c>
      <c r="F341">
        <v>18595804.535</v>
      </c>
      <c r="G341">
        <v>282204.5230769231</v>
      </c>
      <c r="K341" t="str">
        <f t="shared" si="16"/>
        <v>Последняя неделя</v>
      </c>
      <c r="L341">
        <f t="shared" si="17"/>
        <v>0</v>
      </c>
    </row>
    <row r="342" spans="1:12" x14ac:dyDescent="0.3">
      <c r="A342" s="16">
        <v>43957</v>
      </c>
      <c r="B342" s="17" t="str">
        <f t="shared" si="15"/>
        <v>среда</v>
      </c>
      <c r="C342" t="s">
        <v>22</v>
      </c>
      <c r="D342">
        <v>216498</v>
      </c>
      <c r="E342">
        <v>22126444.5</v>
      </c>
      <c r="F342">
        <v>16128268.832</v>
      </c>
      <c r="G342">
        <v>389877.53846153844</v>
      </c>
      <c r="K342" t="str">
        <f t="shared" si="16"/>
        <v/>
      </c>
      <c r="L342">
        <f t="shared" si="17"/>
        <v>0</v>
      </c>
    </row>
    <row r="343" spans="1:12" x14ac:dyDescent="0.3">
      <c r="A343" s="16">
        <v>43974</v>
      </c>
      <c r="B343" s="17" t="str">
        <f t="shared" si="15"/>
        <v>суббота</v>
      </c>
      <c r="C343" t="s">
        <v>22</v>
      </c>
      <c r="D343">
        <v>275793</v>
      </c>
      <c r="E343">
        <v>26806626</v>
      </c>
      <c r="F343">
        <v>20508194.544999998</v>
      </c>
      <c r="G343">
        <v>239346.81538461536</v>
      </c>
      <c r="K343" t="str">
        <f t="shared" si="16"/>
        <v/>
      </c>
      <c r="L343">
        <f t="shared" si="17"/>
        <v>0</v>
      </c>
    </row>
    <row r="344" spans="1:12" x14ac:dyDescent="0.3">
      <c r="A344" s="16">
        <v>43979</v>
      </c>
      <c r="B344" s="17" t="str">
        <f t="shared" si="15"/>
        <v>четверг</v>
      </c>
      <c r="C344" t="s">
        <v>21</v>
      </c>
      <c r="D344">
        <v>199753.5</v>
      </c>
      <c r="E344">
        <v>20535733.5</v>
      </c>
      <c r="F344">
        <v>15173462.744000001</v>
      </c>
      <c r="G344">
        <v>257491.36923076925</v>
      </c>
      <c r="K344" t="str">
        <f t="shared" si="16"/>
        <v>Последняя неделя</v>
      </c>
      <c r="L344">
        <f t="shared" si="17"/>
        <v>0</v>
      </c>
    </row>
    <row r="345" spans="1:12" x14ac:dyDescent="0.3">
      <c r="A345" s="16">
        <v>43976</v>
      </c>
      <c r="B345" s="17" t="str">
        <f t="shared" si="15"/>
        <v>понедельник</v>
      </c>
      <c r="C345" t="s">
        <v>22</v>
      </c>
      <c r="D345">
        <v>192948</v>
      </c>
      <c r="E345">
        <v>19806927</v>
      </c>
      <c r="F345">
        <v>14358653.389999999</v>
      </c>
      <c r="G345">
        <v>319377.7946153846</v>
      </c>
      <c r="K345" t="str">
        <f t="shared" si="16"/>
        <v/>
      </c>
      <c r="L345">
        <f t="shared" si="17"/>
        <v>0</v>
      </c>
    </row>
    <row r="346" spans="1:12" x14ac:dyDescent="0.3">
      <c r="A346" s="16">
        <v>43951</v>
      </c>
      <c r="B346" s="17" t="str">
        <f t="shared" si="15"/>
        <v>четверг</v>
      </c>
      <c r="C346" t="s">
        <v>22</v>
      </c>
      <c r="D346">
        <v>206038.5</v>
      </c>
      <c r="E346">
        <v>21740460</v>
      </c>
      <c r="F346">
        <v>15789926.042999998</v>
      </c>
      <c r="G346">
        <v>115102.03846153845</v>
      </c>
      <c r="K346" t="str">
        <f t="shared" si="16"/>
        <v/>
      </c>
      <c r="L346">
        <f t="shared" si="17"/>
        <v>0</v>
      </c>
    </row>
    <row r="347" spans="1:12" x14ac:dyDescent="0.3">
      <c r="A347" s="16">
        <v>43961</v>
      </c>
      <c r="B347" s="17" t="str">
        <f t="shared" si="15"/>
        <v>воскресенье</v>
      </c>
      <c r="C347" t="s">
        <v>22</v>
      </c>
      <c r="D347">
        <v>231559.5</v>
      </c>
      <c r="E347">
        <v>23443725</v>
      </c>
      <c r="F347">
        <v>17121204.866</v>
      </c>
      <c r="G347">
        <v>269535.72538461542</v>
      </c>
      <c r="K347" t="str">
        <f t="shared" si="16"/>
        <v/>
      </c>
      <c r="L347">
        <f t="shared" si="17"/>
        <v>0</v>
      </c>
    </row>
    <row r="348" spans="1:12" x14ac:dyDescent="0.3">
      <c r="A348" s="16">
        <v>43959</v>
      </c>
      <c r="B348" s="17" t="str">
        <f t="shared" si="15"/>
        <v>пятница</v>
      </c>
      <c r="C348" t="s">
        <v>22</v>
      </c>
      <c r="D348">
        <v>225076.5</v>
      </c>
      <c r="E348">
        <v>22846078.5</v>
      </c>
      <c r="F348">
        <v>16722171.227</v>
      </c>
      <c r="G348">
        <v>479024.68461538455</v>
      </c>
      <c r="K348" t="str">
        <f t="shared" si="16"/>
        <v/>
      </c>
      <c r="L348">
        <f t="shared" si="17"/>
        <v>0</v>
      </c>
    </row>
    <row r="349" spans="1:12" x14ac:dyDescent="0.3">
      <c r="A349" s="16">
        <v>43958</v>
      </c>
      <c r="B349" s="17" t="str">
        <f t="shared" si="15"/>
        <v>четверг</v>
      </c>
      <c r="C349" t="s">
        <v>22</v>
      </c>
      <c r="D349">
        <v>209415</v>
      </c>
      <c r="E349">
        <v>21463023</v>
      </c>
      <c r="F349">
        <v>15847839.739</v>
      </c>
      <c r="G349">
        <v>521163.87692307692</v>
      </c>
      <c r="K349" t="str">
        <f t="shared" si="16"/>
        <v/>
      </c>
      <c r="L349">
        <f t="shared" si="17"/>
        <v>0</v>
      </c>
    </row>
    <row r="350" spans="1:12" x14ac:dyDescent="0.3">
      <c r="A350" s="16">
        <v>43975</v>
      </c>
      <c r="B350" s="17" t="str">
        <f t="shared" si="15"/>
        <v>воскресенье</v>
      </c>
      <c r="C350" t="s">
        <v>22</v>
      </c>
      <c r="D350">
        <v>193719</v>
      </c>
      <c r="E350">
        <v>19071117</v>
      </c>
      <c r="F350">
        <v>14541424.877999999</v>
      </c>
      <c r="G350">
        <v>304806.9854230769</v>
      </c>
      <c r="K350" t="str">
        <f t="shared" si="16"/>
        <v/>
      </c>
      <c r="L350">
        <f t="shared" si="17"/>
        <v>0</v>
      </c>
    </row>
    <row r="351" spans="1:12" x14ac:dyDescent="0.3">
      <c r="A351" s="16">
        <v>43950</v>
      </c>
      <c r="B351" s="17" t="str">
        <f t="shared" si="15"/>
        <v>среда</v>
      </c>
      <c r="C351" t="s">
        <v>23</v>
      </c>
      <c r="D351">
        <v>12250.5</v>
      </c>
      <c r="E351">
        <v>981519</v>
      </c>
      <c r="F351">
        <v>867080.68200000003</v>
      </c>
      <c r="G351">
        <v>102160.21538461538</v>
      </c>
      <c r="K351" t="str">
        <f t="shared" si="16"/>
        <v/>
      </c>
      <c r="L351">
        <f t="shared" si="17"/>
        <v>0</v>
      </c>
    </row>
    <row r="352" spans="1:12" x14ac:dyDescent="0.3">
      <c r="A352" s="16">
        <v>43949</v>
      </c>
      <c r="B352" s="17" t="str">
        <f t="shared" si="15"/>
        <v>вторник</v>
      </c>
      <c r="C352" t="s">
        <v>23</v>
      </c>
      <c r="D352">
        <v>12541.5</v>
      </c>
      <c r="E352">
        <v>992541</v>
      </c>
      <c r="F352">
        <v>874678.696</v>
      </c>
      <c r="G352">
        <v>83886.676923076913</v>
      </c>
      <c r="K352" t="str">
        <f t="shared" si="16"/>
        <v/>
      </c>
      <c r="L352">
        <f t="shared" si="17"/>
        <v>0</v>
      </c>
    </row>
    <row r="353" spans="1:12" x14ac:dyDescent="0.3">
      <c r="A353" s="16">
        <v>43982</v>
      </c>
      <c r="B353" s="17" t="str">
        <f t="shared" si="15"/>
        <v>воскресенье</v>
      </c>
      <c r="C353" t="s">
        <v>22</v>
      </c>
      <c r="D353">
        <v>206758.5</v>
      </c>
      <c r="E353">
        <v>20717248.5</v>
      </c>
      <c r="F353">
        <v>15667372.685999999</v>
      </c>
      <c r="G353">
        <v>180007.08753846152</v>
      </c>
      <c r="K353" t="str">
        <f t="shared" si="16"/>
        <v>Последняя неделя</v>
      </c>
      <c r="L353">
        <f t="shared" si="17"/>
        <v>0</v>
      </c>
    </row>
    <row r="354" spans="1:12" x14ac:dyDescent="0.3">
      <c r="A354" s="16">
        <v>43981</v>
      </c>
      <c r="B354" s="17" t="str">
        <f t="shared" si="15"/>
        <v>суббота</v>
      </c>
      <c r="C354" t="s">
        <v>22</v>
      </c>
      <c r="D354">
        <v>244734</v>
      </c>
      <c r="E354">
        <v>24151980</v>
      </c>
      <c r="F354">
        <v>18429449.488000002</v>
      </c>
      <c r="G354">
        <v>303444.36538461538</v>
      </c>
      <c r="K354" t="str">
        <f t="shared" si="16"/>
        <v>Последняя неделя</v>
      </c>
      <c r="L354">
        <f t="shared" si="17"/>
        <v>0</v>
      </c>
    </row>
    <row r="355" spans="1:12" x14ac:dyDescent="0.3">
      <c r="A355" s="16">
        <v>43979</v>
      </c>
      <c r="B355" s="17" t="str">
        <f t="shared" si="15"/>
        <v>четверг</v>
      </c>
      <c r="C355" t="s">
        <v>22</v>
      </c>
      <c r="D355">
        <v>191641.5</v>
      </c>
      <c r="E355">
        <v>19549036.5</v>
      </c>
      <c r="F355">
        <v>14481164.23</v>
      </c>
      <c r="G355">
        <v>266079.27846153843</v>
      </c>
      <c r="K355" t="str">
        <f t="shared" si="16"/>
        <v>Последняя неделя</v>
      </c>
      <c r="L355">
        <f t="shared" si="17"/>
        <v>0</v>
      </c>
    </row>
    <row r="356" spans="1:12" x14ac:dyDescent="0.3">
      <c r="A356" s="16">
        <v>43967</v>
      </c>
      <c r="B356" s="17" t="str">
        <f t="shared" si="15"/>
        <v>суббота</v>
      </c>
      <c r="C356" t="s">
        <v>23</v>
      </c>
      <c r="D356">
        <v>16368</v>
      </c>
      <c r="E356">
        <v>1316350.5</v>
      </c>
      <c r="F356">
        <v>1092945.2830000001</v>
      </c>
      <c r="G356">
        <v>175846.6446153846</v>
      </c>
      <c r="K356" t="str">
        <f t="shared" si="16"/>
        <v/>
      </c>
      <c r="L356">
        <f t="shared" si="17"/>
        <v>0</v>
      </c>
    </row>
    <row r="357" spans="1:12" x14ac:dyDescent="0.3">
      <c r="A357" s="16">
        <v>43970</v>
      </c>
      <c r="B357" s="17" t="str">
        <f t="shared" si="15"/>
        <v>вторник</v>
      </c>
      <c r="C357" t="s">
        <v>23</v>
      </c>
      <c r="D357">
        <v>14427</v>
      </c>
      <c r="E357">
        <v>1126810.5</v>
      </c>
      <c r="F357">
        <v>963035.41399999999</v>
      </c>
      <c r="G357">
        <v>202056.34519230769</v>
      </c>
      <c r="K357" t="str">
        <f t="shared" si="16"/>
        <v/>
      </c>
      <c r="L357">
        <f t="shared" si="17"/>
        <v>0</v>
      </c>
    </row>
    <row r="358" spans="1:12" x14ac:dyDescent="0.3">
      <c r="A358" s="16">
        <v>43968</v>
      </c>
      <c r="B358" s="17" t="str">
        <f t="shared" si="15"/>
        <v>воскресенье</v>
      </c>
      <c r="C358" t="s">
        <v>23</v>
      </c>
      <c r="D358">
        <v>13440</v>
      </c>
      <c r="E358">
        <v>1157529</v>
      </c>
      <c r="F358">
        <v>935379.42299999984</v>
      </c>
      <c r="G358">
        <v>111375.6648</v>
      </c>
      <c r="K358" t="str">
        <f t="shared" si="16"/>
        <v/>
      </c>
      <c r="L358">
        <f t="shared" si="17"/>
        <v>0</v>
      </c>
    </row>
    <row r="359" spans="1:12" x14ac:dyDescent="0.3">
      <c r="A359" s="16">
        <v>43960</v>
      </c>
      <c r="B359" s="17" t="str">
        <f t="shared" si="15"/>
        <v>суббота</v>
      </c>
      <c r="C359" t="s">
        <v>23</v>
      </c>
      <c r="D359">
        <v>11745</v>
      </c>
      <c r="E359">
        <v>955801.5</v>
      </c>
      <c r="F359">
        <v>795942.652</v>
      </c>
      <c r="G359">
        <v>165952.05877692305</v>
      </c>
      <c r="K359" t="str">
        <f t="shared" si="16"/>
        <v/>
      </c>
      <c r="L359">
        <f t="shared" si="17"/>
        <v>0</v>
      </c>
    </row>
    <row r="360" spans="1:12" x14ac:dyDescent="0.3">
      <c r="A360" s="16">
        <v>43955</v>
      </c>
      <c r="B360" s="17" t="str">
        <f t="shared" si="15"/>
        <v>понедельник</v>
      </c>
      <c r="C360" t="s">
        <v>23</v>
      </c>
      <c r="D360">
        <v>11062.5</v>
      </c>
      <c r="E360">
        <v>906343.5</v>
      </c>
      <c r="F360">
        <v>762082.74899999995</v>
      </c>
      <c r="G360">
        <v>125305.56399230768</v>
      </c>
      <c r="K360" t="str">
        <f t="shared" si="16"/>
        <v/>
      </c>
      <c r="L360">
        <f t="shared" si="17"/>
        <v>0</v>
      </c>
    </row>
    <row r="361" spans="1:12" x14ac:dyDescent="0.3">
      <c r="A361" s="16">
        <v>43953</v>
      </c>
      <c r="B361" s="17" t="str">
        <f t="shared" si="15"/>
        <v>суббота</v>
      </c>
      <c r="C361" t="s">
        <v>23</v>
      </c>
      <c r="D361">
        <v>10018.5</v>
      </c>
      <c r="E361">
        <v>816859.5</v>
      </c>
      <c r="F361">
        <v>697541.2969999999</v>
      </c>
      <c r="G361">
        <v>106508.82307692307</v>
      </c>
      <c r="K361" t="str">
        <f t="shared" si="16"/>
        <v/>
      </c>
      <c r="L361">
        <f t="shared" si="17"/>
        <v>0</v>
      </c>
    </row>
    <row r="362" spans="1:12" x14ac:dyDescent="0.3">
      <c r="A362" s="16">
        <v>43977</v>
      </c>
      <c r="B362" s="17" t="str">
        <f t="shared" si="15"/>
        <v>вторник</v>
      </c>
      <c r="C362" t="s">
        <v>24</v>
      </c>
      <c r="D362">
        <v>10437</v>
      </c>
      <c r="E362">
        <v>833815.5</v>
      </c>
      <c r="F362">
        <v>737888.36599999992</v>
      </c>
      <c r="G362">
        <v>39424.853846153841</v>
      </c>
      <c r="K362" t="str">
        <f t="shared" si="16"/>
        <v>Последняя неделя</v>
      </c>
      <c r="L362">
        <f t="shared" si="17"/>
        <v>0</v>
      </c>
    </row>
    <row r="363" spans="1:12" x14ac:dyDescent="0.3">
      <c r="A363" s="16">
        <v>43952</v>
      </c>
      <c r="B363" s="17" t="str">
        <f t="shared" si="15"/>
        <v>пятница</v>
      </c>
      <c r="C363" t="s">
        <v>23</v>
      </c>
      <c r="D363">
        <v>13644</v>
      </c>
      <c r="E363">
        <v>1134444</v>
      </c>
      <c r="F363">
        <v>971710.87099999993</v>
      </c>
      <c r="G363">
        <v>291527.8831384615</v>
      </c>
      <c r="K363" t="str">
        <f t="shared" si="16"/>
        <v/>
      </c>
      <c r="L363">
        <f t="shared" si="17"/>
        <v>0</v>
      </c>
    </row>
    <row r="364" spans="1:12" x14ac:dyDescent="0.3">
      <c r="A364" s="16">
        <v>43963</v>
      </c>
      <c r="B364" s="17" t="str">
        <f t="shared" si="15"/>
        <v>вторник</v>
      </c>
      <c r="C364" t="s">
        <v>23</v>
      </c>
      <c r="D364">
        <v>13443</v>
      </c>
      <c r="E364">
        <v>1092277.5</v>
      </c>
      <c r="F364">
        <v>921493.48300000001</v>
      </c>
      <c r="G364">
        <v>218151.6</v>
      </c>
      <c r="K364" t="str">
        <f t="shared" si="16"/>
        <v/>
      </c>
      <c r="L364">
        <f t="shared" si="17"/>
        <v>0</v>
      </c>
    </row>
    <row r="365" spans="1:12" x14ac:dyDescent="0.3">
      <c r="A365" s="16">
        <v>43972</v>
      </c>
      <c r="B365" s="17" t="str">
        <f t="shared" si="15"/>
        <v>четверг</v>
      </c>
      <c r="C365" t="s">
        <v>23</v>
      </c>
      <c r="D365">
        <v>14182.5</v>
      </c>
      <c r="E365">
        <v>1172574</v>
      </c>
      <c r="F365">
        <v>968784.86499999987</v>
      </c>
      <c r="G365">
        <v>94547</v>
      </c>
      <c r="K365" t="str">
        <f t="shared" si="16"/>
        <v/>
      </c>
      <c r="L365">
        <f t="shared" si="17"/>
        <v>0</v>
      </c>
    </row>
    <row r="366" spans="1:12" x14ac:dyDescent="0.3">
      <c r="A366" s="16">
        <v>43971</v>
      </c>
      <c r="B366" s="17" t="str">
        <f t="shared" si="15"/>
        <v>среда</v>
      </c>
      <c r="C366" t="s">
        <v>23</v>
      </c>
      <c r="D366">
        <v>14928</v>
      </c>
      <c r="E366">
        <v>1217749.5</v>
      </c>
      <c r="F366">
        <v>1025585.5199999999</v>
      </c>
      <c r="G366">
        <v>84618.754369230766</v>
      </c>
      <c r="K366" t="str">
        <f t="shared" si="16"/>
        <v/>
      </c>
      <c r="L366">
        <f t="shared" si="17"/>
        <v>0</v>
      </c>
    </row>
    <row r="367" spans="1:12" x14ac:dyDescent="0.3">
      <c r="A367" s="16">
        <v>43956</v>
      </c>
      <c r="B367" s="17" t="str">
        <f t="shared" si="15"/>
        <v>вторник</v>
      </c>
      <c r="C367" t="s">
        <v>23</v>
      </c>
      <c r="D367">
        <v>13941</v>
      </c>
      <c r="E367">
        <v>1145575.5</v>
      </c>
      <c r="F367">
        <v>974448.12600000005</v>
      </c>
      <c r="G367">
        <v>152152.96544615386</v>
      </c>
      <c r="K367" t="str">
        <f t="shared" si="16"/>
        <v/>
      </c>
      <c r="L367">
        <f t="shared" si="17"/>
        <v>0</v>
      </c>
    </row>
    <row r="368" spans="1:12" x14ac:dyDescent="0.3">
      <c r="A368" s="16">
        <v>43964</v>
      </c>
      <c r="B368" s="17" t="str">
        <f t="shared" si="15"/>
        <v>среда</v>
      </c>
      <c r="C368" t="s">
        <v>23</v>
      </c>
      <c r="D368">
        <v>14643</v>
      </c>
      <c r="E368">
        <v>1172691</v>
      </c>
      <c r="F368">
        <v>971555.08299999998</v>
      </c>
      <c r="G368">
        <v>124018.33614615384</v>
      </c>
      <c r="K368" t="str">
        <f t="shared" si="16"/>
        <v/>
      </c>
      <c r="L368">
        <f t="shared" si="17"/>
        <v>0</v>
      </c>
    </row>
    <row r="369" spans="1:12" x14ac:dyDescent="0.3">
      <c r="A369" s="16">
        <v>43954</v>
      </c>
      <c r="B369" s="17" t="str">
        <f t="shared" si="15"/>
        <v>воскресенье</v>
      </c>
      <c r="C369" t="s">
        <v>23</v>
      </c>
      <c r="D369">
        <v>10032</v>
      </c>
      <c r="E369">
        <v>816150</v>
      </c>
      <c r="F369">
        <v>698626.03299999994</v>
      </c>
      <c r="G369">
        <v>97812.892307692295</v>
      </c>
      <c r="K369" t="str">
        <f t="shared" si="16"/>
        <v/>
      </c>
      <c r="L369">
        <f t="shared" si="17"/>
        <v>0</v>
      </c>
    </row>
    <row r="370" spans="1:12" x14ac:dyDescent="0.3">
      <c r="A370" s="16">
        <v>43957</v>
      </c>
      <c r="B370" s="17" t="str">
        <f t="shared" si="15"/>
        <v>среда</v>
      </c>
      <c r="C370" t="s">
        <v>23</v>
      </c>
      <c r="D370">
        <v>12468</v>
      </c>
      <c r="E370">
        <v>1016566.5</v>
      </c>
      <c r="F370">
        <v>858367.60399999993</v>
      </c>
      <c r="G370">
        <v>88833.638169230762</v>
      </c>
      <c r="K370" t="str">
        <f t="shared" si="16"/>
        <v/>
      </c>
      <c r="L370">
        <f t="shared" si="17"/>
        <v>0</v>
      </c>
    </row>
    <row r="371" spans="1:12" x14ac:dyDescent="0.3">
      <c r="A371" s="16">
        <v>43974</v>
      </c>
      <c r="B371" s="17" t="str">
        <f t="shared" si="15"/>
        <v>суббота</v>
      </c>
      <c r="C371" t="s">
        <v>23</v>
      </c>
      <c r="D371">
        <v>17943</v>
      </c>
      <c r="E371">
        <v>1457391</v>
      </c>
      <c r="F371">
        <v>1194154.7659999998</v>
      </c>
      <c r="G371">
        <v>124621.03076923077</v>
      </c>
      <c r="K371" t="str">
        <f t="shared" si="16"/>
        <v/>
      </c>
      <c r="L371">
        <f t="shared" si="17"/>
        <v>0</v>
      </c>
    </row>
    <row r="372" spans="1:12" x14ac:dyDescent="0.3">
      <c r="A372" s="16">
        <v>43976</v>
      </c>
      <c r="B372" s="17" t="str">
        <f t="shared" si="15"/>
        <v>понедельник</v>
      </c>
      <c r="C372" t="s">
        <v>23</v>
      </c>
      <c r="D372">
        <v>15807</v>
      </c>
      <c r="E372">
        <v>1326705</v>
      </c>
      <c r="F372">
        <v>1070563.6439999999</v>
      </c>
      <c r="G372">
        <v>123343.24153846155</v>
      </c>
      <c r="K372" t="str">
        <f t="shared" si="16"/>
        <v/>
      </c>
      <c r="L372">
        <f t="shared" si="17"/>
        <v>0</v>
      </c>
    </row>
    <row r="373" spans="1:12" x14ac:dyDescent="0.3">
      <c r="A373" s="16">
        <v>43951</v>
      </c>
      <c r="B373" s="17" t="str">
        <f t="shared" si="15"/>
        <v>четверг</v>
      </c>
      <c r="C373" t="s">
        <v>23</v>
      </c>
      <c r="D373">
        <v>11976</v>
      </c>
      <c r="E373">
        <v>1004511</v>
      </c>
      <c r="F373">
        <v>861334.61399999994</v>
      </c>
      <c r="G373">
        <v>20847.353846153845</v>
      </c>
      <c r="K373" t="str">
        <f t="shared" si="16"/>
        <v/>
      </c>
      <c r="L373">
        <f t="shared" si="17"/>
        <v>0</v>
      </c>
    </row>
    <row r="374" spans="1:12" x14ac:dyDescent="0.3">
      <c r="A374" s="16">
        <v>43961</v>
      </c>
      <c r="B374" s="17" t="str">
        <f t="shared" si="15"/>
        <v>воскресенье</v>
      </c>
      <c r="C374" t="s">
        <v>23</v>
      </c>
      <c r="D374">
        <v>14566.5</v>
      </c>
      <c r="E374">
        <v>1216557</v>
      </c>
      <c r="F374">
        <v>1013050.3829999999</v>
      </c>
      <c r="G374">
        <v>102510.40189230769</v>
      </c>
      <c r="K374" t="str">
        <f t="shared" si="16"/>
        <v/>
      </c>
      <c r="L374">
        <f t="shared" si="17"/>
        <v>0</v>
      </c>
    </row>
    <row r="375" spans="1:12" x14ac:dyDescent="0.3">
      <c r="A375" s="16">
        <v>43959</v>
      </c>
      <c r="B375" s="17" t="str">
        <f t="shared" si="15"/>
        <v>пятница</v>
      </c>
      <c r="C375" t="s">
        <v>23</v>
      </c>
      <c r="D375">
        <v>12976.5</v>
      </c>
      <c r="E375">
        <v>1046848.5</v>
      </c>
      <c r="F375">
        <v>892743.74599999993</v>
      </c>
      <c r="G375">
        <v>396844.24095384614</v>
      </c>
      <c r="K375" t="str">
        <f t="shared" si="16"/>
        <v/>
      </c>
      <c r="L375">
        <f t="shared" si="17"/>
        <v>0</v>
      </c>
    </row>
    <row r="376" spans="1:12" x14ac:dyDescent="0.3">
      <c r="A376" s="16">
        <v>43958</v>
      </c>
      <c r="B376" s="17" t="str">
        <f t="shared" si="15"/>
        <v>четверг</v>
      </c>
      <c r="C376" t="s">
        <v>23</v>
      </c>
      <c r="D376">
        <v>11719.5</v>
      </c>
      <c r="E376">
        <v>965880</v>
      </c>
      <c r="F376">
        <v>809986.38600000006</v>
      </c>
      <c r="G376">
        <v>106745.03623846154</v>
      </c>
      <c r="K376" t="str">
        <f t="shared" si="16"/>
        <v/>
      </c>
      <c r="L376">
        <f t="shared" si="17"/>
        <v>0</v>
      </c>
    </row>
    <row r="377" spans="1:12" x14ac:dyDescent="0.3">
      <c r="A377" s="16">
        <v>43975</v>
      </c>
      <c r="B377" s="17" t="str">
        <f t="shared" si="15"/>
        <v>воскресенье</v>
      </c>
      <c r="C377" t="s">
        <v>23</v>
      </c>
      <c r="D377">
        <v>17197.5</v>
      </c>
      <c r="E377">
        <v>1386262.5</v>
      </c>
      <c r="F377">
        <v>1130117.3810000001</v>
      </c>
      <c r="G377">
        <v>121581.84923076924</v>
      </c>
      <c r="K377" t="str">
        <f t="shared" si="16"/>
        <v/>
      </c>
      <c r="L377">
        <f t="shared" si="17"/>
        <v>0</v>
      </c>
    </row>
    <row r="378" spans="1:12" x14ac:dyDescent="0.3">
      <c r="A378" s="16">
        <v>43977</v>
      </c>
      <c r="B378" s="17" t="str">
        <f t="shared" si="15"/>
        <v>вторник</v>
      </c>
      <c r="C378" t="s">
        <v>23</v>
      </c>
      <c r="D378">
        <v>14419.5</v>
      </c>
      <c r="E378">
        <v>1210456.5</v>
      </c>
      <c r="F378">
        <v>970917.12399999995</v>
      </c>
      <c r="G378">
        <v>88147.13846153846</v>
      </c>
      <c r="K378" t="str">
        <f t="shared" si="16"/>
        <v>Последняя неделя</v>
      </c>
      <c r="L378">
        <f t="shared" si="17"/>
        <v>0</v>
      </c>
    </row>
    <row r="379" spans="1:12" x14ac:dyDescent="0.3">
      <c r="A379" s="16">
        <v>43983</v>
      </c>
      <c r="B379" s="17" t="str">
        <f t="shared" si="15"/>
        <v>понедельник</v>
      </c>
      <c r="C379" t="s">
        <v>9</v>
      </c>
      <c r="D379">
        <v>7816.5</v>
      </c>
      <c r="E379">
        <v>636345</v>
      </c>
      <c r="F379">
        <v>550528.66300000006</v>
      </c>
      <c r="G379">
        <v>190344.3008</v>
      </c>
      <c r="K379" t="str">
        <f t="shared" si="16"/>
        <v>Последняя неделя</v>
      </c>
      <c r="L379">
        <f t="shared" si="17"/>
        <v>0</v>
      </c>
    </row>
    <row r="380" spans="1:12" x14ac:dyDescent="0.3">
      <c r="A380" s="16">
        <v>43982</v>
      </c>
      <c r="B380" s="17" t="str">
        <f t="shared" si="15"/>
        <v>воскресенье</v>
      </c>
      <c r="C380" t="s">
        <v>25</v>
      </c>
      <c r="D380">
        <v>6409.5</v>
      </c>
      <c r="E380">
        <v>493893</v>
      </c>
      <c r="F380">
        <v>459762.61999999994</v>
      </c>
      <c r="G380">
        <v>28040.97692307692</v>
      </c>
      <c r="K380" t="str">
        <f t="shared" si="16"/>
        <v>Последняя неделя</v>
      </c>
      <c r="L380">
        <f t="shared" si="17"/>
        <v>0</v>
      </c>
    </row>
    <row r="381" spans="1:12" x14ac:dyDescent="0.3">
      <c r="A381" s="16">
        <v>43981</v>
      </c>
      <c r="B381" s="17" t="str">
        <f t="shared" si="15"/>
        <v>суббота</v>
      </c>
      <c r="C381" t="s">
        <v>24</v>
      </c>
      <c r="D381">
        <v>11220</v>
      </c>
      <c r="E381">
        <v>928675.5</v>
      </c>
      <c r="F381">
        <v>802403.80799999996</v>
      </c>
      <c r="G381">
        <v>136423.60523076923</v>
      </c>
      <c r="K381" t="str">
        <f t="shared" si="16"/>
        <v>Последняя неделя</v>
      </c>
      <c r="L381">
        <f t="shared" si="17"/>
        <v>0</v>
      </c>
    </row>
    <row r="382" spans="1:12" x14ac:dyDescent="0.3">
      <c r="A382" s="16">
        <v>43980</v>
      </c>
      <c r="B382" s="17" t="str">
        <f t="shared" si="15"/>
        <v>пятница</v>
      </c>
      <c r="C382" t="s">
        <v>9</v>
      </c>
      <c r="D382">
        <v>8350.5</v>
      </c>
      <c r="E382">
        <v>651237</v>
      </c>
      <c r="F382">
        <v>601485.12600000005</v>
      </c>
      <c r="G382">
        <v>83014.635053846156</v>
      </c>
      <c r="K382" t="str">
        <f t="shared" si="16"/>
        <v>Последняя неделя</v>
      </c>
      <c r="L382">
        <f t="shared" si="17"/>
        <v>0</v>
      </c>
    </row>
    <row r="383" spans="1:12" x14ac:dyDescent="0.3">
      <c r="A383" s="16">
        <v>43979</v>
      </c>
      <c r="B383" s="17" t="str">
        <f t="shared" si="15"/>
        <v>четверг</v>
      </c>
      <c r="C383" t="s">
        <v>24</v>
      </c>
      <c r="D383">
        <v>8428.5</v>
      </c>
      <c r="E383">
        <v>694669.5</v>
      </c>
      <c r="F383">
        <v>594994.696</v>
      </c>
      <c r="G383">
        <v>42699.38461538461</v>
      </c>
      <c r="K383" t="str">
        <f t="shared" si="16"/>
        <v>Последняя неделя</v>
      </c>
      <c r="L383">
        <f t="shared" si="17"/>
        <v>0</v>
      </c>
    </row>
    <row r="384" spans="1:12" x14ac:dyDescent="0.3">
      <c r="A384" s="16">
        <v>43978</v>
      </c>
      <c r="B384" s="17" t="str">
        <f t="shared" si="15"/>
        <v>среда</v>
      </c>
      <c r="C384" t="s">
        <v>10</v>
      </c>
      <c r="D384">
        <v>32817</v>
      </c>
      <c r="E384">
        <v>3015751.5</v>
      </c>
      <c r="F384">
        <v>2415980.7719999999</v>
      </c>
      <c r="G384">
        <v>346048.63569230767</v>
      </c>
      <c r="K384" t="str">
        <f t="shared" si="16"/>
        <v>Последняя неделя</v>
      </c>
      <c r="L384">
        <f t="shared" si="17"/>
        <v>0</v>
      </c>
    </row>
    <row r="385" spans="1:12" x14ac:dyDescent="0.3">
      <c r="A385" s="16">
        <v>43973</v>
      </c>
      <c r="B385" s="17" t="str">
        <f t="shared" si="15"/>
        <v>пятница</v>
      </c>
      <c r="C385" t="s">
        <v>10</v>
      </c>
      <c r="D385">
        <v>36031.5</v>
      </c>
      <c r="E385">
        <v>3091069.5</v>
      </c>
      <c r="F385">
        <v>2549333.4129999997</v>
      </c>
      <c r="G385">
        <v>289900.09384615382</v>
      </c>
      <c r="K385" t="str">
        <f t="shared" si="16"/>
        <v/>
      </c>
      <c r="L385">
        <f t="shared" si="17"/>
        <v>0</v>
      </c>
    </row>
    <row r="386" spans="1:12" x14ac:dyDescent="0.3">
      <c r="A386" s="16">
        <v>43982</v>
      </c>
      <c r="B386" s="17" t="str">
        <f t="shared" ref="B386:B449" si="18">TEXT(A386,"ДДДД")</f>
        <v>воскресенье</v>
      </c>
      <c r="C386" t="s">
        <v>26</v>
      </c>
      <c r="D386">
        <v>5127</v>
      </c>
      <c r="E386">
        <v>468835.5</v>
      </c>
      <c r="F386">
        <v>412625.88699999999</v>
      </c>
      <c r="G386">
        <v>8642.376923076923</v>
      </c>
      <c r="K386" t="str">
        <f t="shared" ref="K386:K449" si="19">IF(AND(ISNUMBER(A386),A386&gt;=$O$1-6),"Последняя неделя","")</f>
        <v>Последняя неделя</v>
      </c>
      <c r="L386">
        <f t="shared" ref="L386:L449" si="20">IF(H386&lt;&gt;0,E386/H386,0)</f>
        <v>0</v>
      </c>
    </row>
    <row r="387" spans="1:12" x14ac:dyDescent="0.3">
      <c r="A387" s="16">
        <v>43962</v>
      </c>
      <c r="B387" s="17" t="str">
        <f t="shared" si="18"/>
        <v>понедельник</v>
      </c>
      <c r="C387" t="s">
        <v>10</v>
      </c>
      <c r="D387">
        <v>27187.5</v>
      </c>
      <c r="E387">
        <v>2479396.5</v>
      </c>
      <c r="F387">
        <v>1950422.9030000002</v>
      </c>
      <c r="G387">
        <v>381635.95355384616</v>
      </c>
      <c r="K387" t="str">
        <f t="shared" si="19"/>
        <v/>
      </c>
      <c r="L387">
        <f t="shared" si="20"/>
        <v>0</v>
      </c>
    </row>
    <row r="388" spans="1:12" x14ac:dyDescent="0.3">
      <c r="A388" s="16">
        <v>43981</v>
      </c>
      <c r="B388" s="17" t="str">
        <f t="shared" si="18"/>
        <v>суббота</v>
      </c>
      <c r="C388" t="s">
        <v>23</v>
      </c>
      <c r="D388">
        <v>20688</v>
      </c>
      <c r="E388">
        <v>1773154.5</v>
      </c>
      <c r="F388">
        <v>1458979.4909999999</v>
      </c>
      <c r="G388">
        <v>98432.213407692296</v>
      </c>
      <c r="K388" t="str">
        <f t="shared" si="19"/>
        <v>Последняя неделя</v>
      </c>
      <c r="L388">
        <f t="shared" si="20"/>
        <v>0</v>
      </c>
    </row>
    <row r="389" spans="1:12" x14ac:dyDescent="0.3">
      <c r="A389" s="16">
        <v>43979</v>
      </c>
      <c r="B389" s="17" t="str">
        <f t="shared" si="18"/>
        <v>четверг</v>
      </c>
      <c r="C389" t="s">
        <v>23</v>
      </c>
      <c r="D389">
        <v>15678</v>
      </c>
      <c r="E389">
        <v>1387443</v>
      </c>
      <c r="F389">
        <v>1121336.507</v>
      </c>
      <c r="G389">
        <v>101620.2923076923</v>
      </c>
      <c r="K389" t="str">
        <f t="shared" si="19"/>
        <v>Последняя неделя</v>
      </c>
      <c r="L389">
        <f t="shared" si="20"/>
        <v>0</v>
      </c>
    </row>
    <row r="390" spans="1:12" x14ac:dyDescent="0.3">
      <c r="A390" s="16">
        <v>43969</v>
      </c>
      <c r="B390" s="17" t="str">
        <f t="shared" si="18"/>
        <v>понедельник</v>
      </c>
      <c r="C390" t="s">
        <v>10</v>
      </c>
      <c r="D390">
        <v>31329</v>
      </c>
      <c r="E390">
        <v>2826379.5</v>
      </c>
      <c r="F390">
        <v>2229453.5079999999</v>
      </c>
      <c r="G390">
        <v>331756.18072307692</v>
      </c>
      <c r="K390" t="str">
        <f t="shared" si="19"/>
        <v/>
      </c>
      <c r="L390">
        <f t="shared" si="20"/>
        <v>0</v>
      </c>
    </row>
    <row r="391" spans="1:12" x14ac:dyDescent="0.3">
      <c r="A391" s="16">
        <v>43965</v>
      </c>
      <c r="B391" s="17" t="str">
        <f t="shared" si="18"/>
        <v>четверг</v>
      </c>
      <c r="C391" t="s">
        <v>10</v>
      </c>
      <c r="D391">
        <v>29658</v>
      </c>
      <c r="E391">
        <v>2703132</v>
      </c>
      <c r="F391">
        <v>2160539.9959999998</v>
      </c>
      <c r="G391">
        <v>312856.16153846151</v>
      </c>
      <c r="K391" t="str">
        <f t="shared" si="19"/>
        <v/>
      </c>
      <c r="L391">
        <f t="shared" si="20"/>
        <v>0</v>
      </c>
    </row>
    <row r="392" spans="1:12" x14ac:dyDescent="0.3">
      <c r="A392" s="16">
        <v>43966</v>
      </c>
      <c r="B392" s="17" t="str">
        <f t="shared" si="18"/>
        <v>пятница</v>
      </c>
      <c r="C392" t="s">
        <v>10</v>
      </c>
      <c r="D392">
        <v>34150.5</v>
      </c>
      <c r="E392">
        <v>3038293.5</v>
      </c>
      <c r="F392">
        <v>2442084.5610000002</v>
      </c>
      <c r="G392">
        <v>277257.14947692305</v>
      </c>
      <c r="K392" t="str">
        <f t="shared" si="19"/>
        <v/>
      </c>
      <c r="L392">
        <f t="shared" si="20"/>
        <v>0</v>
      </c>
    </row>
    <row r="393" spans="1:12" x14ac:dyDescent="0.3">
      <c r="A393" s="16">
        <v>43983</v>
      </c>
      <c r="B393" s="17" t="str">
        <f t="shared" si="18"/>
        <v>понедельник</v>
      </c>
      <c r="C393" t="s">
        <v>10</v>
      </c>
      <c r="D393">
        <v>31947</v>
      </c>
      <c r="E393">
        <v>2945035.5</v>
      </c>
      <c r="F393">
        <v>2320195.4450000003</v>
      </c>
      <c r="G393">
        <v>383761.6669230769</v>
      </c>
      <c r="K393" t="str">
        <f t="shared" si="19"/>
        <v>Последняя неделя</v>
      </c>
      <c r="L393">
        <f t="shared" si="20"/>
        <v>0</v>
      </c>
    </row>
    <row r="394" spans="1:12" x14ac:dyDescent="0.3">
      <c r="A394" s="16">
        <v>43982</v>
      </c>
      <c r="B394" s="17" t="str">
        <f t="shared" si="18"/>
        <v>воскресенье</v>
      </c>
      <c r="C394" t="s">
        <v>24</v>
      </c>
      <c r="D394">
        <v>10416</v>
      </c>
      <c r="E394">
        <v>866023.5</v>
      </c>
      <c r="F394">
        <v>744833.00199999998</v>
      </c>
      <c r="G394">
        <v>19998.63846153846</v>
      </c>
      <c r="K394" t="str">
        <f t="shared" si="19"/>
        <v>Последняя неделя</v>
      </c>
      <c r="L394">
        <f t="shared" si="20"/>
        <v>0</v>
      </c>
    </row>
    <row r="395" spans="1:12" x14ac:dyDescent="0.3">
      <c r="A395" s="16">
        <v>43980</v>
      </c>
      <c r="B395" s="17" t="str">
        <f t="shared" si="18"/>
        <v>пятница</v>
      </c>
      <c r="C395" t="s">
        <v>10</v>
      </c>
      <c r="D395">
        <v>35431.5</v>
      </c>
      <c r="E395">
        <v>3193167</v>
      </c>
      <c r="F395">
        <v>2545757.0549999997</v>
      </c>
      <c r="G395">
        <v>202281.06923076924</v>
      </c>
      <c r="K395" t="str">
        <f t="shared" si="19"/>
        <v>Последняя неделя</v>
      </c>
      <c r="L395">
        <f t="shared" si="20"/>
        <v>0</v>
      </c>
    </row>
    <row r="396" spans="1:12" x14ac:dyDescent="0.3">
      <c r="A396" s="16">
        <v>43978</v>
      </c>
      <c r="B396" s="17" t="str">
        <f t="shared" si="18"/>
        <v>среда</v>
      </c>
      <c r="C396" t="s">
        <v>11</v>
      </c>
      <c r="D396">
        <v>78544.5</v>
      </c>
      <c r="E396">
        <v>6701083.5</v>
      </c>
      <c r="F396">
        <v>5109499.6169999996</v>
      </c>
      <c r="G396">
        <v>76226.26923076922</v>
      </c>
      <c r="K396" t="str">
        <f t="shared" si="19"/>
        <v>Последняя неделя</v>
      </c>
      <c r="L396">
        <f t="shared" si="20"/>
        <v>0</v>
      </c>
    </row>
    <row r="397" spans="1:12" x14ac:dyDescent="0.3">
      <c r="A397" s="16">
        <v>43973</v>
      </c>
      <c r="B397" s="17" t="str">
        <f t="shared" si="18"/>
        <v>пятница</v>
      </c>
      <c r="C397" t="s">
        <v>11</v>
      </c>
      <c r="D397">
        <v>97963.5</v>
      </c>
      <c r="E397">
        <v>7728465</v>
      </c>
      <c r="F397">
        <v>6415904.9240000006</v>
      </c>
      <c r="G397">
        <v>150138.82307692309</v>
      </c>
      <c r="K397" t="str">
        <f t="shared" si="19"/>
        <v/>
      </c>
      <c r="L397">
        <f t="shared" si="20"/>
        <v>0</v>
      </c>
    </row>
    <row r="398" spans="1:12" x14ac:dyDescent="0.3">
      <c r="A398" s="16">
        <v>43983</v>
      </c>
      <c r="B398" s="17" t="str">
        <f t="shared" si="18"/>
        <v>понедельник</v>
      </c>
      <c r="C398" t="s">
        <v>11</v>
      </c>
      <c r="D398">
        <v>77269.5</v>
      </c>
      <c r="E398">
        <v>6829921.5</v>
      </c>
      <c r="F398">
        <v>5152925.182</v>
      </c>
      <c r="G398">
        <v>219200.11557692307</v>
      </c>
      <c r="K398" t="str">
        <f t="shared" si="19"/>
        <v>Последняя неделя</v>
      </c>
      <c r="L398">
        <f t="shared" si="20"/>
        <v>0</v>
      </c>
    </row>
    <row r="399" spans="1:12" x14ac:dyDescent="0.3">
      <c r="A399" s="16">
        <v>43982</v>
      </c>
      <c r="B399" s="17" t="str">
        <f t="shared" si="18"/>
        <v>воскресенье</v>
      </c>
      <c r="C399" t="s">
        <v>23</v>
      </c>
      <c r="D399">
        <v>16143</v>
      </c>
      <c r="E399">
        <v>1423410</v>
      </c>
      <c r="F399">
        <v>1183524.9380000001</v>
      </c>
      <c r="G399">
        <v>41938.950392307692</v>
      </c>
      <c r="K399" t="str">
        <f t="shared" si="19"/>
        <v>Последняя неделя</v>
      </c>
      <c r="L399">
        <f t="shared" si="20"/>
        <v>0</v>
      </c>
    </row>
    <row r="400" spans="1:12" x14ac:dyDescent="0.3">
      <c r="A400" s="16">
        <v>43962</v>
      </c>
      <c r="B400" s="17" t="str">
        <f t="shared" si="18"/>
        <v>понедельник</v>
      </c>
      <c r="C400" t="s">
        <v>11</v>
      </c>
      <c r="D400">
        <v>72220.5</v>
      </c>
      <c r="E400">
        <v>6398719.5</v>
      </c>
      <c r="F400">
        <v>4782829.6060000006</v>
      </c>
      <c r="G400">
        <v>186502.14615384614</v>
      </c>
      <c r="K400" t="str">
        <f t="shared" si="19"/>
        <v/>
      </c>
      <c r="L400">
        <f t="shared" si="20"/>
        <v>0</v>
      </c>
    </row>
    <row r="401" spans="1:12" x14ac:dyDescent="0.3">
      <c r="A401" s="16">
        <v>43969</v>
      </c>
      <c r="B401" s="17" t="str">
        <f t="shared" si="18"/>
        <v>понедельник</v>
      </c>
      <c r="C401" t="s">
        <v>11</v>
      </c>
      <c r="D401">
        <v>78058.5</v>
      </c>
      <c r="E401">
        <v>6609714</v>
      </c>
      <c r="F401">
        <v>5024858.7929999996</v>
      </c>
      <c r="G401">
        <v>140406.07692307691</v>
      </c>
      <c r="K401" t="str">
        <f t="shared" si="19"/>
        <v/>
      </c>
      <c r="L401">
        <f t="shared" si="20"/>
        <v>0</v>
      </c>
    </row>
    <row r="402" spans="1:12" x14ac:dyDescent="0.3">
      <c r="A402" s="16">
        <v>43965</v>
      </c>
      <c r="B402" s="17" t="str">
        <f t="shared" si="18"/>
        <v>четверг</v>
      </c>
      <c r="C402" t="s">
        <v>11</v>
      </c>
      <c r="D402">
        <v>70498.5</v>
      </c>
      <c r="E402">
        <v>6053649</v>
      </c>
      <c r="F402">
        <v>4580254.1549999993</v>
      </c>
      <c r="G402">
        <v>131801.93944615382</v>
      </c>
      <c r="K402" t="str">
        <f t="shared" si="19"/>
        <v/>
      </c>
      <c r="L402">
        <f t="shared" si="20"/>
        <v>0</v>
      </c>
    </row>
    <row r="403" spans="1:12" x14ac:dyDescent="0.3">
      <c r="A403" s="16">
        <v>43966</v>
      </c>
      <c r="B403" s="17" t="str">
        <f t="shared" si="18"/>
        <v>пятница</v>
      </c>
      <c r="C403" t="s">
        <v>11</v>
      </c>
      <c r="D403">
        <v>78961.5</v>
      </c>
      <c r="E403">
        <v>6876454.5</v>
      </c>
      <c r="F403">
        <v>5258162.2879999997</v>
      </c>
      <c r="G403">
        <v>162133.18461538461</v>
      </c>
      <c r="K403" t="str">
        <f t="shared" si="19"/>
        <v/>
      </c>
      <c r="L403">
        <f t="shared" si="20"/>
        <v>0</v>
      </c>
    </row>
    <row r="404" spans="1:12" x14ac:dyDescent="0.3">
      <c r="A404" s="16">
        <v>43978</v>
      </c>
      <c r="B404" s="17" t="str">
        <f t="shared" si="18"/>
        <v>среда</v>
      </c>
      <c r="C404" t="s">
        <v>12</v>
      </c>
      <c r="D404">
        <v>12490.5</v>
      </c>
      <c r="E404">
        <v>1054798.5</v>
      </c>
      <c r="F404">
        <v>878389.06499999994</v>
      </c>
      <c r="G404">
        <v>67454.765369230765</v>
      </c>
      <c r="K404" t="str">
        <f t="shared" si="19"/>
        <v>Последняя неделя</v>
      </c>
      <c r="L404">
        <f t="shared" si="20"/>
        <v>0</v>
      </c>
    </row>
    <row r="405" spans="1:12" x14ac:dyDescent="0.3">
      <c r="A405" s="16">
        <v>43973</v>
      </c>
      <c r="B405" s="17" t="str">
        <f t="shared" si="18"/>
        <v>пятница</v>
      </c>
      <c r="C405" t="s">
        <v>12</v>
      </c>
      <c r="D405">
        <v>18036</v>
      </c>
      <c r="E405">
        <v>1455049.5</v>
      </c>
      <c r="F405">
        <v>1301439.284</v>
      </c>
      <c r="G405">
        <v>69189.123076923075</v>
      </c>
      <c r="K405" t="str">
        <f t="shared" si="19"/>
        <v/>
      </c>
      <c r="L405">
        <f t="shared" si="20"/>
        <v>0</v>
      </c>
    </row>
    <row r="406" spans="1:12" x14ac:dyDescent="0.3">
      <c r="A406" s="16">
        <v>43983</v>
      </c>
      <c r="B406" s="17" t="str">
        <f t="shared" si="18"/>
        <v>понедельник</v>
      </c>
      <c r="C406" t="s">
        <v>12</v>
      </c>
      <c r="D406">
        <v>11416.5</v>
      </c>
      <c r="E406">
        <v>1007742</v>
      </c>
      <c r="F406">
        <v>815296.88</v>
      </c>
      <c r="G406">
        <v>145147.84546153847</v>
      </c>
      <c r="K406" t="str">
        <f t="shared" si="19"/>
        <v>Последняя неделя</v>
      </c>
      <c r="L406">
        <f t="shared" si="20"/>
        <v>0</v>
      </c>
    </row>
    <row r="407" spans="1:12" x14ac:dyDescent="0.3">
      <c r="A407" s="16">
        <v>43962</v>
      </c>
      <c r="B407" s="17" t="str">
        <f t="shared" si="18"/>
        <v>понедельник</v>
      </c>
      <c r="C407" t="s">
        <v>12</v>
      </c>
      <c r="D407">
        <v>9007.5</v>
      </c>
      <c r="E407">
        <v>734335.5</v>
      </c>
      <c r="F407">
        <v>622482.40399999998</v>
      </c>
      <c r="G407">
        <v>113093.66153846154</v>
      </c>
      <c r="K407" t="str">
        <f t="shared" si="19"/>
        <v/>
      </c>
      <c r="L407">
        <f t="shared" si="20"/>
        <v>0</v>
      </c>
    </row>
    <row r="408" spans="1:12" x14ac:dyDescent="0.3">
      <c r="A408" s="16">
        <v>43980</v>
      </c>
      <c r="B408" s="17" t="str">
        <f t="shared" si="18"/>
        <v>пятница</v>
      </c>
      <c r="C408" t="s">
        <v>11</v>
      </c>
      <c r="D408">
        <v>87552</v>
      </c>
      <c r="E408">
        <v>7387116</v>
      </c>
      <c r="F408">
        <v>5815890.3319999995</v>
      </c>
      <c r="G408">
        <v>161811.89230769229</v>
      </c>
      <c r="K408" t="str">
        <f t="shared" si="19"/>
        <v>Последняя неделя</v>
      </c>
      <c r="L408">
        <f t="shared" si="20"/>
        <v>0</v>
      </c>
    </row>
    <row r="409" spans="1:12" x14ac:dyDescent="0.3">
      <c r="A409" s="16">
        <v>43969</v>
      </c>
      <c r="B409" s="17" t="str">
        <f t="shared" si="18"/>
        <v>понедельник</v>
      </c>
      <c r="C409" t="s">
        <v>12</v>
      </c>
      <c r="D409">
        <v>11680.5</v>
      </c>
      <c r="E409">
        <v>936427.5</v>
      </c>
      <c r="F409">
        <v>813406.68400000001</v>
      </c>
      <c r="G409">
        <v>117272.7846153846</v>
      </c>
      <c r="K409" t="str">
        <f t="shared" si="19"/>
        <v/>
      </c>
      <c r="L409">
        <f t="shared" si="20"/>
        <v>0</v>
      </c>
    </row>
    <row r="410" spans="1:12" x14ac:dyDescent="0.3">
      <c r="A410" s="16">
        <v>43965</v>
      </c>
      <c r="B410" s="17" t="str">
        <f t="shared" si="18"/>
        <v>четверг</v>
      </c>
      <c r="C410" t="s">
        <v>12</v>
      </c>
      <c r="D410">
        <v>12037.5</v>
      </c>
      <c r="E410">
        <v>981564</v>
      </c>
      <c r="F410">
        <v>877726.201</v>
      </c>
      <c r="G410">
        <v>69249.011815384612</v>
      </c>
      <c r="K410" t="str">
        <f t="shared" si="19"/>
        <v/>
      </c>
      <c r="L410">
        <f t="shared" si="20"/>
        <v>0</v>
      </c>
    </row>
    <row r="411" spans="1:12" x14ac:dyDescent="0.3">
      <c r="A411" s="16">
        <v>43966</v>
      </c>
      <c r="B411" s="17" t="str">
        <f t="shared" si="18"/>
        <v>пятница</v>
      </c>
      <c r="C411" t="s">
        <v>12</v>
      </c>
      <c r="D411">
        <v>14421</v>
      </c>
      <c r="E411">
        <v>1150579.5</v>
      </c>
      <c r="F411">
        <v>1038033.7869999999</v>
      </c>
      <c r="G411">
        <v>68487.358569230768</v>
      </c>
      <c r="K411" t="str">
        <f t="shared" si="19"/>
        <v/>
      </c>
      <c r="L411">
        <f t="shared" si="20"/>
        <v>0</v>
      </c>
    </row>
    <row r="412" spans="1:12" x14ac:dyDescent="0.3">
      <c r="A412" s="16">
        <v>43980</v>
      </c>
      <c r="B412" s="17" t="str">
        <f t="shared" si="18"/>
        <v>пятница</v>
      </c>
      <c r="C412" t="s">
        <v>12</v>
      </c>
      <c r="D412">
        <v>14823</v>
      </c>
      <c r="E412">
        <v>1273464</v>
      </c>
      <c r="F412">
        <v>1068326.9369999999</v>
      </c>
      <c r="G412">
        <v>76299.023384615386</v>
      </c>
      <c r="K412" t="str">
        <f t="shared" si="19"/>
        <v>Последняя неделя</v>
      </c>
      <c r="L412">
        <f t="shared" si="20"/>
        <v>0</v>
      </c>
    </row>
    <row r="413" spans="1:12" x14ac:dyDescent="0.3">
      <c r="A413" s="16">
        <v>43978</v>
      </c>
      <c r="B413" s="17" t="str">
        <f t="shared" si="18"/>
        <v>среда</v>
      </c>
      <c r="C413" t="s">
        <v>13</v>
      </c>
      <c r="D413">
        <v>31257</v>
      </c>
      <c r="E413">
        <v>2924133</v>
      </c>
      <c r="F413">
        <v>2311405.017</v>
      </c>
      <c r="G413">
        <v>148582.33846153846</v>
      </c>
      <c r="K413" t="str">
        <f t="shared" si="19"/>
        <v>Последняя неделя</v>
      </c>
      <c r="L413">
        <f t="shared" si="20"/>
        <v>0</v>
      </c>
    </row>
    <row r="414" spans="1:12" x14ac:dyDescent="0.3">
      <c r="A414" s="16">
        <v>43973</v>
      </c>
      <c r="B414" s="17" t="str">
        <f t="shared" si="18"/>
        <v>пятница</v>
      </c>
      <c r="C414" t="s">
        <v>13</v>
      </c>
      <c r="D414">
        <v>38074.5</v>
      </c>
      <c r="E414">
        <v>3414180</v>
      </c>
      <c r="F414">
        <v>2805831.5209999997</v>
      </c>
      <c r="G414">
        <v>124540.74078461538</v>
      </c>
      <c r="K414" t="str">
        <f t="shared" si="19"/>
        <v/>
      </c>
      <c r="L414">
        <f t="shared" si="20"/>
        <v>0</v>
      </c>
    </row>
    <row r="415" spans="1:12" x14ac:dyDescent="0.3">
      <c r="A415" s="16">
        <v>43983</v>
      </c>
      <c r="B415" s="17" t="str">
        <f t="shared" si="18"/>
        <v>понедельник</v>
      </c>
      <c r="C415" t="s">
        <v>13</v>
      </c>
      <c r="D415">
        <v>32170.5</v>
      </c>
      <c r="E415">
        <v>3013512</v>
      </c>
      <c r="F415">
        <v>2355616.679</v>
      </c>
      <c r="G415">
        <v>219429.2774153846</v>
      </c>
      <c r="K415" t="str">
        <f t="shared" si="19"/>
        <v>Последняя неделя</v>
      </c>
      <c r="L415">
        <f t="shared" si="20"/>
        <v>0</v>
      </c>
    </row>
    <row r="416" spans="1:12" x14ac:dyDescent="0.3">
      <c r="A416" s="16">
        <v>43962</v>
      </c>
      <c r="B416" s="17" t="str">
        <f t="shared" si="18"/>
        <v>понедельник</v>
      </c>
      <c r="C416" t="s">
        <v>13</v>
      </c>
      <c r="D416">
        <v>42397.5</v>
      </c>
      <c r="E416">
        <v>3911979</v>
      </c>
      <c r="F416">
        <v>3086459.8370000003</v>
      </c>
      <c r="G416">
        <v>164514.63076923075</v>
      </c>
      <c r="K416" t="str">
        <f t="shared" si="19"/>
        <v/>
      </c>
      <c r="L416">
        <f t="shared" si="20"/>
        <v>0</v>
      </c>
    </row>
    <row r="417" spans="1:12" x14ac:dyDescent="0.3">
      <c r="A417" s="16">
        <v>43969</v>
      </c>
      <c r="B417" s="17" t="str">
        <f t="shared" si="18"/>
        <v>понедельник</v>
      </c>
      <c r="C417" t="s">
        <v>13</v>
      </c>
      <c r="D417">
        <v>28668</v>
      </c>
      <c r="E417">
        <v>2588148</v>
      </c>
      <c r="F417">
        <v>2042294.1669999999</v>
      </c>
      <c r="G417">
        <v>160977.42935384615</v>
      </c>
      <c r="K417" t="str">
        <f t="shared" si="19"/>
        <v/>
      </c>
      <c r="L417">
        <f t="shared" si="20"/>
        <v>0</v>
      </c>
    </row>
    <row r="418" spans="1:12" x14ac:dyDescent="0.3">
      <c r="A418" s="16">
        <v>43965</v>
      </c>
      <c r="B418" s="17" t="str">
        <f t="shared" si="18"/>
        <v>четверг</v>
      </c>
      <c r="C418" t="s">
        <v>13</v>
      </c>
      <c r="D418">
        <v>27411</v>
      </c>
      <c r="E418">
        <v>2441520</v>
      </c>
      <c r="F418">
        <v>1933378.3459999997</v>
      </c>
      <c r="G418">
        <v>141658.27661538462</v>
      </c>
      <c r="K418" t="str">
        <f t="shared" si="19"/>
        <v/>
      </c>
      <c r="L418">
        <f t="shared" si="20"/>
        <v>0</v>
      </c>
    </row>
    <row r="419" spans="1:12" x14ac:dyDescent="0.3">
      <c r="A419" s="16">
        <v>43966</v>
      </c>
      <c r="B419" s="17" t="str">
        <f t="shared" si="18"/>
        <v>пятница</v>
      </c>
      <c r="C419" t="s">
        <v>13</v>
      </c>
      <c r="D419">
        <v>32854.5</v>
      </c>
      <c r="E419">
        <v>2949078</v>
      </c>
      <c r="F419">
        <v>2391958.463</v>
      </c>
      <c r="G419">
        <v>129383.86666153846</v>
      </c>
      <c r="K419" t="str">
        <f t="shared" si="19"/>
        <v/>
      </c>
      <c r="L419">
        <f t="shared" si="20"/>
        <v>0</v>
      </c>
    </row>
    <row r="420" spans="1:12" x14ac:dyDescent="0.3">
      <c r="A420" s="16">
        <v>43980</v>
      </c>
      <c r="B420" s="17" t="str">
        <f t="shared" si="18"/>
        <v>пятница</v>
      </c>
      <c r="C420" t="s">
        <v>13</v>
      </c>
      <c r="D420">
        <v>35346</v>
      </c>
      <c r="E420">
        <v>3258054</v>
      </c>
      <c r="F420">
        <v>2595610.66</v>
      </c>
      <c r="G420">
        <v>195198.78461538462</v>
      </c>
      <c r="K420" t="str">
        <f t="shared" si="19"/>
        <v>Последняя неделя</v>
      </c>
      <c r="L420">
        <f t="shared" si="20"/>
        <v>0</v>
      </c>
    </row>
    <row r="421" spans="1:12" x14ac:dyDescent="0.3">
      <c r="A421" s="16">
        <v>43978</v>
      </c>
      <c r="B421" s="17" t="str">
        <f t="shared" si="18"/>
        <v>среда</v>
      </c>
      <c r="C421" t="s">
        <v>14</v>
      </c>
      <c r="D421">
        <v>286558.5</v>
      </c>
      <c r="E421">
        <v>29256993</v>
      </c>
      <c r="F421">
        <v>21169527.457000002</v>
      </c>
      <c r="G421">
        <v>646741.28130000003</v>
      </c>
      <c r="K421" t="str">
        <f t="shared" si="19"/>
        <v>Последняя неделя</v>
      </c>
      <c r="L421">
        <f t="shared" si="20"/>
        <v>0</v>
      </c>
    </row>
    <row r="422" spans="1:12" x14ac:dyDescent="0.3">
      <c r="A422" s="16">
        <v>43973</v>
      </c>
      <c r="B422" s="17" t="str">
        <f t="shared" si="18"/>
        <v>пятница</v>
      </c>
      <c r="C422" t="s">
        <v>14</v>
      </c>
      <c r="D422">
        <v>304092</v>
      </c>
      <c r="E422">
        <v>29465769</v>
      </c>
      <c r="F422">
        <v>22276452.264999997</v>
      </c>
      <c r="G422">
        <v>570447.6369538462</v>
      </c>
      <c r="K422" t="str">
        <f t="shared" si="19"/>
        <v/>
      </c>
      <c r="L422">
        <f t="shared" si="20"/>
        <v>0</v>
      </c>
    </row>
    <row r="423" spans="1:12" x14ac:dyDescent="0.3">
      <c r="A423" s="16">
        <v>43983</v>
      </c>
      <c r="B423" s="17" t="str">
        <f t="shared" si="18"/>
        <v>понедельник</v>
      </c>
      <c r="C423" t="s">
        <v>14</v>
      </c>
      <c r="D423">
        <v>272926.5</v>
      </c>
      <c r="E423">
        <v>27770092.5</v>
      </c>
      <c r="F423">
        <v>20952913.508000001</v>
      </c>
      <c r="G423">
        <v>872904.40428461542</v>
      </c>
      <c r="K423" t="str">
        <f t="shared" si="19"/>
        <v>Последняя неделя</v>
      </c>
      <c r="L423">
        <f t="shared" si="20"/>
        <v>0</v>
      </c>
    </row>
    <row r="424" spans="1:12" x14ac:dyDescent="0.3">
      <c r="A424" s="16">
        <v>43962</v>
      </c>
      <c r="B424" s="17" t="str">
        <f t="shared" si="18"/>
        <v>понедельник</v>
      </c>
      <c r="C424" t="s">
        <v>14</v>
      </c>
      <c r="D424">
        <v>237099</v>
      </c>
      <c r="E424">
        <v>24628233.223949999</v>
      </c>
      <c r="F424">
        <v>17679930.469999999</v>
      </c>
      <c r="G424">
        <v>622499.33031538466</v>
      </c>
      <c r="K424" t="str">
        <f t="shared" si="19"/>
        <v/>
      </c>
      <c r="L424">
        <f t="shared" si="20"/>
        <v>0</v>
      </c>
    </row>
    <row r="425" spans="1:12" x14ac:dyDescent="0.3">
      <c r="A425" s="16">
        <v>43969</v>
      </c>
      <c r="B425" s="17" t="str">
        <f t="shared" si="18"/>
        <v>понедельник</v>
      </c>
      <c r="C425" t="s">
        <v>14</v>
      </c>
      <c r="D425">
        <v>273900</v>
      </c>
      <c r="E425">
        <v>27535284.147600003</v>
      </c>
      <c r="F425">
        <v>19680985.969000001</v>
      </c>
      <c r="G425">
        <v>764540.58792307694</v>
      </c>
      <c r="K425" t="str">
        <f t="shared" si="19"/>
        <v/>
      </c>
      <c r="L425">
        <f t="shared" si="20"/>
        <v>0</v>
      </c>
    </row>
    <row r="426" spans="1:12" x14ac:dyDescent="0.3">
      <c r="A426" s="16">
        <v>43965</v>
      </c>
      <c r="B426" s="17" t="str">
        <f t="shared" si="18"/>
        <v>четверг</v>
      </c>
      <c r="C426" t="s">
        <v>14</v>
      </c>
      <c r="D426">
        <v>274059</v>
      </c>
      <c r="E426">
        <v>28181292</v>
      </c>
      <c r="F426">
        <v>20493717.226</v>
      </c>
      <c r="G426">
        <v>806120.19333076919</v>
      </c>
      <c r="K426" t="str">
        <f t="shared" si="19"/>
        <v/>
      </c>
      <c r="L426">
        <f t="shared" si="20"/>
        <v>0</v>
      </c>
    </row>
    <row r="427" spans="1:12" x14ac:dyDescent="0.3">
      <c r="A427" s="16">
        <v>43966</v>
      </c>
      <c r="B427" s="17" t="str">
        <f t="shared" si="18"/>
        <v>пятница</v>
      </c>
      <c r="C427" t="s">
        <v>14</v>
      </c>
      <c r="D427">
        <v>318816</v>
      </c>
      <c r="E427">
        <v>32354331</v>
      </c>
      <c r="F427">
        <v>23895072.432</v>
      </c>
      <c r="G427">
        <v>616932.92353846144</v>
      </c>
      <c r="K427" t="str">
        <f t="shared" si="19"/>
        <v/>
      </c>
      <c r="L427">
        <f t="shared" si="20"/>
        <v>0</v>
      </c>
    </row>
    <row r="428" spans="1:12" x14ac:dyDescent="0.3">
      <c r="A428" s="16">
        <v>43978</v>
      </c>
      <c r="B428" s="17" t="str">
        <f t="shared" si="18"/>
        <v>среда</v>
      </c>
      <c r="C428" t="s">
        <v>15</v>
      </c>
      <c r="D428">
        <v>370012.5</v>
      </c>
      <c r="E428">
        <v>39034861.5</v>
      </c>
      <c r="F428">
        <v>28040467.216000002</v>
      </c>
      <c r="G428">
        <v>681486.56664615381</v>
      </c>
      <c r="K428" t="str">
        <f t="shared" si="19"/>
        <v>Последняя неделя</v>
      </c>
      <c r="L428">
        <f t="shared" si="20"/>
        <v>0</v>
      </c>
    </row>
    <row r="429" spans="1:12" x14ac:dyDescent="0.3">
      <c r="A429" s="16">
        <v>43973</v>
      </c>
      <c r="B429" s="17" t="str">
        <f t="shared" si="18"/>
        <v>пятница</v>
      </c>
      <c r="C429" t="s">
        <v>15</v>
      </c>
      <c r="D429">
        <v>393018</v>
      </c>
      <c r="E429">
        <v>39498373.5</v>
      </c>
      <c r="F429">
        <v>29683782.432999995</v>
      </c>
      <c r="G429">
        <v>636230.32011538453</v>
      </c>
      <c r="K429" t="str">
        <f t="shared" si="19"/>
        <v/>
      </c>
      <c r="L429">
        <f t="shared" si="20"/>
        <v>0</v>
      </c>
    </row>
    <row r="430" spans="1:12" x14ac:dyDescent="0.3">
      <c r="A430" s="16">
        <v>43983</v>
      </c>
      <c r="B430" s="17" t="str">
        <f t="shared" si="18"/>
        <v>понедельник</v>
      </c>
      <c r="C430" t="s">
        <v>15</v>
      </c>
      <c r="D430">
        <v>349699.5</v>
      </c>
      <c r="E430">
        <v>37257840.18135</v>
      </c>
      <c r="F430">
        <v>27640203.134</v>
      </c>
      <c r="G430">
        <v>744856.58547692304</v>
      </c>
      <c r="K430" t="str">
        <f t="shared" si="19"/>
        <v>Последняя неделя</v>
      </c>
      <c r="L430">
        <f t="shared" si="20"/>
        <v>0</v>
      </c>
    </row>
    <row r="431" spans="1:12" x14ac:dyDescent="0.3">
      <c r="A431" s="16">
        <v>43962</v>
      </c>
      <c r="B431" s="17" t="str">
        <f t="shared" si="18"/>
        <v>понедельник</v>
      </c>
      <c r="C431" t="s">
        <v>15</v>
      </c>
      <c r="D431">
        <v>318565.5</v>
      </c>
      <c r="E431">
        <v>33781581</v>
      </c>
      <c r="F431">
        <v>24232690.171</v>
      </c>
      <c r="G431">
        <v>605833.76570769225</v>
      </c>
      <c r="K431" t="str">
        <f t="shared" si="19"/>
        <v/>
      </c>
      <c r="L431">
        <f t="shared" si="20"/>
        <v>0</v>
      </c>
    </row>
    <row r="432" spans="1:12" x14ac:dyDescent="0.3">
      <c r="A432" s="16">
        <v>43980</v>
      </c>
      <c r="B432" s="17" t="str">
        <f t="shared" si="18"/>
        <v>пятница</v>
      </c>
      <c r="C432" t="s">
        <v>14</v>
      </c>
      <c r="D432">
        <v>422965.5</v>
      </c>
      <c r="E432">
        <v>41767140.105000004</v>
      </c>
      <c r="F432">
        <v>32361318.846999999</v>
      </c>
      <c r="G432">
        <v>525087.91538461542</v>
      </c>
      <c r="K432" t="str">
        <f t="shared" si="19"/>
        <v>Последняя неделя</v>
      </c>
      <c r="L432">
        <f t="shared" si="20"/>
        <v>0</v>
      </c>
    </row>
    <row r="433" spans="1:12" x14ac:dyDescent="0.3">
      <c r="A433" s="16">
        <v>43969</v>
      </c>
      <c r="B433" s="17" t="str">
        <f t="shared" si="18"/>
        <v>понедельник</v>
      </c>
      <c r="C433" t="s">
        <v>15</v>
      </c>
      <c r="D433">
        <v>355081.5</v>
      </c>
      <c r="E433">
        <v>36876888</v>
      </c>
      <c r="F433">
        <v>26228948.559</v>
      </c>
      <c r="G433">
        <v>898617.75030769221</v>
      </c>
      <c r="K433" t="str">
        <f t="shared" si="19"/>
        <v/>
      </c>
      <c r="L433">
        <f t="shared" si="20"/>
        <v>0</v>
      </c>
    </row>
    <row r="434" spans="1:12" x14ac:dyDescent="0.3">
      <c r="A434" s="16">
        <v>43965</v>
      </c>
      <c r="B434" s="17" t="str">
        <f t="shared" si="18"/>
        <v>четверг</v>
      </c>
      <c r="C434" t="s">
        <v>15</v>
      </c>
      <c r="D434">
        <v>358387.5</v>
      </c>
      <c r="E434">
        <v>37963150.5</v>
      </c>
      <c r="F434">
        <v>27483828.208999999</v>
      </c>
      <c r="G434">
        <v>506964.83088461537</v>
      </c>
      <c r="K434" t="str">
        <f t="shared" si="19"/>
        <v/>
      </c>
      <c r="L434">
        <f t="shared" si="20"/>
        <v>0</v>
      </c>
    </row>
    <row r="435" spans="1:12" x14ac:dyDescent="0.3">
      <c r="A435" s="16">
        <v>43966</v>
      </c>
      <c r="B435" s="17" t="str">
        <f t="shared" si="18"/>
        <v>пятница</v>
      </c>
      <c r="C435" t="s">
        <v>15</v>
      </c>
      <c r="D435">
        <v>403261.5</v>
      </c>
      <c r="E435">
        <v>42271377</v>
      </c>
      <c r="F435">
        <v>31105053.390999999</v>
      </c>
      <c r="G435">
        <v>571050.76427692303</v>
      </c>
      <c r="K435" t="str">
        <f t="shared" si="19"/>
        <v/>
      </c>
      <c r="L435">
        <f t="shared" si="20"/>
        <v>0</v>
      </c>
    </row>
    <row r="436" spans="1:12" x14ac:dyDescent="0.3">
      <c r="A436" s="16">
        <v>43978</v>
      </c>
      <c r="B436" s="17" t="str">
        <f t="shared" si="18"/>
        <v>среда</v>
      </c>
      <c r="C436" t="s">
        <v>16</v>
      </c>
      <c r="D436">
        <v>69010.5</v>
      </c>
      <c r="E436">
        <v>5985894</v>
      </c>
      <c r="F436">
        <v>4624968.49</v>
      </c>
      <c r="G436">
        <v>168769.33384615384</v>
      </c>
      <c r="K436" t="str">
        <f t="shared" si="19"/>
        <v>Последняя неделя</v>
      </c>
      <c r="L436">
        <f t="shared" si="20"/>
        <v>0</v>
      </c>
    </row>
    <row r="437" spans="1:12" x14ac:dyDescent="0.3">
      <c r="A437" s="16">
        <v>43973</v>
      </c>
      <c r="B437" s="17" t="str">
        <f t="shared" si="18"/>
        <v>пятница</v>
      </c>
      <c r="C437" t="s">
        <v>16</v>
      </c>
      <c r="D437">
        <v>75820.5</v>
      </c>
      <c r="E437">
        <v>5943489</v>
      </c>
      <c r="F437">
        <v>5046963.6720000003</v>
      </c>
      <c r="G437">
        <v>196334.07284615384</v>
      </c>
      <c r="K437" t="str">
        <f t="shared" si="19"/>
        <v/>
      </c>
      <c r="L437">
        <f t="shared" si="20"/>
        <v>0</v>
      </c>
    </row>
    <row r="438" spans="1:12" x14ac:dyDescent="0.3">
      <c r="A438" s="16">
        <v>43983</v>
      </c>
      <c r="B438" s="17" t="str">
        <f t="shared" si="18"/>
        <v>понедельник</v>
      </c>
      <c r="C438" t="s">
        <v>16</v>
      </c>
      <c r="D438">
        <v>64740</v>
      </c>
      <c r="E438">
        <v>5800290</v>
      </c>
      <c r="F438">
        <v>4332158.4330000002</v>
      </c>
      <c r="G438">
        <v>205428.24997692305</v>
      </c>
      <c r="K438" t="str">
        <f t="shared" si="19"/>
        <v>Последняя неделя</v>
      </c>
      <c r="L438">
        <f t="shared" si="20"/>
        <v>0</v>
      </c>
    </row>
    <row r="439" spans="1:12" x14ac:dyDescent="0.3">
      <c r="A439" s="16">
        <v>43962</v>
      </c>
      <c r="B439" s="17" t="str">
        <f t="shared" si="18"/>
        <v>понедельник</v>
      </c>
      <c r="C439" t="s">
        <v>16</v>
      </c>
      <c r="D439">
        <v>59574</v>
      </c>
      <c r="E439">
        <v>5178169.5</v>
      </c>
      <c r="F439">
        <v>3929032.2650000001</v>
      </c>
      <c r="G439">
        <v>208822.33076923079</v>
      </c>
      <c r="K439" t="str">
        <f t="shared" si="19"/>
        <v/>
      </c>
      <c r="L439">
        <f t="shared" si="20"/>
        <v>0</v>
      </c>
    </row>
    <row r="440" spans="1:12" x14ac:dyDescent="0.3">
      <c r="A440" s="16">
        <v>43980</v>
      </c>
      <c r="B440" s="17" t="str">
        <f t="shared" si="18"/>
        <v>пятница</v>
      </c>
      <c r="C440" t="s">
        <v>15</v>
      </c>
      <c r="D440">
        <v>524481</v>
      </c>
      <c r="E440">
        <v>54172029</v>
      </c>
      <c r="F440">
        <v>41382275.210999995</v>
      </c>
      <c r="G440">
        <v>512623.0388076923</v>
      </c>
      <c r="K440" t="str">
        <f t="shared" si="19"/>
        <v>Последняя неделя</v>
      </c>
      <c r="L440">
        <f t="shared" si="20"/>
        <v>0</v>
      </c>
    </row>
    <row r="441" spans="1:12" x14ac:dyDescent="0.3">
      <c r="A441" s="16">
        <v>43969</v>
      </c>
      <c r="B441" s="17" t="str">
        <f t="shared" si="18"/>
        <v>понедельник</v>
      </c>
      <c r="C441" t="s">
        <v>16</v>
      </c>
      <c r="D441">
        <v>70278</v>
      </c>
      <c r="E441">
        <v>5798476.5</v>
      </c>
      <c r="F441">
        <v>4485664.5060000001</v>
      </c>
      <c r="G441">
        <v>182019.63597692308</v>
      </c>
      <c r="K441" t="str">
        <f t="shared" si="19"/>
        <v/>
      </c>
      <c r="L441">
        <f t="shared" si="20"/>
        <v>0</v>
      </c>
    </row>
    <row r="442" spans="1:12" x14ac:dyDescent="0.3">
      <c r="A442" s="16">
        <v>43965</v>
      </c>
      <c r="B442" s="17" t="str">
        <f t="shared" si="18"/>
        <v>четверг</v>
      </c>
      <c r="C442" t="s">
        <v>16</v>
      </c>
      <c r="D442">
        <v>63645</v>
      </c>
      <c r="E442">
        <v>5366602.5</v>
      </c>
      <c r="F442">
        <v>4245727.3389999997</v>
      </c>
      <c r="G442">
        <v>137701.4149</v>
      </c>
      <c r="K442" t="str">
        <f t="shared" si="19"/>
        <v/>
      </c>
      <c r="L442">
        <f t="shared" si="20"/>
        <v>0</v>
      </c>
    </row>
    <row r="443" spans="1:12" x14ac:dyDescent="0.3">
      <c r="A443" s="16">
        <v>43966</v>
      </c>
      <c r="B443" s="17" t="str">
        <f t="shared" si="18"/>
        <v>пятница</v>
      </c>
      <c r="C443" t="s">
        <v>16</v>
      </c>
      <c r="D443">
        <v>75642</v>
      </c>
      <c r="E443">
        <v>6293952</v>
      </c>
      <c r="F443">
        <v>5100877.9309999999</v>
      </c>
      <c r="G443">
        <v>159537.61835384613</v>
      </c>
      <c r="K443" t="str">
        <f t="shared" si="19"/>
        <v/>
      </c>
      <c r="L443">
        <f t="shared" si="20"/>
        <v>0</v>
      </c>
    </row>
    <row r="444" spans="1:12" x14ac:dyDescent="0.3">
      <c r="A444" s="16">
        <v>43978</v>
      </c>
      <c r="B444" s="17" t="str">
        <f t="shared" si="18"/>
        <v>среда</v>
      </c>
      <c r="C444" t="s">
        <v>17</v>
      </c>
      <c r="D444">
        <v>40420.5</v>
      </c>
      <c r="E444">
        <v>3780852</v>
      </c>
      <c r="F444">
        <v>2893288.4459999995</v>
      </c>
      <c r="G444">
        <v>291528.45785384614</v>
      </c>
      <c r="K444" t="str">
        <f t="shared" si="19"/>
        <v>Последняя неделя</v>
      </c>
      <c r="L444">
        <f t="shared" si="20"/>
        <v>0</v>
      </c>
    </row>
    <row r="445" spans="1:12" x14ac:dyDescent="0.3">
      <c r="A445" s="16">
        <v>43973</v>
      </c>
      <c r="B445" s="17" t="str">
        <f t="shared" si="18"/>
        <v>пятница</v>
      </c>
      <c r="C445" t="s">
        <v>17</v>
      </c>
      <c r="D445">
        <v>53838</v>
      </c>
      <c r="E445">
        <v>4840833</v>
      </c>
      <c r="F445">
        <v>4017247.747</v>
      </c>
      <c r="G445">
        <v>147709.19777692307</v>
      </c>
      <c r="K445" t="str">
        <f t="shared" si="19"/>
        <v/>
      </c>
      <c r="L445">
        <f t="shared" si="20"/>
        <v>0</v>
      </c>
    </row>
    <row r="446" spans="1:12" x14ac:dyDescent="0.3">
      <c r="A446" s="16">
        <v>43983</v>
      </c>
      <c r="B446" s="17" t="str">
        <f t="shared" si="18"/>
        <v>понедельник</v>
      </c>
      <c r="C446" t="s">
        <v>17</v>
      </c>
      <c r="D446">
        <v>40528.5</v>
      </c>
      <c r="E446">
        <v>3865251</v>
      </c>
      <c r="F446">
        <v>2972895.4169999999</v>
      </c>
      <c r="G446">
        <v>336001.08039230772</v>
      </c>
      <c r="K446" t="str">
        <f t="shared" si="19"/>
        <v>Последняя неделя</v>
      </c>
      <c r="L446">
        <f t="shared" si="20"/>
        <v>0</v>
      </c>
    </row>
    <row r="447" spans="1:12" x14ac:dyDescent="0.3">
      <c r="A447" s="16">
        <v>43962</v>
      </c>
      <c r="B447" s="17" t="str">
        <f t="shared" si="18"/>
        <v>понедельник</v>
      </c>
      <c r="C447" t="s">
        <v>17</v>
      </c>
      <c r="D447">
        <v>32733</v>
      </c>
      <c r="E447">
        <v>3079630.5</v>
      </c>
      <c r="F447">
        <v>2364369.4010000001</v>
      </c>
      <c r="G447">
        <v>281373.57021538459</v>
      </c>
      <c r="K447" t="str">
        <f t="shared" si="19"/>
        <v/>
      </c>
      <c r="L447">
        <f t="shared" si="20"/>
        <v>0</v>
      </c>
    </row>
    <row r="448" spans="1:12" x14ac:dyDescent="0.3">
      <c r="A448" s="16">
        <v>43980</v>
      </c>
      <c r="B448" s="17" t="str">
        <f t="shared" si="18"/>
        <v>пятница</v>
      </c>
      <c r="C448" t="s">
        <v>16</v>
      </c>
      <c r="D448">
        <v>84433.5</v>
      </c>
      <c r="E448">
        <v>7228395</v>
      </c>
      <c r="F448">
        <v>5795765.9359999998</v>
      </c>
      <c r="G448">
        <v>264121.66047692305</v>
      </c>
      <c r="K448" t="str">
        <f t="shared" si="19"/>
        <v>Последняя неделя</v>
      </c>
      <c r="L448">
        <f t="shared" si="20"/>
        <v>0</v>
      </c>
    </row>
    <row r="449" spans="1:12" x14ac:dyDescent="0.3">
      <c r="A449" s="16">
        <v>43969</v>
      </c>
      <c r="B449" s="17" t="str">
        <f t="shared" si="18"/>
        <v>понедельник</v>
      </c>
      <c r="C449" t="s">
        <v>17</v>
      </c>
      <c r="D449">
        <v>36655.5</v>
      </c>
      <c r="E449">
        <v>3360135</v>
      </c>
      <c r="F449">
        <v>2596293.8219999997</v>
      </c>
      <c r="G449">
        <v>202175.53846153847</v>
      </c>
      <c r="K449" t="str">
        <f t="shared" si="19"/>
        <v/>
      </c>
      <c r="L449">
        <f t="shared" si="20"/>
        <v>0</v>
      </c>
    </row>
    <row r="450" spans="1:12" x14ac:dyDescent="0.3">
      <c r="A450" s="16">
        <v>43965</v>
      </c>
      <c r="B450" s="17" t="str">
        <f t="shared" ref="B450:B513" si="21">TEXT(A450,"ДДДД")</f>
        <v>четверг</v>
      </c>
      <c r="C450" t="s">
        <v>17</v>
      </c>
      <c r="D450">
        <v>33886.5</v>
      </c>
      <c r="E450">
        <v>3166479</v>
      </c>
      <c r="F450">
        <v>2522496.074</v>
      </c>
      <c r="G450">
        <v>156584.58769230769</v>
      </c>
      <c r="K450" t="str">
        <f t="shared" ref="K450:K513" si="22">IF(AND(ISNUMBER(A450),A450&gt;=$O$1-6),"Последняя неделя","")</f>
        <v/>
      </c>
      <c r="L450">
        <f t="shared" ref="L450:L513" si="23">IF(H450&lt;&gt;0,E450/H450,0)</f>
        <v>0</v>
      </c>
    </row>
    <row r="451" spans="1:12" x14ac:dyDescent="0.3">
      <c r="A451" s="16">
        <v>43966</v>
      </c>
      <c r="B451" s="17" t="str">
        <f t="shared" si="21"/>
        <v>пятница</v>
      </c>
      <c r="C451" t="s">
        <v>17</v>
      </c>
      <c r="D451">
        <v>41697</v>
      </c>
      <c r="E451">
        <v>3772258.5</v>
      </c>
      <c r="F451">
        <v>3092823.6680000001</v>
      </c>
      <c r="G451">
        <v>167669.98904615385</v>
      </c>
      <c r="K451" t="str">
        <f t="shared" si="22"/>
        <v/>
      </c>
      <c r="L451">
        <f t="shared" si="23"/>
        <v>0</v>
      </c>
    </row>
    <row r="452" spans="1:12" x14ac:dyDescent="0.3">
      <c r="A452" s="16">
        <v>43980</v>
      </c>
      <c r="B452" s="17" t="str">
        <f t="shared" si="21"/>
        <v>пятница</v>
      </c>
      <c r="C452" t="s">
        <v>17</v>
      </c>
      <c r="D452">
        <v>44569.5</v>
      </c>
      <c r="E452">
        <v>4108596</v>
      </c>
      <c r="F452">
        <v>3229427.0830000001</v>
      </c>
      <c r="G452">
        <v>121448.35925384614</v>
      </c>
      <c r="K452" t="str">
        <f t="shared" si="22"/>
        <v>Последняя неделя</v>
      </c>
      <c r="L452">
        <f t="shared" si="23"/>
        <v>0</v>
      </c>
    </row>
    <row r="453" spans="1:12" x14ac:dyDescent="0.3">
      <c r="A453" s="16">
        <v>43978</v>
      </c>
      <c r="B453" s="17" t="str">
        <f t="shared" si="21"/>
        <v>среда</v>
      </c>
      <c r="C453" t="s">
        <v>18</v>
      </c>
      <c r="D453">
        <v>18069</v>
      </c>
      <c r="E453">
        <v>1603084.5</v>
      </c>
      <c r="F453">
        <v>1312709.0090000001</v>
      </c>
      <c r="G453">
        <v>241760.20769230771</v>
      </c>
      <c r="K453" t="str">
        <f t="shared" si="22"/>
        <v>Последняя неделя</v>
      </c>
      <c r="L453">
        <f t="shared" si="23"/>
        <v>0</v>
      </c>
    </row>
    <row r="454" spans="1:12" x14ac:dyDescent="0.3">
      <c r="A454" s="16">
        <v>43973</v>
      </c>
      <c r="B454" s="17" t="str">
        <f t="shared" si="21"/>
        <v>пятница</v>
      </c>
      <c r="C454" t="s">
        <v>18</v>
      </c>
      <c r="D454">
        <v>21483</v>
      </c>
      <c r="E454">
        <v>1774329</v>
      </c>
      <c r="F454">
        <v>1460215.51</v>
      </c>
      <c r="G454">
        <v>181509.9923076923</v>
      </c>
      <c r="K454" t="str">
        <f t="shared" si="22"/>
        <v/>
      </c>
      <c r="L454">
        <f t="shared" si="23"/>
        <v>0</v>
      </c>
    </row>
    <row r="455" spans="1:12" x14ac:dyDescent="0.3">
      <c r="A455" s="16">
        <v>43983</v>
      </c>
      <c r="B455" s="17" t="str">
        <f t="shared" si="21"/>
        <v>понедельник</v>
      </c>
      <c r="C455" t="s">
        <v>18</v>
      </c>
      <c r="D455">
        <v>16687.5</v>
      </c>
      <c r="E455">
        <v>1526608.5</v>
      </c>
      <c r="F455">
        <v>1202670.0489999999</v>
      </c>
      <c r="G455">
        <v>340349.53369230771</v>
      </c>
      <c r="K455" t="str">
        <f t="shared" si="22"/>
        <v>Последняя неделя</v>
      </c>
      <c r="L455">
        <f t="shared" si="23"/>
        <v>0</v>
      </c>
    </row>
    <row r="456" spans="1:12" x14ac:dyDescent="0.3">
      <c r="A456" s="16">
        <v>43962</v>
      </c>
      <c r="B456" s="17" t="str">
        <f t="shared" si="21"/>
        <v>понедельник</v>
      </c>
      <c r="C456" t="s">
        <v>18</v>
      </c>
      <c r="D456">
        <v>12238.5</v>
      </c>
      <c r="E456">
        <v>1096002</v>
      </c>
      <c r="F456">
        <v>872395.08600000001</v>
      </c>
      <c r="G456">
        <v>218895.40769230769</v>
      </c>
      <c r="K456" t="str">
        <f t="shared" si="22"/>
        <v/>
      </c>
      <c r="L456">
        <f t="shared" si="23"/>
        <v>0</v>
      </c>
    </row>
    <row r="457" spans="1:12" x14ac:dyDescent="0.3">
      <c r="A457" s="16">
        <v>43969</v>
      </c>
      <c r="B457" s="17" t="str">
        <f t="shared" si="21"/>
        <v>понедельник</v>
      </c>
      <c r="C457" t="s">
        <v>18</v>
      </c>
      <c r="D457">
        <v>14290.5</v>
      </c>
      <c r="E457">
        <v>1246162.5</v>
      </c>
      <c r="F457">
        <v>983143.48999999987</v>
      </c>
      <c r="G457">
        <v>263823.34615384613</v>
      </c>
      <c r="K457" t="str">
        <f t="shared" si="22"/>
        <v/>
      </c>
      <c r="L457">
        <f t="shared" si="23"/>
        <v>0</v>
      </c>
    </row>
    <row r="458" spans="1:12" x14ac:dyDescent="0.3">
      <c r="A458" s="16">
        <v>43965</v>
      </c>
      <c r="B458" s="17" t="str">
        <f t="shared" si="21"/>
        <v>четверг</v>
      </c>
      <c r="C458" t="s">
        <v>18</v>
      </c>
      <c r="D458">
        <v>14385</v>
      </c>
      <c r="E458">
        <v>1223491.5</v>
      </c>
      <c r="F458">
        <v>977925.73100000003</v>
      </c>
      <c r="G458">
        <v>285708.40769230766</v>
      </c>
      <c r="K458" t="str">
        <f t="shared" si="22"/>
        <v/>
      </c>
      <c r="L458">
        <f t="shared" si="23"/>
        <v>0</v>
      </c>
    </row>
    <row r="459" spans="1:12" x14ac:dyDescent="0.3">
      <c r="A459" s="16">
        <v>43966</v>
      </c>
      <c r="B459" s="17" t="str">
        <f t="shared" si="21"/>
        <v>пятница</v>
      </c>
      <c r="C459" t="s">
        <v>18</v>
      </c>
      <c r="D459">
        <v>16498.5</v>
      </c>
      <c r="E459">
        <v>1370482.5</v>
      </c>
      <c r="F459">
        <v>1095453.1229999999</v>
      </c>
      <c r="G459">
        <v>250663.81538461539</v>
      </c>
      <c r="K459" t="str">
        <f t="shared" si="22"/>
        <v/>
      </c>
      <c r="L459">
        <f t="shared" si="23"/>
        <v>0</v>
      </c>
    </row>
    <row r="460" spans="1:12" x14ac:dyDescent="0.3">
      <c r="A460" s="16">
        <v>43978</v>
      </c>
      <c r="B460" s="17" t="str">
        <f t="shared" si="21"/>
        <v>среда</v>
      </c>
      <c r="C460" t="s">
        <v>19</v>
      </c>
      <c r="D460">
        <v>13203</v>
      </c>
      <c r="E460">
        <v>1211457</v>
      </c>
      <c r="F460">
        <v>964554.21099999989</v>
      </c>
      <c r="G460">
        <v>156117.80846153846</v>
      </c>
      <c r="K460" t="str">
        <f t="shared" si="22"/>
        <v>Последняя неделя</v>
      </c>
      <c r="L460">
        <f t="shared" si="23"/>
        <v>0</v>
      </c>
    </row>
    <row r="461" spans="1:12" x14ac:dyDescent="0.3">
      <c r="A461" s="16">
        <v>43973</v>
      </c>
      <c r="B461" s="17" t="str">
        <f t="shared" si="21"/>
        <v>пятница</v>
      </c>
      <c r="C461" t="s">
        <v>19</v>
      </c>
      <c r="D461">
        <v>15802.5</v>
      </c>
      <c r="E461">
        <v>1411909.5</v>
      </c>
      <c r="F461">
        <v>1158841.584</v>
      </c>
      <c r="G461">
        <v>186035.59738461539</v>
      </c>
      <c r="K461" t="str">
        <f t="shared" si="22"/>
        <v/>
      </c>
      <c r="L461">
        <f t="shared" si="23"/>
        <v>0</v>
      </c>
    </row>
    <row r="462" spans="1:12" x14ac:dyDescent="0.3">
      <c r="A462" s="16">
        <v>43983</v>
      </c>
      <c r="B462" s="17" t="str">
        <f t="shared" si="21"/>
        <v>понедельник</v>
      </c>
      <c r="C462" t="s">
        <v>19</v>
      </c>
      <c r="D462">
        <v>16476</v>
      </c>
      <c r="E462">
        <v>1565632.5</v>
      </c>
      <c r="F462">
        <v>1234060.9909999999</v>
      </c>
      <c r="G462">
        <v>194827.87672307692</v>
      </c>
      <c r="K462" t="str">
        <f t="shared" si="22"/>
        <v>Последняя неделя</v>
      </c>
      <c r="L462">
        <f t="shared" si="23"/>
        <v>0</v>
      </c>
    </row>
    <row r="463" spans="1:12" x14ac:dyDescent="0.3">
      <c r="A463" s="16">
        <v>43962</v>
      </c>
      <c r="B463" s="17" t="str">
        <f t="shared" si="21"/>
        <v>понедельник</v>
      </c>
      <c r="C463" t="s">
        <v>19</v>
      </c>
      <c r="D463">
        <v>12654</v>
      </c>
      <c r="E463">
        <v>1081158</v>
      </c>
      <c r="F463">
        <v>927698.82299999986</v>
      </c>
      <c r="G463">
        <v>197299.08136923076</v>
      </c>
      <c r="K463" t="str">
        <f t="shared" si="22"/>
        <v/>
      </c>
      <c r="L463">
        <f t="shared" si="23"/>
        <v>0</v>
      </c>
    </row>
    <row r="464" spans="1:12" x14ac:dyDescent="0.3">
      <c r="A464" s="16">
        <v>43980</v>
      </c>
      <c r="B464" s="17" t="str">
        <f t="shared" si="21"/>
        <v>пятница</v>
      </c>
      <c r="C464" t="s">
        <v>18</v>
      </c>
      <c r="D464">
        <v>19647</v>
      </c>
      <c r="E464">
        <v>1764669</v>
      </c>
      <c r="F464">
        <v>1409485.402</v>
      </c>
      <c r="G464">
        <v>182377.32307692306</v>
      </c>
      <c r="K464" t="str">
        <f t="shared" si="22"/>
        <v>Последняя неделя</v>
      </c>
      <c r="L464">
        <f t="shared" si="23"/>
        <v>0</v>
      </c>
    </row>
    <row r="465" spans="1:12" x14ac:dyDescent="0.3">
      <c r="A465" s="16">
        <v>43969</v>
      </c>
      <c r="B465" s="17" t="str">
        <f t="shared" si="21"/>
        <v>понедельник</v>
      </c>
      <c r="C465" t="s">
        <v>19</v>
      </c>
      <c r="D465">
        <v>12450</v>
      </c>
      <c r="E465">
        <v>1115146.5</v>
      </c>
      <c r="F465">
        <v>897555.51099999994</v>
      </c>
      <c r="G465">
        <v>150809.61403846153</v>
      </c>
      <c r="K465" t="str">
        <f t="shared" si="22"/>
        <v/>
      </c>
      <c r="L465">
        <f t="shared" si="23"/>
        <v>0</v>
      </c>
    </row>
    <row r="466" spans="1:12" x14ac:dyDescent="0.3">
      <c r="A466" s="16">
        <v>43965</v>
      </c>
      <c r="B466" s="17" t="str">
        <f t="shared" si="21"/>
        <v>четверг</v>
      </c>
      <c r="C466" t="s">
        <v>19</v>
      </c>
      <c r="D466">
        <v>11161.5</v>
      </c>
      <c r="E466">
        <v>963502.5</v>
      </c>
      <c r="F466">
        <v>812962.67800000007</v>
      </c>
      <c r="G466">
        <v>193118.32307692309</v>
      </c>
      <c r="K466" t="str">
        <f t="shared" si="22"/>
        <v/>
      </c>
      <c r="L466">
        <f t="shared" si="23"/>
        <v>0</v>
      </c>
    </row>
    <row r="467" spans="1:12" x14ac:dyDescent="0.3">
      <c r="A467" s="16">
        <v>43966</v>
      </c>
      <c r="B467" s="17" t="str">
        <f t="shared" si="21"/>
        <v>пятница</v>
      </c>
      <c r="C467" t="s">
        <v>19</v>
      </c>
      <c r="D467">
        <v>12229.5</v>
      </c>
      <c r="E467">
        <v>1122730.5</v>
      </c>
      <c r="F467">
        <v>921566.44700000004</v>
      </c>
      <c r="G467">
        <v>147588</v>
      </c>
      <c r="K467" t="str">
        <f t="shared" si="22"/>
        <v/>
      </c>
      <c r="L467">
        <f t="shared" si="23"/>
        <v>0</v>
      </c>
    </row>
    <row r="468" spans="1:12" x14ac:dyDescent="0.3">
      <c r="A468" s="16">
        <v>43978</v>
      </c>
      <c r="B468" s="17" t="str">
        <f t="shared" si="21"/>
        <v>среда</v>
      </c>
      <c r="C468" t="s">
        <v>20</v>
      </c>
      <c r="D468">
        <v>28050</v>
      </c>
      <c r="E468">
        <v>2458555.5</v>
      </c>
      <c r="F468">
        <v>1979227.4479999999</v>
      </c>
      <c r="G468">
        <v>122940.53466153846</v>
      </c>
      <c r="K468" t="str">
        <f t="shared" si="22"/>
        <v>Последняя неделя</v>
      </c>
      <c r="L468">
        <f t="shared" si="23"/>
        <v>0</v>
      </c>
    </row>
    <row r="469" spans="1:12" x14ac:dyDescent="0.3">
      <c r="A469" s="16">
        <v>43973</v>
      </c>
      <c r="B469" s="17" t="str">
        <f t="shared" si="21"/>
        <v>пятница</v>
      </c>
      <c r="C469" t="s">
        <v>20</v>
      </c>
      <c r="D469">
        <v>30781.5</v>
      </c>
      <c r="E469">
        <v>2540715</v>
      </c>
      <c r="F469">
        <v>2108065.5690000001</v>
      </c>
      <c r="G469">
        <v>90381.169230769228</v>
      </c>
      <c r="K469" t="str">
        <f t="shared" si="22"/>
        <v/>
      </c>
      <c r="L469">
        <f t="shared" si="23"/>
        <v>0</v>
      </c>
    </row>
    <row r="470" spans="1:12" x14ac:dyDescent="0.3">
      <c r="A470" s="16">
        <v>43983</v>
      </c>
      <c r="B470" s="17" t="str">
        <f t="shared" si="21"/>
        <v>понедельник</v>
      </c>
      <c r="C470" t="s">
        <v>20</v>
      </c>
      <c r="D470">
        <v>27960</v>
      </c>
      <c r="E470">
        <v>2538967.5</v>
      </c>
      <c r="F470">
        <v>1983277.5959999997</v>
      </c>
      <c r="G470">
        <v>134168.53587692307</v>
      </c>
      <c r="K470" t="str">
        <f t="shared" si="22"/>
        <v>Последняя неделя</v>
      </c>
      <c r="L470">
        <f t="shared" si="23"/>
        <v>0</v>
      </c>
    </row>
    <row r="471" spans="1:12" x14ac:dyDescent="0.3">
      <c r="A471" s="16">
        <v>43962</v>
      </c>
      <c r="B471" s="17" t="str">
        <f t="shared" si="21"/>
        <v>понедельник</v>
      </c>
      <c r="C471" t="s">
        <v>20</v>
      </c>
      <c r="D471">
        <v>23629.5</v>
      </c>
      <c r="E471">
        <v>2164365</v>
      </c>
      <c r="F471">
        <v>1678039.8589999999</v>
      </c>
      <c r="G471">
        <v>151098.71538461538</v>
      </c>
      <c r="K471" t="str">
        <f t="shared" si="22"/>
        <v/>
      </c>
      <c r="L471">
        <f t="shared" si="23"/>
        <v>0</v>
      </c>
    </row>
    <row r="472" spans="1:12" x14ac:dyDescent="0.3">
      <c r="A472" s="16">
        <v>43980</v>
      </c>
      <c r="B472" s="17" t="str">
        <f t="shared" si="21"/>
        <v>пятница</v>
      </c>
      <c r="C472" t="s">
        <v>19</v>
      </c>
      <c r="D472">
        <v>17052</v>
      </c>
      <c r="E472">
        <v>1549020</v>
      </c>
      <c r="F472">
        <v>1246591.997</v>
      </c>
      <c r="G472">
        <v>104864.4846153846</v>
      </c>
      <c r="K472" t="str">
        <f t="shared" si="22"/>
        <v>Последняя неделя</v>
      </c>
      <c r="L472">
        <f t="shared" si="23"/>
        <v>0</v>
      </c>
    </row>
    <row r="473" spans="1:12" x14ac:dyDescent="0.3">
      <c r="A473" s="16">
        <v>43969</v>
      </c>
      <c r="B473" s="17" t="str">
        <f t="shared" si="21"/>
        <v>понедельник</v>
      </c>
      <c r="C473" t="s">
        <v>20</v>
      </c>
      <c r="D473">
        <v>27181.5</v>
      </c>
      <c r="E473">
        <v>2324490</v>
      </c>
      <c r="F473">
        <v>1796459.4790000001</v>
      </c>
      <c r="G473">
        <v>129793.76153846155</v>
      </c>
      <c r="K473" t="str">
        <f t="shared" si="22"/>
        <v/>
      </c>
      <c r="L473">
        <f t="shared" si="23"/>
        <v>0</v>
      </c>
    </row>
    <row r="474" spans="1:12" x14ac:dyDescent="0.3">
      <c r="A474" s="16">
        <v>43965</v>
      </c>
      <c r="B474" s="17" t="str">
        <f t="shared" si="21"/>
        <v>четверг</v>
      </c>
      <c r="C474" t="s">
        <v>20</v>
      </c>
      <c r="D474">
        <v>25656</v>
      </c>
      <c r="E474">
        <v>2225341.5</v>
      </c>
      <c r="F474">
        <v>1766450.28</v>
      </c>
      <c r="G474">
        <v>91828.489107692309</v>
      </c>
      <c r="K474" t="str">
        <f t="shared" si="22"/>
        <v/>
      </c>
      <c r="L474">
        <f t="shared" si="23"/>
        <v>0</v>
      </c>
    </row>
    <row r="475" spans="1:12" x14ac:dyDescent="0.3">
      <c r="A475" s="16">
        <v>43966</v>
      </c>
      <c r="B475" s="17" t="str">
        <f t="shared" si="21"/>
        <v>пятница</v>
      </c>
      <c r="C475" t="s">
        <v>20</v>
      </c>
      <c r="D475">
        <v>29283</v>
      </c>
      <c r="E475">
        <v>2477487</v>
      </c>
      <c r="F475">
        <v>2005719.3469999998</v>
      </c>
      <c r="G475">
        <v>77264.32873846154</v>
      </c>
      <c r="K475" t="str">
        <f t="shared" si="22"/>
        <v/>
      </c>
      <c r="L475">
        <f t="shared" si="23"/>
        <v>0</v>
      </c>
    </row>
    <row r="476" spans="1:12" x14ac:dyDescent="0.3">
      <c r="A476" s="16">
        <v>43980</v>
      </c>
      <c r="B476" s="17" t="str">
        <f t="shared" si="21"/>
        <v>пятница</v>
      </c>
      <c r="C476" t="s">
        <v>20</v>
      </c>
      <c r="D476">
        <v>32782.5</v>
      </c>
      <c r="E476">
        <v>2854741.5</v>
      </c>
      <c r="F476">
        <v>2293738.9569999999</v>
      </c>
      <c r="G476">
        <v>58400.799200000001</v>
      </c>
      <c r="K476" t="str">
        <f t="shared" si="22"/>
        <v>Последняя неделя</v>
      </c>
      <c r="L476">
        <f t="shared" si="23"/>
        <v>0</v>
      </c>
    </row>
    <row r="477" spans="1:12" x14ac:dyDescent="0.3">
      <c r="A477" s="16">
        <v>43978</v>
      </c>
      <c r="B477" s="17" t="str">
        <f t="shared" si="21"/>
        <v>среда</v>
      </c>
      <c r="C477" t="s">
        <v>21</v>
      </c>
      <c r="D477">
        <v>215592</v>
      </c>
      <c r="E477">
        <v>22342300.5</v>
      </c>
      <c r="F477">
        <v>16240834.603999998</v>
      </c>
      <c r="G477">
        <v>285591.72307692305</v>
      </c>
      <c r="K477" t="str">
        <f t="shared" si="22"/>
        <v>Последняя неделя</v>
      </c>
      <c r="L477">
        <f t="shared" si="23"/>
        <v>0</v>
      </c>
    </row>
    <row r="478" spans="1:12" x14ac:dyDescent="0.3">
      <c r="A478" s="16">
        <v>43973</v>
      </c>
      <c r="B478" s="17" t="str">
        <f t="shared" si="21"/>
        <v>пятница</v>
      </c>
      <c r="C478" t="s">
        <v>21</v>
      </c>
      <c r="D478">
        <v>228334.5</v>
      </c>
      <c r="E478">
        <v>22380772.5</v>
      </c>
      <c r="F478">
        <v>17031004.072999999</v>
      </c>
      <c r="G478">
        <v>275436.23846153845</v>
      </c>
      <c r="K478" t="str">
        <f t="shared" si="22"/>
        <v/>
      </c>
      <c r="L478">
        <f t="shared" si="23"/>
        <v>0</v>
      </c>
    </row>
    <row r="479" spans="1:12" x14ac:dyDescent="0.3">
      <c r="A479" s="16">
        <v>43983</v>
      </c>
      <c r="B479" s="17" t="str">
        <f t="shared" si="21"/>
        <v>понедельник</v>
      </c>
      <c r="C479" t="s">
        <v>21</v>
      </c>
      <c r="D479">
        <v>188776.5</v>
      </c>
      <c r="E479">
        <v>19465372.5</v>
      </c>
      <c r="F479">
        <v>14354207.141999999</v>
      </c>
      <c r="G479">
        <v>467483.70729230763</v>
      </c>
      <c r="K479" t="str">
        <f t="shared" si="22"/>
        <v>Последняя неделя</v>
      </c>
      <c r="L479">
        <f t="shared" si="23"/>
        <v>0</v>
      </c>
    </row>
    <row r="480" spans="1:12" x14ac:dyDescent="0.3">
      <c r="A480" s="16">
        <v>43962</v>
      </c>
      <c r="B480" s="17" t="str">
        <f t="shared" si="21"/>
        <v>понедельник</v>
      </c>
      <c r="C480" t="s">
        <v>21</v>
      </c>
      <c r="D480">
        <v>175293</v>
      </c>
      <c r="E480">
        <v>17919144</v>
      </c>
      <c r="F480">
        <v>12903628.608999999</v>
      </c>
      <c r="G480">
        <v>355401.60769230768</v>
      </c>
      <c r="K480" t="str">
        <f t="shared" si="22"/>
        <v/>
      </c>
      <c r="L480">
        <f t="shared" si="23"/>
        <v>0</v>
      </c>
    </row>
    <row r="481" spans="1:12" x14ac:dyDescent="0.3">
      <c r="A481" s="16">
        <v>43969</v>
      </c>
      <c r="B481" s="17" t="str">
        <f t="shared" si="21"/>
        <v>понедельник</v>
      </c>
      <c r="C481" t="s">
        <v>21</v>
      </c>
      <c r="D481">
        <v>201999</v>
      </c>
      <c r="E481">
        <v>20422435.5</v>
      </c>
      <c r="F481">
        <v>14541626.939999998</v>
      </c>
      <c r="G481">
        <v>279597.86153846153</v>
      </c>
      <c r="K481" t="str">
        <f t="shared" si="22"/>
        <v/>
      </c>
      <c r="L481">
        <f t="shared" si="23"/>
        <v>0</v>
      </c>
    </row>
    <row r="482" spans="1:12" x14ac:dyDescent="0.3">
      <c r="A482" s="16">
        <v>43965</v>
      </c>
      <c r="B482" s="17" t="str">
        <f t="shared" si="21"/>
        <v>четверг</v>
      </c>
      <c r="C482" t="s">
        <v>21</v>
      </c>
      <c r="D482">
        <v>197946</v>
      </c>
      <c r="E482">
        <v>19942435.5</v>
      </c>
      <c r="F482">
        <v>14561721.772999998</v>
      </c>
      <c r="G482">
        <v>363750.55692307692</v>
      </c>
      <c r="K482" t="str">
        <f t="shared" si="22"/>
        <v/>
      </c>
      <c r="L482">
        <f t="shared" si="23"/>
        <v>0</v>
      </c>
    </row>
    <row r="483" spans="1:12" x14ac:dyDescent="0.3">
      <c r="A483" s="16">
        <v>43966</v>
      </c>
      <c r="B483" s="17" t="str">
        <f t="shared" si="21"/>
        <v>пятница</v>
      </c>
      <c r="C483" t="s">
        <v>21</v>
      </c>
      <c r="D483">
        <v>230896.5</v>
      </c>
      <c r="E483">
        <v>23085222</v>
      </c>
      <c r="F483">
        <v>17099721.813000001</v>
      </c>
      <c r="G483">
        <v>329754.63076923077</v>
      </c>
      <c r="K483" t="str">
        <f t="shared" si="22"/>
        <v/>
      </c>
      <c r="L483">
        <f t="shared" si="23"/>
        <v>0</v>
      </c>
    </row>
    <row r="484" spans="1:12" x14ac:dyDescent="0.3">
      <c r="A484" s="16">
        <v>43978</v>
      </c>
      <c r="B484" s="17" t="str">
        <f t="shared" si="21"/>
        <v>среда</v>
      </c>
      <c r="C484" t="s">
        <v>22</v>
      </c>
      <c r="D484">
        <v>203532</v>
      </c>
      <c r="E484">
        <v>20953324.5</v>
      </c>
      <c r="F484">
        <v>15301120.521000002</v>
      </c>
      <c r="G484">
        <v>356339.00384615385</v>
      </c>
      <c r="K484" t="str">
        <f t="shared" si="22"/>
        <v>Последняя неделя</v>
      </c>
      <c r="L484">
        <f t="shared" si="23"/>
        <v>0</v>
      </c>
    </row>
    <row r="485" spans="1:12" x14ac:dyDescent="0.3">
      <c r="A485" s="16">
        <v>43973</v>
      </c>
      <c r="B485" s="17" t="str">
        <f t="shared" si="21"/>
        <v>пятница</v>
      </c>
      <c r="C485" t="s">
        <v>22</v>
      </c>
      <c r="D485">
        <v>214428</v>
      </c>
      <c r="E485">
        <v>20812585.5</v>
      </c>
      <c r="F485">
        <v>15857489.721000001</v>
      </c>
      <c r="G485">
        <v>256649.16153846151</v>
      </c>
      <c r="K485" t="str">
        <f t="shared" si="22"/>
        <v/>
      </c>
      <c r="L485">
        <f t="shared" si="23"/>
        <v>0</v>
      </c>
    </row>
    <row r="486" spans="1:12" x14ac:dyDescent="0.3">
      <c r="A486" s="16">
        <v>43983</v>
      </c>
      <c r="B486" s="17" t="str">
        <f t="shared" si="21"/>
        <v>понедельник</v>
      </c>
      <c r="C486" t="s">
        <v>22</v>
      </c>
      <c r="D486">
        <v>183228</v>
      </c>
      <c r="E486">
        <v>18914194.5</v>
      </c>
      <c r="F486">
        <v>13959979.012</v>
      </c>
      <c r="G486">
        <v>464232.54846153839</v>
      </c>
      <c r="K486" t="str">
        <f t="shared" si="22"/>
        <v>Последняя неделя</v>
      </c>
      <c r="L486">
        <f t="shared" si="23"/>
        <v>0</v>
      </c>
    </row>
    <row r="487" spans="1:12" x14ac:dyDescent="0.3">
      <c r="A487" s="16">
        <v>43962</v>
      </c>
      <c r="B487" s="17" t="str">
        <f t="shared" si="21"/>
        <v>понедельник</v>
      </c>
      <c r="C487" t="s">
        <v>22</v>
      </c>
      <c r="D487">
        <v>166948.5</v>
      </c>
      <c r="E487">
        <v>16971231</v>
      </c>
      <c r="F487">
        <v>12200989.641000001</v>
      </c>
      <c r="G487">
        <v>416475.07692307688</v>
      </c>
      <c r="K487" t="str">
        <f t="shared" si="22"/>
        <v/>
      </c>
      <c r="L487">
        <f t="shared" si="23"/>
        <v>0</v>
      </c>
    </row>
    <row r="488" spans="1:12" x14ac:dyDescent="0.3">
      <c r="A488" s="16">
        <v>43980</v>
      </c>
      <c r="B488" s="17" t="str">
        <f t="shared" si="21"/>
        <v>пятница</v>
      </c>
      <c r="C488" t="s">
        <v>21</v>
      </c>
      <c r="D488">
        <v>232102.5</v>
      </c>
      <c r="E488">
        <v>23120443.5</v>
      </c>
      <c r="F488">
        <v>17632080.519000001</v>
      </c>
      <c r="G488">
        <v>331721.66923076921</v>
      </c>
      <c r="K488" t="str">
        <f t="shared" si="22"/>
        <v>Последняя неделя</v>
      </c>
      <c r="L488">
        <f t="shared" si="23"/>
        <v>0</v>
      </c>
    </row>
    <row r="489" spans="1:12" x14ac:dyDescent="0.3">
      <c r="A489" s="16">
        <v>43969</v>
      </c>
      <c r="B489" s="17" t="str">
        <f t="shared" si="21"/>
        <v>понедельник</v>
      </c>
      <c r="C489" t="s">
        <v>22</v>
      </c>
      <c r="D489">
        <v>196560</v>
      </c>
      <c r="E489">
        <v>19855122</v>
      </c>
      <c r="F489">
        <v>14172342.450999999</v>
      </c>
      <c r="G489">
        <v>269626.30769230769</v>
      </c>
      <c r="K489" t="str">
        <f t="shared" si="22"/>
        <v/>
      </c>
      <c r="L489">
        <f t="shared" si="23"/>
        <v>0</v>
      </c>
    </row>
    <row r="490" spans="1:12" x14ac:dyDescent="0.3">
      <c r="A490" s="16">
        <v>43965</v>
      </c>
      <c r="B490" s="17" t="str">
        <f t="shared" si="21"/>
        <v>четверг</v>
      </c>
      <c r="C490" t="s">
        <v>22</v>
      </c>
      <c r="D490">
        <v>186496.5</v>
      </c>
      <c r="E490">
        <v>18640998</v>
      </c>
      <c r="F490">
        <v>13641908.620999999</v>
      </c>
      <c r="G490">
        <v>364896.93846153846</v>
      </c>
      <c r="K490" t="str">
        <f t="shared" si="22"/>
        <v/>
      </c>
      <c r="L490">
        <f t="shared" si="23"/>
        <v>0</v>
      </c>
    </row>
    <row r="491" spans="1:12" x14ac:dyDescent="0.3">
      <c r="A491" s="16">
        <v>43966</v>
      </c>
      <c r="B491" s="17" t="str">
        <f t="shared" si="21"/>
        <v>пятница</v>
      </c>
      <c r="C491" t="s">
        <v>22</v>
      </c>
      <c r="D491">
        <v>219772.5</v>
      </c>
      <c r="E491">
        <v>21895294.5</v>
      </c>
      <c r="F491">
        <v>16241999.308</v>
      </c>
      <c r="G491">
        <v>317179.04615384614</v>
      </c>
      <c r="K491" t="str">
        <f t="shared" si="22"/>
        <v/>
      </c>
      <c r="L491">
        <f t="shared" si="23"/>
        <v>0</v>
      </c>
    </row>
    <row r="492" spans="1:12" x14ac:dyDescent="0.3">
      <c r="A492" s="16">
        <v>43980</v>
      </c>
      <c r="B492" s="17" t="str">
        <f t="shared" si="21"/>
        <v>пятница</v>
      </c>
      <c r="C492" t="s">
        <v>22</v>
      </c>
      <c r="D492">
        <v>226476</v>
      </c>
      <c r="E492">
        <v>22416151.5</v>
      </c>
      <c r="F492">
        <v>17175270.221000001</v>
      </c>
      <c r="G492">
        <v>306548.18846153846</v>
      </c>
      <c r="K492" t="str">
        <f t="shared" si="22"/>
        <v>Последняя неделя</v>
      </c>
      <c r="L492">
        <f t="shared" si="23"/>
        <v>0</v>
      </c>
    </row>
    <row r="493" spans="1:12" x14ac:dyDescent="0.3">
      <c r="A493" s="16">
        <v>43978</v>
      </c>
      <c r="B493" s="17" t="str">
        <f t="shared" si="21"/>
        <v>среда</v>
      </c>
      <c r="C493" t="s">
        <v>24</v>
      </c>
      <c r="D493">
        <v>8362.5</v>
      </c>
      <c r="E493">
        <v>687684</v>
      </c>
      <c r="F493">
        <v>597300.38899999997</v>
      </c>
      <c r="G493">
        <v>48380.499253846152</v>
      </c>
      <c r="K493" t="str">
        <f t="shared" si="22"/>
        <v>Последняя неделя</v>
      </c>
      <c r="L493">
        <f t="shared" si="23"/>
        <v>0</v>
      </c>
    </row>
    <row r="494" spans="1:12" x14ac:dyDescent="0.3">
      <c r="A494" s="16">
        <v>43973</v>
      </c>
      <c r="B494" s="17" t="str">
        <f t="shared" si="21"/>
        <v>пятница</v>
      </c>
      <c r="C494" t="s">
        <v>23</v>
      </c>
      <c r="D494">
        <v>17008.5</v>
      </c>
      <c r="E494">
        <v>1398771</v>
      </c>
      <c r="F494">
        <v>1144986.3970000001</v>
      </c>
      <c r="G494">
        <v>158820.4117</v>
      </c>
      <c r="K494" t="str">
        <f t="shared" si="22"/>
        <v/>
      </c>
      <c r="L494">
        <f t="shared" si="23"/>
        <v>0</v>
      </c>
    </row>
    <row r="495" spans="1:12" x14ac:dyDescent="0.3">
      <c r="A495" s="16">
        <v>43983</v>
      </c>
      <c r="B495" s="17" t="str">
        <f t="shared" si="21"/>
        <v>понедельник</v>
      </c>
      <c r="C495" t="s">
        <v>25</v>
      </c>
      <c r="D495">
        <v>5166</v>
      </c>
      <c r="E495">
        <v>389013</v>
      </c>
      <c r="F495">
        <v>357353.07299999997</v>
      </c>
      <c r="G495">
        <v>141592.70844615385</v>
      </c>
      <c r="K495" t="str">
        <f t="shared" si="22"/>
        <v>Последняя неделя</v>
      </c>
      <c r="L495">
        <f t="shared" si="23"/>
        <v>0</v>
      </c>
    </row>
    <row r="496" spans="1:12" x14ac:dyDescent="0.3">
      <c r="A496" s="16">
        <v>43962</v>
      </c>
      <c r="B496" s="17" t="str">
        <f t="shared" si="21"/>
        <v>понедельник</v>
      </c>
      <c r="C496" t="s">
        <v>23</v>
      </c>
      <c r="D496">
        <v>10941</v>
      </c>
      <c r="E496">
        <v>880356</v>
      </c>
      <c r="F496">
        <v>723289.05500000005</v>
      </c>
      <c r="G496">
        <v>166333.57363076921</v>
      </c>
      <c r="K496" t="str">
        <f t="shared" si="22"/>
        <v/>
      </c>
      <c r="L496">
        <f t="shared" si="23"/>
        <v>0</v>
      </c>
    </row>
    <row r="497" spans="1:12" x14ac:dyDescent="0.3">
      <c r="A497" s="16">
        <v>43969</v>
      </c>
      <c r="B497" s="17" t="str">
        <f t="shared" si="21"/>
        <v>понедельник</v>
      </c>
      <c r="C497" t="s">
        <v>23</v>
      </c>
      <c r="D497">
        <v>14497.5</v>
      </c>
      <c r="E497">
        <v>1230711</v>
      </c>
      <c r="F497">
        <v>1005560.455</v>
      </c>
      <c r="G497">
        <v>171097.83406153845</v>
      </c>
      <c r="K497" t="str">
        <f t="shared" si="22"/>
        <v/>
      </c>
      <c r="L497">
        <f t="shared" si="23"/>
        <v>0</v>
      </c>
    </row>
    <row r="498" spans="1:12" x14ac:dyDescent="0.3">
      <c r="A498" s="16">
        <v>43965</v>
      </c>
      <c r="B498" s="17" t="str">
        <f t="shared" si="21"/>
        <v>четверг</v>
      </c>
      <c r="C498" t="s">
        <v>23</v>
      </c>
      <c r="D498">
        <v>13810.5</v>
      </c>
      <c r="E498">
        <v>1131676.5</v>
      </c>
      <c r="F498">
        <v>966968.63599999994</v>
      </c>
      <c r="G498">
        <v>195740.02307692307</v>
      </c>
      <c r="K498" t="str">
        <f t="shared" si="22"/>
        <v/>
      </c>
      <c r="L498">
        <f t="shared" si="23"/>
        <v>0</v>
      </c>
    </row>
    <row r="499" spans="1:12" x14ac:dyDescent="0.3">
      <c r="A499" s="16">
        <v>43966</v>
      </c>
      <c r="B499" s="17" t="str">
        <f t="shared" si="21"/>
        <v>пятница</v>
      </c>
      <c r="C499" t="s">
        <v>23</v>
      </c>
      <c r="D499">
        <v>13752</v>
      </c>
      <c r="E499">
        <v>1091040</v>
      </c>
      <c r="F499">
        <v>898790.64599999995</v>
      </c>
      <c r="G499">
        <v>149313.46028461537</v>
      </c>
      <c r="K499" t="str">
        <f t="shared" si="22"/>
        <v/>
      </c>
      <c r="L499">
        <f t="shared" si="23"/>
        <v>0</v>
      </c>
    </row>
    <row r="500" spans="1:12" x14ac:dyDescent="0.3">
      <c r="A500" s="16">
        <v>43978</v>
      </c>
      <c r="B500" s="17" t="str">
        <f t="shared" si="21"/>
        <v>среда</v>
      </c>
      <c r="C500" t="s">
        <v>23</v>
      </c>
      <c r="D500">
        <v>15276</v>
      </c>
      <c r="E500">
        <v>1350199.5</v>
      </c>
      <c r="F500">
        <v>1100106.21</v>
      </c>
      <c r="G500">
        <v>107692.85196923077</v>
      </c>
      <c r="K500" t="str">
        <f t="shared" si="22"/>
        <v>Последняя неделя</v>
      </c>
      <c r="L500">
        <f t="shared" si="23"/>
        <v>0</v>
      </c>
    </row>
    <row r="501" spans="1:12" x14ac:dyDescent="0.3">
      <c r="A501" s="16">
        <v>43983</v>
      </c>
      <c r="B501" s="17" t="str">
        <f t="shared" si="21"/>
        <v>понедельник</v>
      </c>
      <c r="C501" t="s">
        <v>26</v>
      </c>
      <c r="D501">
        <v>4408.5</v>
      </c>
      <c r="E501">
        <v>410892</v>
      </c>
      <c r="F501">
        <v>346029.05</v>
      </c>
      <c r="G501">
        <v>36168.753846153842</v>
      </c>
      <c r="K501" t="str">
        <f t="shared" si="22"/>
        <v>Последняя неделя</v>
      </c>
      <c r="L501">
        <f t="shared" si="23"/>
        <v>0</v>
      </c>
    </row>
    <row r="502" spans="1:12" x14ac:dyDescent="0.3">
      <c r="A502" s="16">
        <v>43980</v>
      </c>
      <c r="B502" s="17" t="str">
        <f t="shared" si="21"/>
        <v>пятница</v>
      </c>
      <c r="C502" t="s">
        <v>24</v>
      </c>
      <c r="D502">
        <v>9927</v>
      </c>
      <c r="E502">
        <v>850840.5</v>
      </c>
      <c r="F502">
        <v>733232.38899999997</v>
      </c>
      <c r="G502">
        <v>51066.353846153841</v>
      </c>
      <c r="K502" t="str">
        <f t="shared" si="22"/>
        <v>Последняя неделя</v>
      </c>
      <c r="L502">
        <f t="shared" si="23"/>
        <v>0</v>
      </c>
    </row>
    <row r="503" spans="1:12" x14ac:dyDescent="0.3">
      <c r="A503" s="16">
        <v>43983</v>
      </c>
      <c r="B503" s="17" t="str">
        <f t="shared" si="21"/>
        <v>понедельник</v>
      </c>
      <c r="C503" t="s">
        <v>24</v>
      </c>
      <c r="D503">
        <v>9474</v>
      </c>
      <c r="E503">
        <v>802447.5</v>
      </c>
      <c r="F503">
        <v>682814.14599999995</v>
      </c>
      <c r="G503">
        <v>81560.983369230773</v>
      </c>
      <c r="K503" t="str">
        <f t="shared" si="22"/>
        <v>Последняя неделя</v>
      </c>
      <c r="L503">
        <f t="shared" si="23"/>
        <v>0</v>
      </c>
    </row>
    <row r="504" spans="1:12" x14ac:dyDescent="0.3">
      <c r="A504" s="16">
        <v>43980</v>
      </c>
      <c r="B504" s="17" t="str">
        <f t="shared" si="21"/>
        <v>пятница</v>
      </c>
      <c r="C504" t="s">
        <v>23</v>
      </c>
      <c r="D504">
        <v>16878</v>
      </c>
      <c r="E504">
        <v>1438255.5</v>
      </c>
      <c r="F504">
        <v>1180692.7039999999</v>
      </c>
      <c r="G504">
        <v>102040.10621538461</v>
      </c>
      <c r="K504" t="str">
        <f t="shared" si="22"/>
        <v>Последняя неделя</v>
      </c>
      <c r="L504">
        <f t="shared" si="23"/>
        <v>0</v>
      </c>
    </row>
    <row r="505" spans="1:12" x14ac:dyDescent="0.3">
      <c r="A505" s="16">
        <v>43983</v>
      </c>
      <c r="B505" s="17" t="str">
        <f t="shared" si="21"/>
        <v>понедельник</v>
      </c>
      <c r="C505" t="s">
        <v>23</v>
      </c>
      <c r="D505">
        <v>14238</v>
      </c>
      <c r="E505">
        <v>1293219</v>
      </c>
      <c r="F505">
        <v>1006008.1159999999</v>
      </c>
      <c r="G505">
        <v>129348.2923076923</v>
      </c>
      <c r="K505" t="str">
        <f t="shared" si="22"/>
        <v>Последняя неделя</v>
      </c>
      <c r="L505">
        <f t="shared" si="23"/>
        <v>0</v>
      </c>
    </row>
    <row r="506" spans="1:12" x14ac:dyDescent="0.3">
      <c r="A506" s="16">
        <v>43949</v>
      </c>
      <c r="B506" s="17" t="str">
        <f t="shared" si="21"/>
        <v>вторник</v>
      </c>
      <c r="C506" t="s">
        <v>16</v>
      </c>
      <c r="H506">
        <v>36</v>
      </c>
      <c r="I506">
        <v>4923</v>
      </c>
      <c r="J506">
        <v>4560</v>
      </c>
      <c r="K506" t="str">
        <f t="shared" si="22"/>
        <v/>
      </c>
      <c r="L506">
        <f t="shared" si="23"/>
        <v>0</v>
      </c>
    </row>
    <row r="507" spans="1:12" x14ac:dyDescent="0.3">
      <c r="A507" s="16">
        <v>43949</v>
      </c>
      <c r="B507" s="17" t="str">
        <f t="shared" si="21"/>
        <v>вторник</v>
      </c>
      <c r="C507" t="s">
        <v>11</v>
      </c>
      <c r="H507">
        <v>31</v>
      </c>
      <c r="I507">
        <v>5465</v>
      </c>
      <c r="J507">
        <v>5096</v>
      </c>
      <c r="K507" t="str">
        <f t="shared" si="22"/>
        <v/>
      </c>
      <c r="L507">
        <f t="shared" si="23"/>
        <v>0</v>
      </c>
    </row>
    <row r="508" spans="1:12" x14ac:dyDescent="0.3">
      <c r="A508" s="16">
        <v>43949</v>
      </c>
      <c r="B508" s="17" t="str">
        <f t="shared" si="21"/>
        <v>вторник</v>
      </c>
      <c r="C508" t="s">
        <v>17</v>
      </c>
      <c r="H508">
        <v>19</v>
      </c>
      <c r="I508">
        <v>1846</v>
      </c>
      <c r="J508">
        <v>1681</v>
      </c>
      <c r="K508" t="str">
        <f t="shared" si="22"/>
        <v/>
      </c>
      <c r="L508">
        <f t="shared" si="23"/>
        <v>0</v>
      </c>
    </row>
    <row r="509" spans="1:12" x14ac:dyDescent="0.3">
      <c r="A509" s="16">
        <v>43949</v>
      </c>
      <c r="B509" s="17" t="str">
        <f t="shared" si="21"/>
        <v>вторник</v>
      </c>
      <c r="C509" t="s">
        <v>10</v>
      </c>
      <c r="H509">
        <v>18</v>
      </c>
      <c r="I509">
        <v>1539</v>
      </c>
      <c r="J509">
        <v>1404</v>
      </c>
      <c r="K509" t="str">
        <f t="shared" si="22"/>
        <v/>
      </c>
      <c r="L509">
        <f t="shared" si="23"/>
        <v>0</v>
      </c>
    </row>
    <row r="510" spans="1:12" x14ac:dyDescent="0.3">
      <c r="A510" s="16">
        <v>43949</v>
      </c>
      <c r="B510" s="17" t="str">
        <f t="shared" si="21"/>
        <v>вторник</v>
      </c>
      <c r="C510" t="s">
        <v>20</v>
      </c>
      <c r="H510">
        <v>18</v>
      </c>
      <c r="I510">
        <v>1505</v>
      </c>
      <c r="J510">
        <v>1368</v>
      </c>
      <c r="K510" t="str">
        <f t="shared" si="22"/>
        <v/>
      </c>
      <c r="L510">
        <f t="shared" si="23"/>
        <v>0</v>
      </c>
    </row>
    <row r="511" spans="1:12" x14ac:dyDescent="0.3">
      <c r="A511" s="16">
        <v>43949</v>
      </c>
      <c r="B511" s="17" t="str">
        <f t="shared" si="21"/>
        <v>вторник</v>
      </c>
      <c r="C511" t="s">
        <v>22</v>
      </c>
      <c r="H511">
        <v>54</v>
      </c>
      <c r="I511">
        <v>12306</v>
      </c>
      <c r="J511">
        <v>11532</v>
      </c>
      <c r="K511" t="str">
        <f t="shared" si="22"/>
        <v/>
      </c>
      <c r="L511">
        <f t="shared" si="23"/>
        <v>0</v>
      </c>
    </row>
    <row r="512" spans="1:12" x14ac:dyDescent="0.3">
      <c r="A512" s="16">
        <v>43949</v>
      </c>
      <c r="B512" s="17" t="str">
        <f t="shared" si="21"/>
        <v>вторник</v>
      </c>
      <c r="C512" t="s">
        <v>21</v>
      </c>
      <c r="H512">
        <v>59</v>
      </c>
      <c r="I512">
        <v>12943</v>
      </c>
      <c r="J512">
        <v>12072</v>
      </c>
      <c r="K512" t="str">
        <f t="shared" si="22"/>
        <v/>
      </c>
      <c r="L512">
        <f t="shared" si="23"/>
        <v>0</v>
      </c>
    </row>
    <row r="513" spans="1:12" x14ac:dyDescent="0.3">
      <c r="A513" s="16">
        <v>43949</v>
      </c>
      <c r="B513" s="17" t="str">
        <f t="shared" si="21"/>
        <v>вторник</v>
      </c>
      <c r="C513" t="s">
        <v>13</v>
      </c>
      <c r="H513">
        <v>17</v>
      </c>
      <c r="I513">
        <v>1439</v>
      </c>
      <c r="J513">
        <v>1265</v>
      </c>
      <c r="K513" t="str">
        <f t="shared" si="22"/>
        <v/>
      </c>
      <c r="L513">
        <f t="shared" si="23"/>
        <v>0</v>
      </c>
    </row>
    <row r="514" spans="1:12" x14ac:dyDescent="0.3">
      <c r="A514" s="16">
        <v>43949</v>
      </c>
      <c r="B514" s="17" t="str">
        <f t="shared" ref="B514:B577" si="24">TEXT(A514,"ДДДД")</f>
        <v>вторник</v>
      </c>
      <c r="C514" t="s">
        <v>23</v>
      </c>
      <c r="H514">
        <v>15</v>
      </c>
      <c r="I514">
        <v>636</v>
      </c>
      <c r="J514">
        <v>547</v>
      </c>
      <c r="K514" t="str">
        <f t="shared" ref="K514:K577" si="25">IF(AND(ISNUMBER(A514),A514&gt;=$O$1-6),"Последняя неделя","")</f>
        <v/>
      </c>
      <c r="L514">
        <f t="shared" ref="L514:L577" si="26">IF(H514&lt;&gt;0,E514/H514,0)</f>
        <v>0</v>
      </c>
    </row>
    <row r="515" spans="1:12" x14ac:dyDescent="0.3">
      <c r="A515" s="16">
        <v>43949</v>
      </c>
      <c r="B515" s="17" t="str">
        <f t="shared" si="24"/>
        <v>вторник</v>
      </c>
      <c r="C515" t="s">
        <v>18</v>
      </c>
      <c r="H515">
        <v>15</v>
      </c>
      <c r="I515">
        <v>780</v>
      </c>
      <c r="J515">
        <v>690</v>
      </c>
      <c r="K515" t="str">
        <f t="shared" si="25"/>
        <v/>
      </c>
      <c r="L515">
        <f t="shared" si="26"/>
        <v>0</v>
      </c>
    </row>
    <row r="516" spans="1:12" x14ac:dyDescent="0.3">
      <c r="A516" s="16">
        <v>43949</v>
      </c>
      <c r="B516" s="17" t="str">
        <f t="shared" si="24"/>
        <v>вторник</v>
      </c>
      <c r="C516" t="s">
        <v>15</v>
      </c>
      <c r="H516">
        <v>125</v>
      </c>
      <c r="I516">
        <v>20914</v>
      </c>
      <c r="J516">
        <v>19479</v>
      </c>
      <c r="K516" t="str">
        <f t="shared" si="25"/>
        <v/>
      </c>
      <c r="L516">
        <f t="shared" si="26"/>
        <v>0</v>
      </c>
    </row>
    <row r="517" spans="1:12" x14ac:dyDescent="0.3">
      <c r="A517" s="16">
        <v>43949</v>
      </c>
      <c r="B517" s="17" t="str">
        <f t="shared" si="24"/>
        <v>вторник</v>
      </c>
      <c r="C517" t="s">
        <v>14</v>
      </c>
      <c r="H517">
        <v>128</v>
      </c>
      <c r="I517">
        <v>16450</v>
      </c>
      <c r="J517">
        <v>15320</v>
      </c>
      <c r="K517" t="str">
        <f t="shared" si="25"/>
        <v/>
      </c>
      <c r="L517">
        <f t="shared" si="26"/>
        <v>0</v>
      </c>
    </row>
    <row r="518" spans="1:12" x14ac:dyDescent="0.3">
      <c r="A518" s="16">
        <v>43949</v>
      </c>
      <c r="B518" s="17" t="str">
        <f t="shared" si="24"/>
        <v>вторник</v>
      </c>
      <c r="C518" t="s">
        <v>12</v>
      </c>
      <c r="H518">
        <v>10</v>
      </c>
      <c r="I518">
        <v>580</v>
      </c>
      <c r="J518">
        <v>506</v>
      </c>
      <c r="K518" t="str">
        <f t="shared" si="25"/>
        <v/>
      </c>
      <c r="L518">
        <f t="shared" si="26"/>
        <v>0</v>
      </c>
    </row>
    <row r="519" spans="1:12" x14ac:dyDescent="0.3">
      <c r="A519" s="16">
        <v>43950</v>
      </c>
      <c r="B519" s="17" t="str">
        <f t="shared" si="24"/>
        <v>среда</v>
      </c>
      <c r="C519" t="s">
        <v>16</v>
      </c>
      <c r="H519">
        <v>36</v>
      </c>
      <c r="I519">
        <v>4937</v>
      </c>
      <c r="J519">
        <v>4561</v>
      </c>
      <c r="K519" t="str">
        <f t="shared" si="25"/>
        <v/>
      </c>
      <c r="L519">
        <f t="shared" si="26"/>
        <v>0</v>
      </c>
    </row>
    <row r="520" spans="1:12" x14ac:dyDescent="0.3">
      <c r="A520" s="16">
        <v>43950</v>
      </c>
      <c r="B520" s="17" t="str">
        <f t="shared" si="24"/>
        <v>среда</v>
      </c>
      <c r="C520" t="s">
        <v>11</v>
      </c>
      <c r="H520">
        <v>31</v>
      </c>
      <c r="I520">
        <v>5378</v>
      </c>
      <c r="J520">
        <v>4985</v>
      </c>
      <c r="K520" t="str">
        <f t="shared" si="25"/>
        <v/>
      </c>
      <c r="L520">
        <f t="shared" si="26"/>
        <v>0</v>
      </c>
    </row>
    <row r="521" spans="1:12" x14ac:dyDescent="0.3">
      <c r="A521" s="16">
        <v>43950</v>
      </c>
      <c r="B521" s="17" t="str">
        <f t="shared" si="24"/>
        <v>среда</v>
      </c>
      <c r="C521" t="s">
        <v>17</v>
      </c>
      <c r="H521">
        <v>19</v>
      </c>
      <c r="I521">
        <v>1676</v>
      </c>
      <c r="J521">
        <v>1516</v>
      </c>
      <c r="K521" t="str">
        <f t="shared" si="25"/>
        <v/>
      </c>
      <c r="L521">
        <f t="shared" si="26"/>
        <v>0</v>
      </c>
    </row>
    <row r="522" spans="1:12" x14ac:dyDescent="0.3">
      <c r="A522" s="16">
        <v>43950</v>
      </c>
      <c r="B522" s="17" t="str">
        <f t="shared" si="24"/>
        <v>среда</v>
      </c>
      <c r="C522" t="s">
        <v>10</v>
      </c>
      <c r="H522">
        <v>18</v>
      </c>
      <c r="I522">
        <v>1684</v>
      </c>
      <c r="J522">
        <v>1528</v>
      </c>
      <c r="K522" t="str">
        <f t="shared" si="25"/>
        <v/>
      </c>
      <c r="L522">
        <f t="shared" si="26"/>
        <v>0</v>
      </c>
    </row>
    <row r="523" spans="1:12" x14ac:dyDescent="0.3">
      <c r="A523" s="16">
        <v>43950</v>
      </c>
      <c r="B523" s="17" t="str">
        <f t="shared" si="24"/>
        <v>среда</v>
      </c>
      <c r="C523" t="s">
        <v>20</v>
      </c>
      <c r="H523">
        <v>18</v>
      </c>
      <c r="I523">
        <v>1599</v>
      </c>
      <c r="J523">
        <v>1450</v>
      </c>
      <c r="K523" t="str">
        <f t="shared" si="25"/>
        <v/>
      </c>
      <c r="L523">
        <f t="shared" si="26"/>
        <v>0</v>
      </c>
    </row>
    <row r="524" spans="1:12" x14ac:dyDescent="0.3">
      <c r="A524" s="16">
        <v>43950</v>
      </c>
      <c r="B524" s="17" t="str">
        <f t="shared" si="24"/>
        <v>среда</v>
      </c>
      <c r="C524" t="s">
        <v>22</v>
      </c>
      <c r="H524">
        <v>54</v>
      </c>
      <c r="I524">
        <v>12747</v>
      </c>
      <c r="J524">
        <v>11884</v>
      </c>
      <c r="K524" t="str">
        <f t="shared" si="25"/>
        <v/>
      </c>
      <c r="L524">
        <f t="shared" si="26"/>
        <v>0</v>
      </c>
    </row>
    <row r="525" spans="1:12" x14ac:dyDescent="0.3">
      <c r="A525" s="16">
        <v>43950</v>
      </c>
      <c r="B525" s="17" t="str">
        <f t="shared" si="24"/>
        <v>среда</v>
      </c>
      <c r="C525" t="s">
        <v>21</v>
      </c>
      <c r="H525">
        <v>59</v>
      </c>
      <c r="I525">
        <v>13186</v>
      </c>
      <c r="J525">
        <v>12251</v>
      </c>
      <c r="K525" t="str">
        <f t="shared" si="25"/>
        <v/>
      </c>
      <c r="L525">
        <f t="shared" si="26"/>
        <v>0</v>
      </c>
    </row>
    <row r="526" spans="1:12" x14ac:dyDescent="0.3">
      <c r="A526" s="16">
        <v>43950</v>
      </c>
      <c r="B526" s="17" t="str">
        <f t="shared" si="24"/>
        <v>среда</v>
      </c>
      <c r="C526" t="s">
        <v>13</v>
      </c>
      <c r="H526">
        <v>18</v>
      </c>
      <c r="I526">
        <v>1534</v>
      </c>
      <c r="J526">
        <v>1369</v>
      </c>
      <c r="K526" t="str">
        <f t="shared" si="25"/>
        <v/>
      </c>
      <c r="L526">
        <f t="shared" si="26"/>
        <v>0</v>
      </c>
    </row>
    <row r="527" spans="1:12" x14ac:dyDescent="0.3">
      <c r="A527" s="16">
        <v>43950</v>
      </c>
      <c r="B527" s="17" t="str">
        <f t="shared" si="24"/>
        <v>среда</v>
      </c>
      <c r="C527" t="s">
        <v>23</v>
      </c>
      <c r="H527">
        <v>15</v>
      </c>
      <c r="I527">
        <v>659</v>
      </c>
      <c r="J527">
        <v>575</v>
      </c>
      <c r="K527" t="str">
        <f t="shared" si="25"/>
        <v/>
      </c>
      <c r="L527">
        <f t="shared" si="26"/>
        <v>0</v>
      </c>
    </row>
    <row r="528" spans="1:12" x14ac:dyDescent="0.3">
      <c r="A528" s="16">
        <v>43950</v>
      </c>
      <c r="B528" s="17" t="str">
        <f t="shared" si="24"/>
        <v>среда</v>
      </c>
      <c r="C528" t="s">
        <v>18</v>
      </c>
      <c r="H528">
        <v>15</v>
      </c>
      <c r="I528">
        <v>786</v>
      </c>
      <c r="J528">
        <v>695</v>
      </c>
      <c r="K528" t="str">
        <f t="shared" si="25"/>
        <v/>
      </c>
      <c r="L528">
        <f t="shared" si="26"/>
        <v>0</v>
      </c>
    </row>
    <row r="529" spans="1:12" x14ac:dyDescent="0.3">
      <c r="A529" s="16">
        <v>43950</v>
      </c>
      <c r="B529" s="17" t="str">
        <f t="shared" si="24"/>
        <v>среда</v>
      </c>
      <c r="C529" t="s">
        <v>15</v>
      </c>
      <c r="H529">
        <v>125</v>
      </c>
      <c r="I529">
        <v>21863</v>
      </c>
      <c r="J529">
        <v>20160</v>
      </c>
      <c r="K529" t="str">
        <f t="shared" si="25"/>
        <v/>
      </c>
      <c r="L529">
        <f t="shared" si="26"/>
        <v>0</v>
      </c>
    </row>
    <row r="530" spans="1:12" x14ac:dyDescent="0.3">
      <c r="A530" s="16">
        <v>43950</v>
      </c>
      <c r="B530" s="17" t="str">
        <f t="shared" si="24"/>
        <v>среда</v>
      </c>
      <c r="C530" t="s">
        <v>14</v>
      </c>
      <c r="H530">
        <v>128</v>
      </c>
      <c r="I530">
        <v>17368</v>
      </c>
      <c r="J530">
        <v>16077</v>
      </c>
      <c r="K530" t="str">
        <f t="shared" si="25"/>
        <v/>
      </c>
      <c r="L530">
        <f t="shared" si="26"/>
        <v>0</v>
      </c>
    </row>
    <row r="531" spans="1:12" x14ac:dyDescent="0.3">
      <c r="A531" s="16">
        <v>43950</v>
      </c>
      <c r="B531" s="17" t="str">
        <f t="shared" si="24"/>
        <v>среда</v>
      </c>
      <c r="C531" t="s">
        <v>12</v>
      </c>
      <c r="H531">
        <v>10</v>
      </c>
      <c r="I531">
        <v>502</v>
      </c>
      <c r="J531">
        <v>433</v>
      </c>
      <c r="K531" t="str">
        <f t="shared" si="25"/>
        <v/>
      </c>
      <c r="L531">
        <f t="shared" si="26"/>
        <v>0</v>
      </c>
    </row>
    <row r="532" spans="1:12" x14ac:dyDescent="0.3">
      <c r="A532" s="16">
        <v>43951</v>
      </c>
      <c r="B532" s="17" t="str">
        <f t="shared" si="24"/>
        <v>четверг</v>
      </c>
      <c r="C532" t="s">
        <v>16</v>
      </c>
      <c r="H532">
        <v>36</v>
      </c>
      <c r="I532">
        <v>5143</v>
      </c>
      <c r="J532">
        <v>4715</v>
      </c>
      <c r="K532" t="str">
        <f t="shared" si="25"/>
        <v/>
      </c>
      <c r="L532">
        <f t="shared" si="26"/>
        <v>0</v>
      </c>
    </row>
    <row r="533" spans="1:12" x14ac:dyDescent="0.3">
      <c r="A533" s="16">
        <v>43951</v>
      </c>
      <c r="B533" s="17" t="str">
        <f t="shared" si="24"/>
        <v>четверг</v>
      </c>
      <c r="C533" t="s">
        <v>11</v>
      </c>
      <c r="H533">
        <v>31</v>
      </c>
      <c r="I533">
        <v>5120</v>
      </c>
      <c r="J533">
        <v>4737</v>
      </c>
      <c r="K533" t="str">
        <f t="shared" si="25"/>
        <v/>
      </c>
      <c r="L533">
        <f t="shared" si="26"/>
        <v>0</v>
      </c>
    </row>
    <row r="534" spans="1:12" x14ac:dyDescent="0.3">
      <c r="A534" s="16">
        <v>43951</v>
      </c>
      <c r="B534" s="17" t="str">
        <f t="shared" si="24"/>
        <v>четверг</v>
      </c>
      <c r="C534" t="s">
        <v>17</v>
      </c>
      <c r="H534">
        <v>20</v>
      </c>
      <c r="I534">
        <v>1756</v>
      </c>
      <c r="J534">
        <v>1586</v>
      </c>
      <c r="K534" t="str">
        <f t="shared" si="25"/>
        <v/>
      </c>
      <c r="L534">
        <f t="shared" si="26"/>
        <v>0</v>
      </c>
    </row>
    <row r="535" spans="1:12" x14ac:dyDescent="0.3">
      <c r="A535" s="16">
        <v>43951</v>
      </c>
      <c r="B535" s="17" t="str">
        <f t="shared" si="24"/>
        <v>четверг</v>
      </c>
      <c r="C535" t="s">
        <v>10</v>
      </c>
      <c r="H535">
        <v>19</v>
      </c>
      <c r="I535">
        <v>1712</v>
      </c>
      <c r="J535">
        <v>1552</v>
      </c>
      <c r="K535" t="str">
        <f t="shared" si="25"/>
        <v/>
      </c>
      <c r="L535">
        <f t="shared" si="26"/>
        <v>0</v>
      </c>
    </row>
    <row r="536" spans="1:12" x14ac:dyDescent="0.3">
      <c r="A536" s="16">
        <v>43951</v>
      </c>
      <c r="B536" s="17" t="str">
        <f t="shared" si="24"/>
        <v>четверг</v>
      </c>
      <c r="C536" t="s">
        <v>20</v>
      </c>
      <c r="H536">
        <v>19</v>
      </c>
      <c r="I536">
        <v>1662</v>
      </c>
      <c r="J536">
        <v>1506</v>
      </c>
      <c r="K536" t="str">
        <f t="shared" si="25"/>
        <v/>
      </c>
      <c r="L536">
        <f t="shared" si="26"/>
        <v>0</v>
      </c>
    </row>
    <row r="537" spans="1:12" x14ac:dyDescent="0.3">
      <c r="A537" s="16">
        <v>43951</v>
      </c>
      <c r="B537" s="17" t="str">
        <f t="shared" si="24"/>
        <v>четверг</v>
      </c>
      <c r="C537" t="s">
        <v>22</v>
      </c>
      <c r="H537">
        <v>54</v>
      </c>
      <c r="I537">
        <v>12817</v>
      </c>
      <c r="J537">
        <v>11865</v>
      </c>
      <c r="K537" t="str">
        <f t="shared" si="25"/>
        <v/>
      </c>
      <c r="L537">
        <f t="shared" si="26"/>
        <v>0</v>
      </c>
    </row>
    <row r="538" spans="1:12" x14ac:dyDescent="0.3">
      <c r="A538" s="16">
        <v>43951</v>
      </c>
      <c r="B538" s="17" t="str">
        <f t="shared" si="24"/>
        <v>четверг</v>
      </c>
      <c r="C538" t="s">
        <v>21</v>
      </c>
      <c r="H538">
        <v>59</v>
      </c>
      <c r="I538">
        <v>13251</v>
      </c>
      <c r="J538">
        <v>12255</v>
      </c>
      <c r="K538" t="str">
        <f t="shared" si="25"/>
        <v/>
      </c>
      <c r="L538">
        <f t="shared" si="26"/>
        <v>0</v>
      </c>
    </row>
    <row r="539" spans="1:12" x14ac:dyDescent="0.3">
      <c r="A539" s="16">
        <v>43951</v>
      </c>
      <c r="B539" s="17" t="str">
        <f t="shared" si="24"/>
        <v>четверг</v>
      </c>
      <c r="C539" t="s">
        <v>13</v>
      </c>
      <c r="H539">
        <v>19</v>
      </c>
      <c r="I539">
        <v>1499</v>
      </c>
      <c r="J539">
        <v>1322</v>
      </c>
      <c r="K539" t="str">
        <f t="shared" si="25"/>
        <v/>
      </c>
      <c r="L539">
        <f t="shared" si="26"/>
        <v>0</v>
      </c>
    </row>
    <row r="540" spans="1:12" x14ac:dyDescent="0.3">
      <c r="A540" s="16">
        <v>43951</v>
      </c>
      <c r="B540" s="17" t="str">
        <f t="shared" si="24"/>
        <v>четверг</v>
      </c>
      <c r="C540" t="s">
        <v>23</v>
      </c>
      <c r="H540">
        <v>15</v>
      </c>
      <c r="I540">
        <v>644</v>
      </c>
      <c r="J540">
        <v>550</v>
      </c>
      <c r="K540" t="str">
        <f t="shared" si="25"/>
        <v/>
      </c>
      <c r="L540">
        <f t="shared" si="26"/>
        <v>0</v>
      </c>
    </row>
    <row r="541" spans="1:12" x14ac:dyDescent="0.3">
      <c r="A541" s="16">
        <v>43951</v>
      </c>
      <c r="B541" s="17" t="str">
        <f t="shared" si="24"/>
        <v>четверг</v>
      </c>
      <c r="C541" t="s">
        <v>18</v>
      </c>
      <c r="H541">
        <v>15</v>
      </c>
      <c r="I541">
        <v>791</v>
      </c>
      <c r="J541">
        <v>691</v>
      </c>
      <c r="K541" t="str">
        <f t="shared" si="25"/>
        <v/>
      </c>
      <c r="L541">
        <f t="shared" si="26"/>
        <v>0</v>
      </c>
    </row>
    <row r="542" spans="1:12" x14ac:dyDescent="0.3">
      <c r="A542" s="16">
        <v>43951</v>
      </c>
      <c r="B542" s="17" t="str">
        <f t="shared" si="24"/>
        <v>четверг</v>
      </c>
      <c r="C542" t="s">
        <v>19</v>
      </c>
      <c r="H542">
        <v>15</v>
      </c>
      <c r="I542">
        <v>262</v>
      </c>
      <c r="J542">
        <v>195</v>
      </c>
      <c r="K542" t="str">
        <f t="shared" si="25"/>
        <v/>
      </c>
      <c r="L542">
        <f t="shared" si="26"/>
        <v>0</v>
      </c>
    </row>
    <row r="543" spans="1:12" x14ac:dyDescent="0.3">
      <c r="A543" s="16">
        <v>43951</v>
      </c>
      <c r="B543" s="17" t="str">
        <f t="shared" si="24"/>
        <v>четверг</v>
      </c>
      <c r="C543" t="s">
        <v>15</v>
      </c>
      <c r="H543">
        <v>125</v>
      </c>
      <c r="I543">
        <v>22368</v>
      </c>
      <c r="J543">
        <v>20625</v>
      </c>
      <c r="K543" t="str">
        <f t="shared" si="25"/>
        <v/>
      </c>
      <c r="L543">
        <f t="shared" si="26"/>
        <v>0</v>
      </c>
    </row>
    <row r="544" spans="1:12" x14ac:dyDescent="0.3">
      <c r="A544" s="16">
        <v>43951</v>
      </c>
      <c r="B544" s="17" t="str">
        <f t="shared" si="24"/>
        <v>четверг</v>
      </c>
      <c r="C544" t="s">
        <v>14</v>
      </c>
      <c r="H544">
        <v>129</v>
      </c>
      <c r="I544">
        <v>18042</v>
      </c>
      <c r="J544">
        <v>16631</v>
      </c>
      <c r="K544" t="str">
        <f t="shared" si="25"/>
        <v/>
      </c>
      <c r="L544">
        <f t="shared" si="26"/>
        <v>0</v>
      </c>
    </row>
    <row r="545" spans="1:12" x14ac:dyDescent="0.3">
      <c r="A545" s="16">
        <v>43951</v>
      </c>
      <c r="B545" s="17" t="str">
        <f t="shared" si="24"/>
        <v>четверг</v>
      </c>
      <c r="C545" t="s">
        <v>12</v>
      </c>
      <c r="H545">
        <v>10</v>
      </c>
      <c r="I545">
        <v>448</v>
      </c>
      <c r="J545">
        <v>376</v>
      </c>
      <c r="K545" t="str">
        <f t="shared" si="25"/>
        <v/>
      </c>
      <c r="L545">
        <f t="shared" si="26"/>
        <v>0</v>
      </c>
    </row>
    <row r="546" spans="1:12" x14ac:dyDescent="0.3">
      <c r="A546" s="16">
        <v>43952</v>
      </c>
      <c r="B546" s="17" t="str">
        <f t="shared" si="24"/>
        <v>пятница</v>
      </c>
      <c r="C546" t="s">
        <v>16</v>
      </c>
      <c r="H546">
        <v>36</v>
      </c>
      <c r="I546">
        <v>5457</v>
      </c>
      <c r="J546">
        <v>4916</v>
      </c>
      <c r="K546" t="str">
        <f t="shared" si="25"/>
        <v/>
      </c>
      <c r="L546">
        <f t="shared" si="26"/>
        <v>0</v>
      </c>
    </row>
    <row r="547" spans="1:12" x14ac:dyDescent="0.3">
      <c r="A547" s="16">
        <v>43952</v>
      </c>
      <c r="B547" s="17" t="str">
        <f t="shared" si="24"/>
        <v>пятница</v>
      </c>
      <c r="C547" t="s">
        <v>11</v>
      </c>
      <c r="H547">
        <v>31</v>
      </c>
      <c r="I547">
        <v>6118</v>
      </c>
      <c r="J547">
        <v>5564</v>
      </c>
      <c r="K547" t="str">
        <f t="shared" si="25"/>
        <v/>
      </c>
      <c r="L547">
        <f t="shared" si="26"/>
        <v>0</v>
      </c>
    </row>
    <row r="548" spans="1:12" x14ac:dyDescent="0.3">
      <c r="A548" s="16">
        <v>43952</v>
      </c>
      <c r="B548" s="17" t="str">
        <f t="shared" si="24"/>
        <v>пятница</v>
      </c>
      <c r="C548" t="s">
        <v>17</v>
      </c>
      <c r="H548">
        <v>20</v>
      </c>
      <c r="I548">
        <v>2468</v>
      </c>
      <c r="J548">
        <v>2221</v>
      </c>
      <c r="K548" t="str">
        <f t="shared" si="25"/>
        <v/>
      </c>
      <c r="L548">
        <f t="shared" si="26"/>
        <v>0</v>
      </c>
    </row>
    <row r="549" spans="1:12" x14ac:dyDescent="0.3">
      <c r="A549" s="16">
        <v>43952</v>
      </c>
      <c r="B549" s="17" t="str">
        <f t="shared" si="24"/>
        <v>пятница</v>
      </c>
      <c r="C549" t="s">
        <v>10</v>
      </c>
      <c r="H549">
        <v>18</v>
      </c>
      <c r="I549">
        <v>1826</v>
      </c>
      <c r="J549">
        <v>1633</v>
      </c>
      <c r="K549" t="str">
        <f t="shared" si="25"/>
        <v/>
      </c>
      <c r="L549">
        <f t="shared" si="26"/>
        <v>0</v>
      </c>
    </row>
    <row r="550" spans="1:12" x14ac:dyDescent="0.3">
      <c r="A550" s="16">
        <v>43952</v>
      </c>
      <c r="B550" s="17" t="str">
        <f t="shared" si="24"/>
        <v>пятница</v>
      </c>
      <c r="C550" t="s">
        <v>20</v>
      </c>
      <c r="H550">
        <v>19</v>
      </c>
      <c r="I550">
        <v>1987</v>
      </c>
      <c r="J550">
        <v>1791</v>
      </c>
      <c r="K550" t="str">
        <f t="shared" si="25"/>
        <v/>
      </c>
      <c r="L550">
        <f t="shared" si="26"/>
        <v>0</v>
      </c>
    </row>
    <row r="551" spans="1:12" x14ac:dyDescent="0.3">
      <c r="A551" s="16">
        <v>43952</v>
      </c>
      <c r="B551" s="17" t="str">
        <f t="shared" si="24"/>
        <v>пятница</v>
      </c>
      <c r="C551" t="s">
        <v>22</v>
      </c>
      <c r="H551">
        <v>54</v>
      </c>
      <c r="I551">
        <v>14205</v>
      </c>
      <c r="J551">
        <v>13026</v>
      </c>
      <c r="K551" t="str">
        <f t="shared" si="25"/>
        <v/>
      </c>
      <c r="L551">
        <f t="shared" si="26"/>
        <v>0</v>
      </c>
    </row>
    <row r="552" spans="1:12" x14ac:dyDescent="0.3">
      <c r="A552" s="16">
        <v>43952</v>
      </c>
      <c r="B552" s="17" t="str">
        <f t="shared" si="24"/>
        <v>пятница</v>
      </c>
      <c r="C552" t="s">
        <v>21</v>
      </c>
      <c r="H552">
        <v>59</v>
      </c>
      <c r="I552">
        <v>15222</v>
      </c>
      <c r="J552">
        <v>13873</v>
      </c>
      <c r="K552" t="str">
        <f t="shared" si="25"/>
        <v/>
      </c>
      <c r="L552">
        <f t="shared" si="26"/>
        <v>0</v>
      </c>
    </row>
    <row r="553" spans="1:12" x14ac:dyDescent="0.3">
      <c r="A553" s="16">
        <v>43952</v>
      </c>
      <c r="B553" s="17" t="str">
        <f t="shared" si="24"/>
        <v>пятница</v>
      </c>
      <c r="C553" t="s">
        <v>13</v>
      </c>
      <c r="H553">
        <v>19</v>
      </c>
      <c r="I553">
        <v>1497</v>
      </c>
      <c r="J553">
        <v>1291</v>
      </c>
      <c r="K553" t="str">
        <f t="shared" si="25"/>
        <v/>
      </c>
      <c r="L553">
        <f t="shared" si="26"/>
        <v>0</v>
      </c>
    </row>
    <row r="554" spans="1:12" x14ac:dyDescent="0.3">
      <c r="A554" s="16">
        <v>43952</v>
      </c>
      <c r="B554" s="17" t="str">
        <f t="shared" si="24"/>
        <v>пятница</v>
      </c>
      <c r="C554" t="s">
        <v>23</v>
      </c>
      <c r="H554">
        <v>15</v>
      </c>
      <c r="I554">
        <v>721</v>
      </c>
      <c r="J554">
        <v>625</v>
      </c>
      <c r="K554" t="str">
        <f t="shared" si="25"/>
        <v/>
      </c>
      <c r="L554">
        <f t="shared" si="26"/>
        <v>0</v>
      </c>
    </row>
    <row r="555" spans="1:12" x14ac:dyDescent="0.3">
      <c r="A555" s="16">
        <v>43952</v>
      </c>
      <c r="B555" s="17" t="str">
        <f t="shared" si="24"/>
        <v>пятница</v>
      </c>
      <c r="C555" t="s">
        <v>18</v>
      </c>
      <c r="H555">
        <v>15</v>
      </c>
      <c r="I555">
        <v>996</v>
      </c>
      <c r="J555">
        <v>888</v>
      </c>
      <c r="K555" t="str">
        <f t="shared" si="25"/>
        <v/>
      </c>
      <c r="L555">
        <f t="shared" si="26"/>
        <v>0</v>
      </c>
    </row>
    <row r="556" spans="1:12" x14ac:dyDescent="0.3">
      <c r="A556" s="16">
        <v>43952</v>
      </c>
      <c r="B556" s="17" t="str">
        <f t="shared" si="24"/>
        <v>пятница</v>
      </c>
      <c r="C556" t="s">
        <v>19</v>
      </c>
      <c r="H556">
        <v>15</v>
      </c>
      <c r="I556">
        <v>294</v>
      </c>
      <c r="J556">
        <v>225</v>
      </c>
      <c r="K556" t="str">
        <f t="shared" si="25"/>
        <v/>
      </c>
      <c r="L556">
        <f t="shared" si="26"/>
        <v>0</v>
      </c>
    </row>
    <row r="557" spans="1:12" x14ac:dyDescent="0.3">
      <c r="A557" s="16">
        <v>43952</v>
      </c>
      <c r="B557" s="17" t="str">
        <f t="shared" si="24"/>
        <v>пятница</v>
      </c>
      <c r="C557" t="s">
        <v>15</v>
      </c>
      <c r="H557">
        <v>125</v>
      </c>
      <c r="I557">
        <v>20602</v>
      </c>
      <c r="J557">
        <v>18845</v>
      </c>
      <c r="K557" t="str">
        <f t="shared" si="25"/>
        <v/>
      </c>
      <c r="L557">
        <f t="shared" si="26"/>
        <v>0</v>
      </c>
    </row>
    <row r="558" spans="1:12" x14ac:dyDescent="0.3">
      <c r="A558" s="16">
        <v>43952</v>
      </c>
      <c r="B558" s="17" t="str">
        <f t="shared" si="24"/>
        <v>пятница</v>
      </c>
      <c r="C558" t="s">
        <v>14</v>
      </c>
      <c r="H558">
        <v>129</v>
      </c>
      <c r="I558">
        <v>17002</v>
      </c>
      <c r="J558">
        <v>15570</v>
      </c>
      <c r="K558" t="str">
        <f t="shared" si="25"/>
        <v/>
      </c>
      <c r="L558">
        <f t="shared" si="26"/>
        <v>0</v>
      </c>
    </row>
    <row r="559" spans="1:12" x14ac:dyDescent="0.3">
      <c r="A559" s="16">
        <v>43952</v>
      </c>
      <c r="B559" s="17" t="str">
        <f t="shared" si="24"/>
        <v>пятница</v>
      </c>
      <c r="C559" t="s">
        <v>12</v>
      </c>
      <c r="H559">
        <v>10</v>
      </c>
      <c r="I559">
        <v>554</v>
      </c>
      <c r="J559">
        <v>472</v>
      </c>
      <c r="K559" t="str">
        <f t="shared" si="25"/>
        <v/>
      </c>
      <c r="L559">
        <f t="shared" si="26"/>
        <v>0</v>
      </c>
    </row>
    <row r="560" spans="1:12" x14ac:dyDescent="0.3">
      <c r="A560" s="16">
        <v>43953</v>
      </c>
      <c r="B560" s="17" t="str">
        <f t="shared" si="24"/>
        <v>суббота</v>
      </c>
      <c r="C560" t="s">
        <v>16</v>
      </c>
      <c r="H560">
        <v>36</v>
      </c>
      <c r="I560">
        <v>3442</v>
      </c>
      <c r="J560">
        <v>3147</v>
      </c>
      <c r="K560" t="str">
        <f t="shared" si="25"/>
        <v/>
      </c>
      <c r="L560">
        <f t="shared" si="26"/>
        <v>0</v>
      </c>
    </row>
    <row r="561" spans="1:12" x14ac:dyDescent="0.3">
      <c r="A561" s="16">
        <v>43953</v>
      </c>
      <c r="B561" s="17" t="str">
        <f t="shared" si="24"/>
        <v>суббота</v>
      </c>
      <c r="C561" t="s">
        <v>11</v>
      </c>
      <c r="H561">
        <v>31</v>
      </c>
      <c r="I561">
        <v>4157</v>
      </c>
      <c r="J561">
        <v>3823</v>
      </c>
      <c r="K561" t="str">
        <f t="shared" si="25"/>
        <v/>
      </c>
      <c r="L561">
        <f t="shared" si="26"/>
        <v>0</v>
      </c>
    </row>
    <row r="562" spans="1:12" x14ac:dyDescent="0.3">
      <c r="A562" s="16">
        <v>43953</v>
      </c>
      <c r="B562" s="17" t="str">
        <f t="shared" si="24"/>
        <v>суббота</v>
      </c>
      <c r="C562" t="s">
        <v>17</v>
      </c>
      <c r="H562">
        <v>20</v>
      </c>
      <c r="I562">
        <v>1613</v>
      </c>
      <c r="J562">
        <v>1457</v>
      </c>
      <c r="K562" t="str">
        <f t="shared" si="25"/>
        <v/>
      </c>
      <c r="L562">
        <f t="shared" si="26"/>
        <v>0</v>
      </c>
    </row>
    <row r="563" spans="1:12" x14ac:dyDescent="0.3">
      <c r="A563" s="16">
        <v>43953</v>
      </c>
      <c r="B563" s="17" t="str">
        <f t="shared" si="24"/>
        <v>суббота</v>
      </c>
      <c r="C563" t="s">
        <v>10</v>
      </c>
      <c r="H563">
        <v>18</v>
      </c>
      <c r="I563">
        <v>1708</v>
      </c>
      <c r="J563">
        <v>1534</v>
      </c>
      <c r="K563" t="str">
        <f t="shared" si="25"/>
        <v/>
      </c>
      <c r="L563">
        <f t="shared" si="26"/>
        <v>0</v>
      </c>
    </row>
    <row r="564" spans="1:12" x14ac:dyDescent="0.3">
      <c r="A564" s="16">
        <v>43953</v>
      </c>
      <c r="B564" s="17" t="str">
        <f t="shared" si="24"/>
        <v>суббота</v>
      </c>
      <c r="C564" t="s">
        <v>20</v>
      </c>
      <c r="H564">
        <v>19</v>
      </c>
      <c r="I564">
        <v>1206</v>
      </c>
      <c r="J564">
        <v>1080</v>
      </c>
      <c r="K564" t="str">
        <f t="shared" si="25"/>
        <v/>
      </c>
      <c r="L564">
        <f t="shared" si="26"/>
        <v>0</v>
      </c>
    </row>
    <row r="565" spans="1:12" x14ac:dyDescent="0.3">
      <c r="A565" s="16">
        <v>43953</v>
      </c>
      <c r="B565" s="17" t="str">
        <f t="shared" si="24"/>
        <v>суббота</v>
      </c>
      <c r="C565" t="s">
        <v>22</v>
      </c>
      <c r="H565">
        <v>54</v>
      </c>
      <c r="I565">
        <v>11622</v>
      </c>
      <c r="J565">
        <v>10754</v>
      </c>
      <c r="K565" t="str">
        <f t="shared" si="25"/>
        <v/>
      </c>
      <c r="L565">
        <f t="shared" si="26"/>
        <v>0</v>
      </c>
    </row>
    <row r="566" spans="1:12" x14ac:dyDescent="0.3">
      <c r="A566" s="16">
        <v>43953</v>
      </c>
      <c r="B566" s="17" t="str">
        <f t="shared" si="24"/>
        <v>суббота</v>
      </c>
      <c r="C566" t="s">
        <v>21</v>
      </c>
      <c r="H566">
        <v>59</v>
      </c>
      <c r="I566">
        <v>12429</v>
      </c>
      <c r="J566">
        <v>11477</v>
      </c>
      <c r="K566" t="str">
        <f t="shared" si="25"/>
        <v/>
      </c>
      <c r="L566">
        <f t="shared" si="26"/>
        <v>0</v>
      </c>
    </row>
    <row r="567" spans="1:12" x14ac:dyDescent="0.3">
      <c r="A567" s="16">
        <v>43953</v>
      </c>
      <c r="B567" s="17" t="str">
        <f t="shared" si="24"/>
        <v>суббота</v>
      </c>
      <c r="C567" t="s">
        <v>13</v>
      </c>
      <c r="H567">
        <v>19</v>
      </c>
      <c r="I567">
        <v>1217</v>
      </c>
      <c r="J567">
        <v>1048</v>
      </c>
      <c r="K567" t="str">
        <f t="shared" si="25"/>
        <v/>
      </c>
      <c r="L567">
        <f t="shared" si="26"/>
        <v>0</v>
      </c>
    </row>
    <row r="568" spans="1:12" x14ac:dyDescent="0.3">
      <c r="A568" s="16">
        <v>43953</v>
      </c>
      <c r="B568" s="17" t="str">
        <f t="shared" si="24"/>
        <v>суббота</v>
      </c>
      <c r="C568" t="s">
        <v>23</v>
      </c>
      <c r="H568">
        <v>15</v>
      </c>
      <c r="I568">
        <v>567</v>
      </c>
      <c r="J568">
        <v>493</v>
      </c>
      <c r="K568" t="str">
        <f t="shared" si="25"/>
        <v/>
      </c>
      <c r="L568">
        <f t="shared" si="26"/>
        <v>0</v>
      </c>
    </row>
    <row r="569" spans="1:12" x14ac:dyDescent="0.3">
      <c r="A569" s="16">
        <v>43953</v>
      </c>
      <c r="B569" s="17" t="str">
        <f t="shared" si="24"/>
        <v>суббота</v>
      </c>
      <c r="C569" t="s">
        <v>18</v>
      </c>
      <c r="H569">
        <v>15</v>
      </c>
      <c r="I569">
        <v>751</v>
      </c>
      <c r="J569">
        <v>651</v>
      </c>
      <c r="K569" t="str">
        <f t="shared" si="25"/>
        <v/>
      </c>
      <c r="L569">
        <f t="shared" si="26"/>
        <v>0</v>
      </c>
    </row>
    <row r="570" spans="1:12" x14ac:dyDescent="0.3">
      <c r="A570" s="16">
        <v>43953</v>
      </c>
      <c r="B570" s="17" t="str">
        <f t="shared" si="24"/>
        <v>суббота</v>
      </c>
      <c r="C570" t="s">
        <v>19</v>
      </c>
      <c r="H570">
        <v>15</v>
      </c>
      <c r="I570">
        <v>274</v>
      </c>
      <c r="J570">
        <v>203</v>
      </c>
      <c r="K570" t="str">
        <f t="shared" si="25"/>
        <v/>
      </c>
      <c r="L570">
        <f t="shared" si="26"/>
        <v>0</v>
      </c>
    </row>
    <row r="571" spans="1:12" x14ac:dyDescent="0.3">
      <c r="A571" s="16">
        <v>43953</v>
      </c>
      <c r="B571" s="17" t="str">
        <f t="shared" si="24"/>
        <v>суббота</v>
      </c>
      <c r="C571" t="s">
        <v>15</v>
      </c>
      <c r="H571">
        <v>125</v>
      </c>
      <c r="I571">
        <v>16932</v>
      </c>
      <c r="J571">
        <v>15601</v>
      </c>
      <c r="K571" t="str">
        <f t="shared" si="25"/>
        <v/>
      </c>
      <c r="L571">
        <f t="shared" si="26"/>
        <v>0</v>
      </c>
    </row>
    <row r="572" spans="1:12" x14ac:dyDescent="0.3">
      <c r="A572" s="16">
        <v>43953</v>
      </c>
      <c r="B572" s="17" t="str">
        <f t="shared" si="24"/>
        <v>суббота</v>
      </c>
      <c r="C572" t="s">
        <v>14</v>
      </c>
      <c r="H572">
        <v>129</v>
      </c>
      <c r="I572">
        <v>14009</v>
      </c>
      <c r="J572">
        <v>12920</v>
      </c>
      <c r="K572" t="str">
        <f t="shared" si="25"/>
        <v/>
      </c>
      <c r="L572">
        <f t="shared" si="26"/>
        <v>0</v>
      </c>
    </row>
    <row r="573" spans="1:12" x14ac:dyDescent="0.3">
      <c r="A573" s="16">
        <v>43953</v>
      </c>
      <c r="B573" s="17" t="str">
        <f t="shared" si="24"/>
        <v>суббота</v>
      </c>
      <c r="C573" t="s">
        <v>12</v>
      </c>
      <c r="H573">
        <v>10</v>
      </c>
      <c r="I573">
        <v>416</v>
      </c>
      <c r="J573">
        <v>341</v>
      </c>
      <c r="K573" t="str">
        <f t="shared" si="25"/>
        <v/>
      </c>
      <c r="L573">
        <f t="shared" si="26"/>
        <v>0</v>
      </c>
    </row>
    <row r="574" spans="1:12" x14ac:dyDescent="0.3">
      <c r="A574" s="16">
        <v>43954</v>
      </c>
      <c r="B574" s="17" t="str">
        <f t="shared" si="24"/>
        <v>воскресенье</v>
      </c>
      <c r="C574" t="s">
        <v>16</v>
      </c>
      <c r="H574">
        <v>36</v>
      </c>
      <c r="I574">
        <v>4751</v>
      </c>
      <c r="J574">
        <v>4370</v>
      </c>
      <c r="K574" t="str">
        <f t="shared" si="25"/>
        <v/>
      </c>
      <c r="L574">
        <f t="shared" si="26"/>
        <v>0</v>
      </c>
    </row>
    <row r="575" spans="1:12" x14ac:dyDescent="0.3">
      <c r="A575" s="16">
        <v>43954</v>
      </c>
      <c r="B575" s="17" t="str">
        <f t="shared" si="24"/>
        <v>воскресенье</v>
      </c>
      <c r="C575" t="s">
        <v>11</v>
      </c>
      <c r="H575">
        <v>31</v>
      </c>
      <c r="I575">
        <v>5155</v>
      </c>
      <c r="J575">
        <v>4762</v>
      </c>
      <c r="K575" t="str">
        <f t="shared" si="25"/>
        <v/>
      </c>
      <c r="L575">
        <f t="shared" si="26"/>
        <v>0</v>
      </c>
    </row>
    <row r="576" spans="1:12" x14ac:dyDescent="0.3">
      <c r="A576" s="16">
        <v>43954</v>
      </c>
      <c r="B576" s="17" t="str">
        <f t="shared" si="24"/>
        <v>воскресенье</v>
      </c>
      <c r="C576" t="s">
        <v>17</v>
      </c>
      <c r="H576">
        <v>20</v>
      </c>
      <c r="I576">
        <v>1716</v>
      </c>
      <c r="J576">
        <v>1561</v>
      </c>
      <c r="K576" t="str">
        <f t="shared" si="25"/>
        <v/>
      </c>
      <c r="L576">
        <f t="shared" si="26"/>
        <v>0</v>
      </c>
    </row>
    <row r="577" spans="1:12" x14ac:dyDescent="0.3">
      <c r="A577" s="16">
        <v>43954</v>
      </c>
      <c r="B577" s="17" t="str">
        <f t="shared" si="24"/>
        <v>воскресенье</v>
      </c>
      <c r="C577" t="s">
        <v>10</v>
      </c>
      <c r="H577">
        <v>20</v>
      </c>
      <c r="I577">
        <v>1520</v>
      </c>
      <c r="J577">
        <v>1373</v>
      </c>
      <c r="K577" t="str">
        <f t="shared" si="25"/>
        <v/>
      </c>
      <c r="L577">
        <f t="shared" si="26"/>
        <v>0</v>
      </c>
    </row>
    <row r="578" spans="1:12" x14ac:dyDescent="0.3">
      <c r="A578" s="16">
        <v>43954</v>
      </c>
      <c r="B578" s="17" t="str">
        <f t="shared" ref="B578:B641" si="27">TEXT(A578,"ДДДД")</f>
        <v>воскресенье</v>
      </c>
      <c r="C578" t="s">
        <v>20</v>
      </c>
      <c r="H578">
        <v>19</v>
      </c>
      <c r="I578">
        <v>1314</v>
      </c>
      <c r="J578">
        <v>1192</v>
      </c>
      <c r="K578" t="str">
        <f t="shared" ref="K578:K641" si="28">IF(AND(ISNUMBER(A578),A578&gt;=$O$1-6),"Последняя неделя","")</f>
        <v/>
      </c>
      <c r="L578">
        <f t="shared" ref="L578:L641" si="29">IF(H578&lt;&gt;0,E578/H578,0)</f>
        <v>0</v>
      </c>
    </row>
    <row r="579" spans="1:12" x14ac:dyDescent="0.3">
      <c r="A579" s="16">
        <v>43954</v>
      </c>
      <c r="B579" s="17" t="str">
        <f t="shared" si="27"/>
        <v>воскресенье</v>
      </c>
      <c r="C579" t="s">
        <v>22</v>
      </c>
      <c r="H579">
        <v>54</v>
      </c>
      <c r="I579">
        <v>14823</v>
      </c>
      <c r="J579">
        <v>13751</v>
      </c>
      <c r="K579" t="str">
        <f t="shared" si="28"/>
        <v/>
      </c>
      <c r="L579">
        <f t="shared" si="29"/>
        <v>0</v>
      </c>
    </row>
    <row r="580" spans="1:12" x14ac:dyDescent="0.3">
      <c r="A580" s="16">
        <v>43954</v>
      </c>
      <c r="B580" s="17" t="str">
        <f t="shared" si="27"/>
        <v>воскресенье</v>
      </c>
      <c r="C580" t="s">
        <v>21</v>
      </c>
      <c r="H580">
        <v>59</v>
      </c>
      <c r="I580">
        <v>15277</v>
      </c>
      <c r="J580">
        <v>14163</v>
      </c>
      <c r="K580" t="str">
        <f t="shared" si="28"/>
        <v/>
      </c>
      <c r="L580">
        <f t="shared" si="29"/>
        <v>0</v>
      </c>
    </row>
    <row r="581" spans="1:12" x14ac:dyDescent="0.3">
      <c r="A581" s="16">
        <v>43954</v>
      </c>
      <c r="B581" s="17" t="str">
        <f t="shared" si="27"/>
        <v>воскресенье</v>
      </c>
      <c r="C581" t="s">
        <v>13</v>
      </c>
      <c r="H581">
        <v>19</v>
      </c>
      <c r="I581">
        <v>1402</v>
      </c>
      <c r="J581">
        <v>1234</v>
      </c>
      <c r="K581" t="str">
        <f t="shared" si="28"/>
        <v/>
      </c>
      <c r="L581">
        <f t="shared" si="29"/>
        <v>0</v>
      </c>
    </row>
    <row r="582" spans="1:12" x14ac:dyDescent="0.3">
      <c r="A582" s="16">
        <v>43954</v>
      </c>
      <c r="B582" s="17" t="str">
        <f t="shared" si="27"/>
        <v>воскресенье</v>
      </c>
      <c r="C582" t="s">
        <v>23</v>
      </c>
      <c r="H582">
        <v>15</v>
      </c>
      <c r="I582">
        <v>585</v>
      </c>
      <c r="J582">
        <v>502</v>
      </c>
      <c r="K582" t="str">
        <f t="shared" si="28"/>
        <v/>
      </c>
      <c r="L582">
        <f t="shared" si="29"/>
        <v>0</v>
      </c>
    </row>
    <row r="583" spans="1:12" x14ac:dyDescent="0.3">
      <c r="A583" s="16">
        <v>43954</v>
      </c>
      <c r="B583" s="17" t="str">
        <f t="shared" si="27"/>
        <v>воскресенье</v>
      </c>
      <c r="C583" t="s">
        <v>18</v>
      </c>
      <c r="H583">
        <v>15</v>
      </c>
      <c r="I583">
        <v>784</v>
      </c>
      <c r="J583">
        <v>696</v>
      </c>
      <c r="K583" t="str">
        <f t="shared" si="28"/>
        <v/>
      </c>
      <c r="L583">
        <f t="shared" si="29"/>
        <v>0</v>
      </c>
    </row>
    <row r="584" spans="1:12" x14ac:dyDescent="0.3">
      <c r="A584" s="16">
        <v>43954</v>
      </c>
      <c r="B584" s="17" t="str">
        <f t="shared" si="27"/>
        <v>воскресенье</v>
      </c>
      <c r="C584" t="s">
        <v>19</v>
      </c>
      <c r="H584">
        <v>15</v>
      </c>
      <c r="I584">
        <v>455</v>
      </c>
      <c r="J584">
        <v>384</v>
      </c>
      <c r="K584" t="str">
        <f t="shared" si="28"/>
        <v/>
      </c>
      <c r="L584">
        <f t="shared" si="29"/>
        <v>0</v>
      </c>
    </row>
    <row r="585" spans="1:12" x14ac:dyDescent="0.3">
      <c r="A585" s="16">
        <v>43954</v>
      </c>
      <c r="B585" s="17" t="str">
        <f t="shared" si="27"/>
        <v>воскресенье</v>
      </c>
      <c r="C585" t="s">
        <v>15</v>
      </c>
      <c r="H585">
        <v>125</v>
      </c>
      <c r="I585">
        <v>18861</v>
      </c>
      <c r="J585">
        <v>17420</v>
      </c>
      <c r="K585" t="str">
        <f t="shared" si="28"/>
        <v/>
      </c>
      <c r="L585">
        <f t="shared" si="29"/>
        <v>0</v>
      </c>
    </row>
    <row r="586" spans="1:12" x14ac:dyDescent="0.3">
      <c r="A586" s="16">
        <v>43954</v>
      </c>
      <c r="B586" s="17" t="str">
        <f t="shared" si="27"/>
        <v>воскресенье</v>
      </c>
      <c r="C586" t="s">
        <v>14</v>
      </c>
      <c r="H586">
        <v>129</v>
      </c>
      <c r="I586">
        <v>15778</v>
      </c>
      <c r="J586">
        <v>14624</v>
      </c>
      <c r="K586" t="str">
        <f t="shared" si="28"/>
        <v/>
      </c>
      <c r="L586">
        <f t="shared" si="29"/>
        <v>0</v>
      </c>
    </row>
    <row r="587" spans="1:12" x14ac:dyDescent="0.3">
      <c r="A587" s="16">
        <v>43954</v>
      </c>
      <c r="B587" s="17" t="str">
        <f t="shared" si="27"/>
        <v>воскресенье</v>
      </c>
      <c r="C587" t="s">
        <v>12</v>
      </c>
      <c r="H587">
        <v>10</v>
      </c>
      <c r="I587">
        <v>402</v>
      </c>
      <c r="J587">
        <v>333</v>
      </c>
      <c r="K587" t="str">
        <f t="shared" si="28"/>
        <v/>
      </c>
      <c r="L587">
        <f t="shared" si="29"/>
        <v>0</v>
      </c>
    </row>
    <row r="588" spans="1:12" x14ac:dyDescent="0.3">
      <c r="A588" s="16">
        <v>43955</v>
      </c>
      <c r="B588" s="17" t="str">
        <f t="shared" si="27"/>
        <v>понедельник</v>
      </c>
      <c r="C588" t="s">
        <v>16</v>
      </c>
      <c r="H588">
        <v>36</v>
      </c>
      <c r="I588">
        <v>4508</v>
      </c>
      <c r="J588">
        <v>4149</v>
      </c>
      <c r="K588" t="str">
        <f t="shared" si="28"/>
        <v/>
      </c>
      <c r="L588">
        <f t="shared" si="29"/>
        <v>0</v>
      </c>
    </row>
    <row r="589" spans="1:12" x14ac:dyDescent="0.3">
      <c r="A589" s="16">
        <v>43955</v>
      </c>
      <c r="B589" s="17" t="str">
        <f t="shared" si="27"/>
        <v>понедельник</v>
      </c>
      <c r="C589" t="s">
        <v>11</v>
      </c>
      <c r="H589">
        <v>31</v>
      </c>
      <c r="I589">
        <v>4968</v>
      </c>
      <c r="J589">
        <v>4596</v>
      </c>
      <c r="K589" t="str">
        <f t="shared" si="28"/>
        <v/>
      </c>
      <c r="L589">
        <f t="shared" si="29"/>
        <v>0</v>
      </c>
    </row>
    <row r="590" spans="1:12" x14ac:dyDescent="0.3">
      <c r="A590" s="16">
        <v>43955</v>
      </c>
      <c r="B590" s="17" t="str">
        <f t="shared" si="27"/>
        <v>понедельник</v>
      </c>
      <c r="C590" t="s">
        <v>17</v>
      </c>
      <c r="H590">
        <v>20</v>
      </c>
      <c r="I590">
        <v>1804</v>
      </c>
      <c r="J590">
        <v>1638</v>
      </c>
      <c r="K590" t="str">
        <f t="shared" si="28"/>
        <v/>
      </c>
      <c r="L590">
        <f t="shared" si="29"/>
        <v>0</v>
      </c>
    </row>
    <row r="591" spans="1:12" x14ac:dyDescent="0.3">
      <c r="A591" s="16">
        <v>43955</v>
      </c>
      <c r="B591" s="17" t="str">
        <f t="shared" si="27"/>
        <v>понедельник</v>
      </c>
      <c r="C591" t="s">
        <v>10</v>
      </c>
      <c r="H591">
        <v>20</v>
      </c>
      <c r="I591">
        <v>1519</v>
      </c>
      <c r="J591">
        <v>1372</v>
      </c>
      <c r="K591" t="str">
        <f t="shared" si="28"/>
        <v/>
      </c>
      <c r="L591">
        <f t="shared" si="29"/>
        <v>0</v>
      </c>
    </row>
    <row r="592" spans="1:12" x14ac:dyDescent="0.3">
      <c r="A592" s="16">
        <v>43955</v>
      </c>
      <c r="B592" s="17" t="str">
        <f t="shared" si="27"/>
        <v>понедельник</v>
      </c>
      <c r="C592" t="s">
        <v>20</v>
      </c>
      <c r="H592">
        <v>19</v>
      </c>
      <c r="I592">
        <v>1479</v>
      </c>
      <c r="J592">
        <v>1346</v>
      </c>
      <c r="K592" t="str">
        <f t="shared" si="28"/>
        <v/>
      </c>
      <c r="L592">
        <f t="shared" si="29"/>
        <v>0</v>
      </c>
    </row>
    <row r="593" spans="1:12" x14ac:dyDescent="0.3">
      <c r="A593" s="16">
        <v>43955</v>
      </c>
      <c r="B593" s="17" t="str">
        <f t="shared" si="27"/>
        <v>понедельник</v>
      </c>
      <c r="C593" t="s">
        <v>22</v>
      </c>
      <c r="H593">
        <v>54</v>
      </c>
      <c r="I593">
        <v>13606</v>
      </c>
      <c r="J593">
        <v>12697</v>
      </c>
      <c r="K593" t="str">
        <f t="shared" si="28"/>
        <v/>
      </c>
      <c r="L593">
        <f t="shared" si="29"/>
        <v>0</v>
      </c>
    </row>
    <row r="594" spans="1:12" x14ac:dyDescent="0.3">
      <c r="A594" s="16">
        <v>43955</v>
      </c>
      <c r="B594" s="17" t="str">
        <f t="shared" si="27"/>
        <v>понедельник</v>
      </c>
      <c r="C594" t="s">
        <v>21</v>
      </c>
      <c r="H594">
        <v>59</v>
      </c>
      <c r="I594">
        <v>14423</v>
      </c>
      <c r="J594">
        <v>13432</v>
      </c>
      <c r="K594" t="str">
        <f t="shared" si="28"/>
        <v/>
      </c>
      <c r="L594">
        <f t="shared" si="29"/>
        <v>0</v>
      </c>
    </row>
    <row r="595" spans="1:12" x14ac:dyDescent="0.3">
      <c r="A595" s="16">
        <v>43955</v>
      </c>
      <c r="B595" s="17" t="str">
        <f t="shared" si="27"/>
        <v>понедельник</v>
      </c>
      <c r="C595" t="s">
        <v>13</v>
      </c>
      <c r="H595">
        <v>19</v>
      </c>
      <c r="I595">
        <v>1582</v>
      </c>
      <c r="J595">
        <v>1403</v>
      </c>
      <c r="K595" t="str">
        <f t="shared" si="28"/>
        <v/>
      </c>
      <c r="L595">
        <f t="shared" si="29"/>
        <v>0</v>
      </c>
    </row>
    <row r="596" spans="1:12" x14ac:dyDescent="0.3">
      <c r="A596" s="16">
        <v>43955</v>
      </c>
      <c r="B596" s="17" t="str">
        <f t="shared" si="27"/>
        <v>понедельник</v>
      </c>
      <c r="C596" t="s">
        <v>23</v>
      </c>
      <c r="H596">
        <v>15</v>
      </c>
      <c r="I596">
        <v>622</v>
      </c>
      <c r="J596">
        <v>538</v>
      </c>
      <c r="K596" t="str">
        <f t="shared" si="28"/>
        <v/>
      </c>
      <c r="L596">
        <f t="shared" si="29"/>
        <v>0</v>
      </c>
    </row>
    <row r="597" spans="1:12" x14ac:dyDescent="0.3">
      <c r="A597" s="16">
        <v>43955</v>
      </c>
      <c r="B597" s="17" t="str">
        <f t="shared" si="27"/>
        <v>понедельник</v>
      </c>
      <c r="C597" t="s">
        <v>18</v>
      </c>
      <c r="H597">
        <v>15</v>
      </c>
      <c r="I597">
        <v>750</v>
      </c>
      <c r="J597">
        <v>647</v>
      </c>
      <c r="K597" t="str">
        <f t="shared" si="28"/>
        <v/>
      </c>
      <c r="L597">
        <f t="shared" si="29"/>
        <v>0</v>
      </c>
    </row>
    <row r="598" spans="1:12" x14ac:dyDescent="0.3">
      <c r="A598" s="16">
        <v>43955</v>
      </c>
      <c r="B598" s="17" t="str">
        <f t="shared" si="27"/>
        <v>понедельник</v>
      </c>
      <c r="C598" t="s">
        <v>19</v>
      </c>
      <c r="H598">
        <v>15</v>
      </c>
      <c r="I598">
        <v>390</v>
      </c>
      <c r="J598">
        <v>315</v>
      </c>
      <c r="K598" t="str">
        <f t="shared" si="28"/>
        <v/>
      </c>
      <c r="L598">
        <f t="shared" si="29"/>
        <v>0</v>
      </c>
    </row>
    <row r="599" spans="1:12" x14ac:dyDescent="0.3">
      <c r="A599" s="16">
        <v>43955</v>
      </c>
      <c r="B599" s="17" t="str">
        <f t="shared" si="27"/>
        <v>понедельник</v>
      </c>
      <c r="C599" t="s">
        <v>15</v>
      </c>
      <c r="H599">
        <v>125</v>
      </c>
      <c r="I599">
        <v>20495</v>
      </c>
      <c r="J599">
        <v>18964</v>
      </c>
      <c r="K599" t="str">
        <f t="shared" si="28"/>
        <v/>
      </c>
      <c r="L599">
        <f t="shared" si="29"/>
        <v>0</v>
      </c>
    </row>
    <row r="600" spans="1:12" x14ac:dyDescent="0.3">
      <c r="A600" s="16">
        <v>43955</v>
      </c>
      <c r="B600" s="17" t="str">
        <f t="shared" si="27"/>
        <v>понедельник</v>
      </c>
      <c r="C600" t="s">
        <v>14</v>
      </c>
      <c r="H600">
        <v>129</v>
      </c>
      <c r="I600">
        <v>16525</v>
      </c>
      <c r="J600">
        <v>15310</v>
      </c>
      <c r="K600" t="str">
        <f t="shared" si="28"/>
        <v/>
      </c>
      <c r="L600">
        <f t="shared" si="29"/>
        <v>0</v>
      </c>
    </row>
    <row r="601" spans="1:12" x14ac:dyDescent="0.3">
      <c r="A601" s="16">
        <v>43955</v>
      </c>
      <c r="B601" s="17" t="str">
        <f t="shared" si="27"/>
        <v>понедельник</v>
      </c>
      <c r="C601" t="s">
        <v>12</v>
      </c>
      <c r="H601">
        <v>10</v>
      </c>
      <c r="I601">
        <v>462</v>
      </c>
      <c r="J601">
        <v>396</v>
      </c>
      <c r="K601" t="str">
        <f t="shared" si="28"/>
        <v/>
      </c>
      <c r="L601">
        <f t="shared" si="29"/>
        <v>0</v>
      </c>
    </row>
    <row r="602" spans="1:12" x14ac:dyDescent="0.3">
      <c r="A602" s="16">
        <v>43956</v>
      </c>
      <c r="B602" s="17" t="str">
        <f t="shared" si="27"/>
        <v>вторник</v>
      </c>
      <c r="C602" t="s">
        <v>16</v>
      </c>
      <c r="H602">
        <v>36</v>
      </c>
      <c r="I602">
        <v>4575</v>
      </c>
      <c r="J602">
        <v>4206</v>
      </c>
      <c r="K602" t="str">
        <f t="shared" si="28"/>
        <v/>
      </c>
      <c r="L602">
        <f t="shared" si="29"/>
        <v>0</v>
      </c>
    </row>
    <row r="603" spans="1:12" x14ac:dyDescent="0.3">
      <c r="A603" s="16">
        <v>43956</v>
      </c>
      <c r="B603" s="17" t="str">
        <f t="shared" si="27"/>
        <v>вторник</v>
      </c>
      <c r="C603" t="s">
        <v>11</v>
      </c>
      <c r="H603">
        <v>31</v>
      </c>
      <c r="I603">
        <v>5188</v>
      </c>
      <c r="J603">
        <v>4800</v>
      </c>
      <c r="K603" t="str">
        <f t="shared" si="28"/>
        <v/>
      </c>
      <c r="L603">
        <f t="shared" si="29"/>
        <v>0</v>
      </c>
    </row>
    <row r="604" spans="1:12" x14ac:dyDescent="0.3">
      <c r="A604" s="16">
        <v>43956</v>
      </c>
      <c r="B604" s="17" t="str">
        <f t="shared" si="27"/>
        <v>вторник</v>
      </c>
      <c r="C604" t="s">
        <v>17</v>
      </c>
      <c r="H604">
        <v>20</v>
      </c>
      <c r="I604">
        <v>1757</v>
      </c>
      <c r="J604">
        <v>1596</v>
      </c>
      <c r="K604" t="str">
        <f t="shared" si="28"/>
        <v/>
      </c>
      <c r="L604">
        <f t="shared" si="29"/>
        <v>0</v>
      </c>
    </row>
    <row r="605" spans="1:12" x14ac:dyDescent="0.3">
      <c r="A605" s="16">
        <v>43956</v>
      </c>
      <c r="B605" s="17" t="str">
        <f t="shared" si="27"/>
        <v>вторник</v>
      </c>
      <c r="C605" t="s">
        <v>10</v>
      </c>
      <c r="H605">
        <v>20</v>
      </c>
      <c r="I605">
        <v>1773</v>
      </c>
      <c r="J605">
        <v>1604</v>
      </c>
      <c r="K605" t="str">
        <f t="shared" si="28"/>
        <v/>
      </c>
      <c r="L605">
        <f t="shared" si="29"/>
        <v>0</v>
      </c>
    </row>
    <row r="606" spans="1:12" x14ac:dyDescent="0.3">
      <c r="A606" s="16">
        <v>43956</v>
      </c>
      <c r="B606" s="17" t="str">
        <f t="shared" si="27"/>
        <v>вторник</v>
      </c>
      <c r="C606" t="s">
        <v>20</v>
      </c>
      <c r="H606">
        <v>19</v>
      </c>
      <c r="I606">
        <v>1622</v>
      </c>
      <c r="J606">
        <v>1482</v>
      </c>
      <c r="K606" t="str">
        <f t="shared" si="28"/>
        <v/>
      </c>
      <c r="L606">
        <f t="shared" si="29"/>
        <v>0</v>
      </c>
    </row>
    <row r="607" spans="1:12" x14ac:dyDescent="0.3">
      <c r="A607" s="16">
        <v>43956</v>
      </c>
      <c r="B607" s="17" t="str">
        <f t="shared" si="27"/>
        <v>вторник</v>
      </c>
      <c r="C607" t="s">
        <v>22</v>
      </c>
      <c r="H607">
        <v>54</v>
      </c>
      <c r="I607">
        <v>12775</v>
      </c>
      <c r="J607">
        <v>11887</v>
      </c>
      <c r="K607" t="str">
        <f t="shared" si="28"/>
        <v/>
      </c>
      <c r="L607">
        <f t="shared" si="29"/>
        <v>0</v>
      </c>
    </row>
    <row r="608" spans="1:12" x14ac:dyDescent="0.3">
      <c r="A608" s="16">
        <v>43956</v>
      </c>
      <c r="B608" s="17" t="str">
        <f t="shared" si="27"/>
        <v>вторник</v>
      </c>
      <c r="C608" t="s">
        <v>21</v>
      </c>
      <c r="H608">
        <v>59</v>
      </c>
      <c r="I608">
        <v>13469</v>
      </c>
      <c r="J608">
        <v>12486</v>
      </c>
      <c r="K608" t="str">
        <f t="shared" si="28"/>
        <v/>
      </c>
      <c r="L608">
        <f t="shared" si="29"/>
        <v>0</v>
      </c>
    </row>
    <row r="609" spans="1:12" x14ac:dyDescent="0.3">
      <c r="A609" s="16">
        <v>43956</v>
      </c>
      <c r="B609" s="17" t="str">
        <f t="shared" si="27"/>
        <v>вторник</v>
      </c>
      <c r="C609" t="s">
        <v>13</v>
      </c>
      <c r="H609">
        <v>19</v>
      </c>
      <c r="I609">
        <v>1417</v>
      </c>
      <c r="J609">
        <v>1245</v>
      </c>
      <c r="K609" t="str">
        <f t="shared" si="28"/>
        <v/>
      </c>
      <c r="L609">
        <f t="shared" si="29"/>
        <v>0</v>
      </c>
    </row>
    <row r="610" spans="1:12" x14ac:dyDescent="0.3">
      <c r="A610" s="16">
        <v>43956</v>
      </c>
      <c r="B610" s="17" t="str">
        <f t="shared" si="27"/>
        <v>вторник</v>
      </c>
      <c r="C610" t="s">
        <v>23</v>
      </c>
      <c r="H610">
        <v>15</v>
      </c>
      <c r="I610">
        <v>750</v>
      </c>
      <c r="J610">
        <v>658</v>
      </c>
      <c r="K610" t="str">
        <f t="shared" si="28"/>
        <v/>
      </c>
      <c r="L610">
        <f t="shared" si="29"/>
        <v>0</v>
      </c>
    </row>
    <row r="611" spans="1:12" x14ac:dyDescent="0.3">
      <c r="A611" s="16">
        <v>43956</v>
      </c>
      <c r="B611" s="17" t="str">
        <f t="shared" si="27"/>
        <v>вторник</v>
      </c>
      <c r="C611" t="s">
        <v>18</v>
      </c>
      <c r="H611">
        <v>15</v>
      </c>
      <c r="I611">
        <v>922</v>
      </c>
      <c r="J611">
        <v>823</v>
      </c>
      <c r="K611" t="str">
        <f t="shared" si="28"/>
        <v/>
      </c>
      <c r="L611">
        <f t="shared" si="29"/>
        <v>0</v>
      </c>
    </row>
    <row r="612" spans="1:12" x14ac:dyDescent="0.3">
      <c r="A612" s="16">
        <v>43956</v>
      </c>
      <c r="B612" s="17" t="str">
        <f t="shared" si="27"/>
        <v>вторник</v>
      </c>
      <c r="C612" t="s">
        <v>19</v>
      </c>
      <c r="H612">
        <v>15</v>
      </c>
      <c r="I612">
        <v>455</v>
      </c>
      <c r="J612">
        <v>381</v>
      </c>
      <c r="K612" t="str">
        <f t="shared" si="28"/>
        <v/>
      </c>
      <c r="L612">
        <f t="shared" si="29"/>
        <v>0</v>
      </c>
    </row>
    <row r="613" spans="1:12" x14ac:dyDescent="0.3">
      <c r="A613" s="16">
        <v>43956</v>
      </c>
      <c r="B613" s="17" t="str">
        <f t="shared" si="27"/>
        <v>вторник</v>
      </c>
      <c r="C613" t="s">
        <v>15</v>
      </c>
      <c r="H613">
        <v>125</v>
      </c>
      <c r="I613">
        <v>18944</v>
      </c>
      <c r="J613">
        <v>17541</v>
      </c>
      <c r="K613" t="str">
        <f t="shared" si="28"/>
        <v/>
      </c>
      <c r="L613">
        <f t="shared" si="29"/>
        <v>0</v>
      </c>
    </row>
    <row r="614" spans="1:12" x14ac:dyDescent="0.3">
      <c r="A614" s="16">
        <v>43956</v>
      </c>
      <c r="B614" s="17" t="str">
        <f t="shared" si="27"/>
        <v>вторник</v>
      </c>
      <c r="C614" t="s">
        <v>14</v>
      </c>
      <c r="H614">
        <v>129</v>
      </c>
      <c r="I614">
        <v>15665</v>
      </c>
      <c r="J614">
        <v>14501</v>
      </c>
      <c r="K614" t="str">
        <f t="shared" si="28"/>
        <v/>
      </c>
      <c r="L614">
        <f t="shared" si="29"/>
        <v>0</v>
      </c>
    </row>
    <row r="615" spans="1:12" x14ac:dyDescent="0.3">
      <c r="A615" s="16">
        <v>43956</v>
      </c>
      <c r="B615" s="17" t="str">
        <f t="shared" si="27"/>
        <v>вторник</v>
      </c>
      <c r="C615" t="s">
        <v>12</v>
      </c>
      <c r="H615">
        <v>10</v>
      </c>
      <c r="I615">
        <v>511</v>
      </c>
      <c r="J615">
        <v>437</v>
      </c>
      <c r="K615" t="str">
        <f t="shared" si="28"/>
        <v/>
      </c>
      <c r="L615">
        <f t="shared" si="29"/>
        <v>0</v>
      </c>
    </row>
    <row r="616" spans="1:12" x14ac:dyDescent="0.3">
      <c r="A616" s="16">
        <v>43957</v>
      </c>
      <c r="B616" s="17" t="str">
        <f t="shared" si="27"/>
        <v>среда</v>
      </c>
      <c r="C616" t="s">
        <v>16</v>
      </c>
      <c r="H616">
        <v>36</v>
      </c>
      <c r="I616">
        <v>4384</v>
      </c>
      <c r="J616">
        <v>4025</v>
      </c>
      <c r="K616" t="str">
        <f t="shared" si="28"/>
        <v/>
      </c>
      <c r="L616">
        <f t="shared" si="29"/>
        <v>0</v>
      </c>
    </row>
    <row r="617" spans="1:12" x14ac:dyDescent="0.3">
      <c r="A617" s="16">
        <v>43957</v>
      </c>
      <c r="B617" s="17" t="str">
        <f t="shared" si="27"/>
        <v>среда</v>
      </c>
      <c r="C617" t="s">
        <v>11</v>
      </c>
      <c r="H617">
        <v>31</v>
      </c>
      <c r="I617">
        <v>4709</v>
      </c>
      <c r="J617">
        <v>4348</v>
      </c>
      <c r="K617" t="str">
        <f t="shared" si="28"/>
        <v/>
      </c>
      <c r="L617">
        <f t="shared" si="29"/>
        <v>0</v>
      </c>
    </row>
    <row r="618" spans="1:12" x14ac:dyDescent="0.3">
      <c r="A618" s="16">
        <v>43957</v>
      </c>
      <c r="B618" s="17" t="str">
        <f t="shared" si="27"/>
        <v>среда</v>
      </c>
      <c r="C618" t="s">
        <v>17</v>
      </c>
      <c r="H618">
        <v>20</v>
      </c>
      <c r="I618">
        <v>1747</v>
      </c>
      <c r="J618">
        <v>1570</v>
      </c>
      <c r="K618" t="str">
        <f t="shared" si="28"/>
        <v/>
      </c>
      <c r="L618">
        <f t="shared" si="29"/>
        <v>0</v>
      </c>
    </row>
    <row r="619" spans="1:12" x14ac:dyDescent="0.3">
      <c r="A619" s="16">
        <v>43957</v>
      </c>
      <c r="B619" s="17" t="str">
        <f t="shared" si="27"/>
        <v>среда</v>
      </c>
      <c r="C619" t="s">
        <v>10</v>
      </c>
      <c r="H619">
        <v>20</v>
      </c>
      <c r="I619">
        <v>1784</v>
      </c>
      <c r="J619">
        <v>1632</v>
      </c>
      <c r="K619" t="str">
        <f t="shared" si="28"/>
        <v/>
      </c>
      <c r="L619">
        <f t="shared" si="29"/>
        <v>0</v>
      </c>
    </row>
    <row r="620" spans="1:12" x14ac:dyDescent="0.3">
      <c r="A620" s="16">
        <v>43957</v>
      </c>
      <c r="B620" s="17" t="str">
        <f t="shared" si="27"/>
        <v>среда</v>
      </c>
      <c r="C620" t="s">
        <v>20</v>
      </c>
      <c r="H620">
        <v>19</v>
      </c>
      <c r="I620">
        <v>1509</v>
      </c>
      <c r="J620">
        <v>1374</v>
      </c>
      <c r="K620" t="str">
        <f t="shared" si="28"/>
        <v/>
      </c>
      <c r="L620">
        <f t="shared" si="29"/>
        <v>0</v>
      </c>
    </row>
    <row r="621" spans="1:12" x14ac:dyDescent="0.3">
      <c r="A621" s="16">
        <v>43957</v>
      </c>
      <c r="B621" s="17" t="str">
        <f t="shared" si="27"/>
        <v>среда</v>
      </c>
      <c r="C621" t="s">
        <v>22</v>
      </c>
      <c r="H621">
        <v>54</v>
      </c>
      <c r="I621">
        <v>13406</v>
      </c>
      <c r="J621">
        <v>12518</v>
      </c>
      <c r="K621" t="str">
        <f t="shared" si="28"/>
        <v/>
      </c>
      <c r="L621">
        <f t="shared" si="29"/>
        <v>0</v>
      </c>
    </row>
    <row r="622" spans="1:12" x14ac:dyDescent="0.3">
      <c r="A622" s="16">
        <v>43957</v>
      </c>
      <c r="B622" s="17" t="str">
        <f t="shared" si="27"/>
        <v>среда</v>
      </c>
      <c r="C622" t="s">
        <v>21</v>
      </c>
      <c r="H622">
        <v>59</v>
      </c>
      <c r="I622">
        <v>14103</v>
      </c>
      <c r="J622">
        <v>13118</v>
      </c>
      <c r="K622" t="str">
        <f t="shared" si="28"/>
        <v/>
      </c>
      <c r="L622">
        <f t="shared" si="29"/>
        <v>0</v>
      </c>
    </row>
    <row r="623" spans="1:12" x14ac:dyDescent="0.3">
      <c r="A623" s="16">
        <v>43957</v>
      </c>
      <c r="B623" s="17" t="str">
        <f t="shared" si="27"/>
        <v>среда</v>
      </c>
      <c r="C623" t="s">
        <v>13</v>
      </c>
      <c r="H623">
        <v>19</v>
      </c>
      <c r="I623">
        <v>1499</v>
      </c>
      <c r="J623">
        <v>1323</v>
      </c>
      <c r="K623" t="str">
        <f t="shared" si="28"/>
        <v/>
      </c>
      <c r="L623">
        <f t="shared" si="29"/>
        <v>0</v>
      </c>
    </row>
    <row r="624" spans="1:12" x14ac:dyDescent="0.3">
      <c r="A624" s="16">
        <v>43957</v>
      </c>
      <c r="B624" s="17" t="str">
        <f t="shared" si="27"/>
        <v>среда</v>
      </c>
      <c r="C624" t="s">
        <v>23</v>
      </c>
      <c r="H624">
        <v>15</v>
      </c>
      <c r="I624">
        <v>701</v>
      </c>
      <c r="J624">
        <v>611</v>
      </c>
      <c r="K624" t="str">
        <f t="shared" si="28"/>
        <v/>
      </c>
      <c r="L624">
        <f t="shared" si="29"/>
        <v>0</v>
      </c>
    </row>
    <row r="625" spans="1:12" x14ac:dyDescent="0.3">
      <c r="A625" s="16">
        <v>43957</v>
      </c>
      <c r="B625" s="17" t="str">
        <f t="shared" si="27"/>
        <v>среда</v>
      </c>
      <c r="C625" t="s">
        <v>18</v>
      </c>
      <c r="H625">
        <v>15</v>
      </c>
      <c r="I625">
        <v>839</v>
      </c>
      <c r="J625">
        <v>733</v>
      </c>
      <c r="K625" t="str">
        <f t="shared" si="28"/>
        <v/>
      </c>
      <c r="L625">
        <f t="shared" si="29"/>
        <v>0</v>
      </c>
    </row>
    <row r="626" spans="1:12" x14ac:dyDescent="0.3">
      <c r="A626" s="16">
        <v>43957</v>
      </c>
      <c r="B626" s="17" t="str">
        <f t="shared" si="27"/>
        <v>среда</v>
      </c>
      <c r="C626" t="s">
        <v>19</v>
      </c>
      <c r="H626">
        <v>15</v>
      </c>
      <c r="I626">
        <v>467</v>
      </c>
      <c r="J626">
        <v>389</v>
      </c>
      <c r="K626" t="str">
        <f t="shared" si="28"/>
        <v/>
      </c>
      <c r="L626">
        <f t="shared" si="29"/>
        <v>0</v>
      </c>
    </row>
    <row r="627" spans="1:12" x14ac:dyDescent="0.3">
      <c r="A627" s="16">
        <v>43957</v>
      </c>
      <c r="B627" s="17" t="str">
        <f t="shared" si="27"/>
        <v>среда</v>
      </c>
      <c r="C627" t="s">
        <v>15</v>
      </c>
      <c r="H627">
        <v>125</v>
      </c>
      <c r="I627">
        <v>20218</v>
      </c>
      <c r="J627">
        <v>18647</v>
      </c>
      <c r="K627" t="str">
        <f t="shared" si="28"/>
        <v/>
      </c>
      <c r="L627">
        <f t="shared" si="29"/>
        <v>0</v>
      </c>
    </row>
    <row r="628" spans="1:12" x14ac:dyDescent="0.3">
      <c r="A628" s="16">
        <v>43957</v>
      </c>
      <c r="B628" s="17" t="str">
        <f t="shared" si="27"/>
        <v>среда</v>
      </c>
      <c r="C628" t="s">
        <v>14</v>
      </c>
      <c r="H628">
        <v>129</v>
      </c>
      <c r="I628">
        <v>16376</v>
      </c>
      <c r="J628">
        <v>15197</v>
      </c>
      <c r="K628" t="str">
        <f t="shared" si="28"/>
        <v/>
      </c>
      <c r="L628">
        <f t="shared" si="29"/>
        <v>0</v>
      </c>
    </row>
    <row r="629" spans="1:12" x14ac:dyDescent="0.3">
      <c r="A629" s="16">
        <v>43957</v>
      </c>
      <c r="B629" s="17" t="str">
        <f t="shared" si="27"/>
        <v>среда</v>
      </c>
      <c r="C629" t="s">
        <v>12</v>
      </c>
      <c r="H629">
        <v>10</v>
      </c>
      <c r="I629">
        <v>465</v>
      </c>
      <c r="J629">
        <v>390</v>
      </c>
      <c r="K629" t="str">
        <f t="shared" si="28"/>
        <v/>
      </c>
      <c r="L629">
        <f t="shared" si="29"/>
        <v>0</v>
      </c>
    </row>
    <row r="630" spans="1:12" x14ac:dyDescent="0.3">
      <c r="A630" s="16">
        <v>43958</v>
      </c>
      <c r="B630" s="17" t="str">
        <f t="shared" si="27"/>
        <v>четверг</v>
      </c>
      <c r="C630" t="s">
        <v>16</v>
      </c>
      <c r="H630">
        <v>36</v>
      </c>
      <c r="I630">
        <v>4826</v>
      </c>
      <c r="J630">
        <v>4426</v>
      </c>
      <c r="K630" t="str">
        <f t="shared" si="28"/>
        <v/>
      </c>
      <c r="L630">
        <f t="shared" si="29"/>
        <v>0</v>
      </c>
    </row>
    <row r="631" spans="1:12" x14ac:dyDescent="0.3">
      <c r="A631" s="16">
        <v>43958</v>
      </c>
      <c r="B631" s="17" t="str">
        <f t="shared" si="27"/>
        <v>четверг</v>
      </c>
      <c r="C631" t="s">
        <v>11</v>
      </c>
      <c r="H631">
        <v>31</v>
      </c>
      <c r="I631">
        <v>4903</v>
      </c>
      <c r="J631">
        <v>4527</v>
      </c>
      <c r="K631" t="str">
        <f t="shared" si="28"/>
        <v/>
      </c>
      <c r="L631">
        <f t="shared" si="29"/>
        <v>0</v>
      </c>
    </row>
    <row r="632" spans="1:12" x14ac:dyDescent="0.3">
      <c r="A632" s="16">
        <v>43958</v>
      </c>
      <c r="B632" s="17" t="str">
        <f t="shared" si="27"/>
        <v>четверг</v>
      </c>
      <c r="C632" t="s">
        <v>17</v>
      </c>
      <c r="H632">
        <v>21</v>
      </c>
      <c r="I632">
        <v>1879</v>
      </c>
      <c r="J632">
        <v>1695</v>
      </c>
      <c r="K632" t="str">
        <f t="shared" si="28"/>
        <v/>
      </c>
      <c r="L632">
        <f t="shared" si="29"/>
        <v>0</v>
      </c>
    </row>
    <row r="633" spans="1:12" x14ac:dyDescent="0.3">
      <c r="A633" s="16">
        <v>43958</v>
      </c>
      <c r="B633" s="17" t="str">
        <f t="shared" si="27"/>
        <v>четверг</v>
      </c>
      <c r="C633" t="s">
        <v>10</v>
      </c>
      <c r="H633">
        <v>21</v>
      </c>
      <c r="I633">
        <v>1542</v>
      </c>
      <c r="J633">
        <v>1405</v>
      </c>
      <c r="K633" t="str">
        <f t="shared" si="28"/>
        <v/>
      </c>
      <c r="L633">
        <f t="shared" si="29"/>
        <v>0</v>
      </c>
    </row>
    <row r="634" spans="1:12" x14ac:dyDescent="0.3">
      <c r="A634" s="16">
        <v>43958</v>
      </c>
      <c r="B634" s="17" t="str">
        <f t="shared" si="27"/>
        <v>четверг</v>
      </c>
      <c r="C634" t="s">
        <v>20</v>
      </c>
      <c r="H634">
        <v>19</v>
      </c>
      <c r="I634">
        <v>1580</v>
      </c>
      <c r="J634">
        <v>1435</v>
      </c>
      <c r="K634" t="str">
        <f t="shared" si="28"/>
        <v/>
      </c>
      <c r="L634">
        <f t="shared" si="29"/>
        <v>0</v>
      </c>
    </row>
    <row r="635" spans="1:12" x14ac:dyDescent="0.3">
      <c r="A635" s="16">
        <v>43958</v>
      </c>
      <c r="B635" s="17" t="str">
        <f t="shared" si="27"/>
        <v>четверг</v>
      </c>
      <c r="C635" t="s">
        <v>22</v>
      </c>
      <c r="H635">
        <v>54</v>
      </c>
      <c r="I635">
        <v>12743</v>
      </c>
      <c r="J635">
        <v>11858</v>
      </c>
      <c r="K635" t="str">
        <f t="shared" si="28"/>
        <v/>
      </c>
      <c r="L635">
        <f t="shared" si="29"/>
        <v>0</v>
      </c>
    </row>
    <row r="636" spans="1:12" x14ac:dyDescent="0.3">
      <c r="A636" s="16">
        <v>43958</v>
      </c>
      <c r="B636" s="17" t="str">
        <f t="shared" si="27"/>
        <v>четверг</v>
      </c>
      <c r="C636" t="s">
        <v>21</v>
      </c>
      <c r="H636">
        <v>59</v>
      </c>
      <c r="I636">
        <v>13495</v>
      </c>
      <c r="J636">
        <v>12517</v>
      </c>
      <c r="K636" t="str">
        <f t="shared" si="28"/>
        <v/>
      </c>
      <c r="L636">
        <f t="shared" si="29"/>
        <v>0</v>
      </c>
    </row>
    <row r="637" spans="1:12" x14ac:dyDescent="0.3">
      <c r="A637" s="16">
        <v>43958</v>
      </c>
      <c r="B637" s="17" t="str">
        <f t="shared" si="27"/>
        <v>четверг</v>
      </c>
      <c r="C637" t="s">
        <v>13</v>
      </c>
      <c r="H637">
        <v>19</v>
      </c>
      <c r="I637">
        <v>1530</v>
      </c>
      <c r="J637">
        <v>1338</v>
      </c>
      <c r="K637" t="str">
        <f t="shared" si="28"/>
        <v/>
      </c>
      <c r="L637">
        <f t="shared" si="29"/>
        <v>0</v>
      </c>
    </row>
    <row r="638" spans="1:12" x14ac:dyDescent="0.3">
      <c r="A638" s="16">
        <v>43958</v>
      </c>
      <c r="B638" s="17" t="str">
        <f t="shared" si="27"/>
        <v>четверг</v>
      </c>
      <c r="C638" t="s">
        <v>23</v>
      </c>
      <c r="H638">
        <v>15</v>
      </c>
      <c r="I638">
        <v>676</v>
      </c>
      <c r="J638">
        <v>591</v>
      </c>
      <c r="K638" t="str">
        <f t="shared" si="28"/>
        <v/>
      </c>
      <c r="L638">
        <f t="shared" si="29"/>
        <v>0</v>
      </c>
    </row>
    <row r="639" spans="1:12" x14ac:dyDescent="0.3">
      <c r="A639" s="16">
        <v>43958</v>
      </c>
      <c r="B639" s="17" t="str">
        <f t="shared" si="27"/>
        <v>четверг</v>
      </c>
      <c r="C639" t="s">
        <v>18</v>
      </c>
      <c r="H639">
        <v>15</v>
      </c>
      <c r="I639">
        <v>805</v>
      </c>
      <c r="J639">
        <v>703</v>
      </c>
      <c r="K639" t="str">
        <f t="shared" si="28"/>
        <v/>
      </c>
      <c r="L639">
        <f t="shared" si="29"/>
        <v>0</v>
      </c>
    </row>
    <row r="640" spans="1:12" x14ac:dyDescent="0.3">
      <c r="A640" s="16">
        <v>43958</v>
      </c>
      <c r="B640" s="17" t="str">
        <f t="shared" si="27"/>
        <v>четверг</v>
      </c>
      <c r="C640" t="s">
        <v>19</v>
      </c>
      <c r="H640">
        <v>15</v>
      </c>
      <c r="I640">
        <v>480</v>
      </c>
      <c r="J640">
        <v>398</v>
      </c>
      <c r="K640" t="str">
        <f t="shared" si="28"/>
        <v/>
      </c>
      <c r="L640">
        <f t="shared" si="29"/>
        <v>0</v>
      </c>
    </row>
    <row r="641" spans="1:12" x14ac:dyDescent="0.3">
      <c r="A641" s="16">
        <v>43958</v>
      </c>
      <c r="B641" s="17" t="str">
        <f t="shared" si="27"/>
        <v>четверг</v>
      </c>
      <c r="C641" t="s">
        <v>15</v>
      </c>
      <c r="H641">
        <v>125</v>
      </c>
      <c r="I641">
        <v>18014</v>
      </c>
      <c r="J641">
        <v>16675</v>
      </c>
      <c r="K641" t="str">
        <f t="shared" si="28"/>
        <v/>
      </c>
      <c r="L641">
        <f t="shared" si="29"/>
        <v>0</v>
      </c>
    </row>
    <row r="642" spans="1:12" x14ac:dyDescent="0.3">
      <c r="A642" s="16">
        <v>43958</v>
      </c>
      <c r="B642" s="17" t="str">
        <f t="shared" ref="B642:B705" si="30">TEXT(A642,"ДДДД")</f>
        <v>четверг</v>
      </c>
      <c r="C642" t="s">
        <v>14</v>
      </c>
      <c r="H642">
        <v>129</v>
      </c>
      <c r="I642">
        <v>14582</v>
      </c>
      <c r="J642">
        <v>13512</v>
      </c>
      <c r="K642" t="str">
        <f t="shared" ref="K642:K705" si="31">IF(AND(ISNUMBER(A642),A642&gt;=$O$1-6),"Последняя неделя","")</f>
        <v/>
      </c>
      <c r="L642">
        <f t="shared" ref="L642:L705" si="32">IF(H642&lt;&gt;0,E642/H642,0)</f>
        <v>0</v>
      </c>
    </row>
    <row r="643" spans="1:12" x14ac:dyDescent="0.3">
      <c r="A643" s="16">
        <v>43958</v>
      </c>
      <c r="B643" s="17" t="str">
        <f t="shared" si="30"/>
        <v>четверг</v>
      </c>
      <c r="C643" t="s">
        <v>12</v>
      </c>
      <c r="H643">
        <v>10</v>
      </c>
      <c r="I643">
        <v>563</v>
      </c>
      <c r="J643">
        <v>486</v>
      </c>
      <c r="K643" t="str">
        <f t="shared" si="31"/>
        <v/>
      </c>
      <c r="L643">
        <f t="shared" si="32"/>
        <v>0</v>
      </c>
    </row>
    <row r="644" spans="1:12" x14ac:dyDescent="0.3">
      <c r="A644" s="16">
        <v>43959</v>
      </c>
      <c r="B644" s="17" t="str">
        <f t="shared" si="30"/>
        <v>пятница</v>
      </c>
      <c r="C644" t="s">
        <v>16</v>
      </c>
      <c r="H644">
        <v>36</v>
      </c>
      <c r="I644">
        <v>4199</v>
      </c>
      <c r="J644">
        <v>3867</v>
      </c>
      <c r="K644" t="str">
        <f t="shared" si="31"/>
        <v/>
      </c>
      <c r="L644">
        <f t="shared" si="32"/>
        <v>0</v>
      </c>
    </row>
    <row r="645" spans="1:12" x14ac:dyDescent="0.3">
      <c r="A645" s="16">
        <v>43959</v>
      </c>
      <c r="B645" s="17" t="str">
        <f t="shared" si="30"/>
        <v>пятница</v>
      </c>
      <c r="C645" t="s">
        <v>11</v>
      </c>
      <c r="H645">
        <v>31</v>
      </c>
      <c r="I645">
        <v>4635</v>
      </c>
      <c r="J645">
        <v>4266</v>
      </c>
      <c r="K645" t="str">
        <f t="shared" si="31"/>
        <v/>
      </c>
      <c r="L645">
        <f t="shared" si="32"/>
        <v>0</v>
      </c>
    </row>
    <row r="646" spans="1:12" x14ac:dyDescent="0.3">
      <c r="A646" s="16">
        <v>43959</v>
      </c>
      <c r="B646" s="17" t="str">
        <f t="shared" si="30"/>
        <v>пятница</v>
      </c>
      <c r="C646" t="s">
        <v>17</v>
      </c>
      <c r="H646">
        <v>21</v>
      </c>
      <c r="I646">
        <v>1957</v>
      </c>
      <c r="J646">
        <v>1755</v>
      </c>
      <c r="K646" t="str">
        <f t="shared" si="31"/>
        <v/>
      </c>
      <c r="L646">
        <f t="shared" si="32"/>
        <v>0</v>
      </c>
    </row>
    <row r="647" spans="1:12" x14ac:dyDescent="0.3">
      <c r="A647" s="16">
        <v>43959</v>
      </c>
      <c r="B647" s="17" t="str">
        <f t="shared" si="30"/>
        <v>пятница</v>
      </c>
      <c r="C647" t="s">
        <v>10</v>
      </c>
      <c r="H647">
        <v>21</v>
      </c>
      <c r="I647">
        <v>1646</v>
      </c>
      <c r="J647">
        <v>1492</v>
      </c>
      <c r="K647" t="str">
        <f t="shared" si="31"/>
        <v/>
      </c>
      <c r="L647">
        <f t="shared" si="32"/>
        <v>0</v>
      </c>
    </row>
    <row r="648" spans="1:12" x14ac:dyDescent="0.3">
      <c r="A648" s="16">
        <v>43959</v>
      </c>
      <c r="B648" s="17" t="str">
        <f t="shared" si="30"/>
        <v>пятница</v>
      </c>
      <c r="C648" t="s">
        <v>20</v>
      </c>
      <c r="H648">
        <v>19</v>
      </c>
      <c r="I648">
        <v>1520</v>
      </c>
      <c r="J648">
        <v>1380</v>
      </c>
      <c r="K648" t="str">
        <f t="shared" si="31"/>
        <v/>
      </c>
      <c r="L648">
        <f t="shared" si="32"/>
        <v>0</v>
      </c>
    </row>
    <row r="649" spans="1:12" x14ac:dyDescent="0.3">
      <c r="A649" s="16">
        <v>43959</v>
      </c>
      <c r="B649" s="17" t="str">
        <f t="shared" si="30"/>
        <v>пятница</v>
      </c>
      <c r="C649" t="s">
        <v>22</v>
      </c>
      <c r="H649">
        <v>54</v>
      </c>
      <c r="I649">
        <v>13563</v>
      </c>
      <c r="J649">
        <v>12604</v>
      </c>
      <c r="K649" t="str">
        <f t="shared" si="31"/>
        <v/>
      </c>
      <c r="L649">
        <f t="shared" si="32"/>
        <v>0</v>
      </c>
    </row>
    <row r="650" spans="1:12" x14ac:dyDescent="0.3">
      <c r="A650" s="16">
        <v>43959</v>
      </c>
      <c r="B650" s="17" t="str">
        <f t="shared" si="30"/>
        <v>пятница</v>
      </c>
      <c r="C650" t="s">
        <v>21</v>
      </c>
      <c r="H650">
        <v>59</v>
      </c>
      <c r="I650">
        <v>14098</v>
      </c>
      <c r="J650">
        <v>13106</v>
      </c>
      <c r="K650" t="str">
        <f t="shared" si="31"/>
        <v/>
      </c>
      <c r="L650">
        <f t="shared" si="32"/>
        <v>0</v>
      </c>
    </row>
    <row r="651" spans="1:12" x14ac:dyDescent="0.3">
      <c r="A651" s="16">
        <v>43959</v>
      </c>
      <c r="B651" s="17" t="str">
        <f t="shared" si="30"/>
        <v>пятница</v>
      </c>
      <c r="C651" t="s">
        <v>13</v>
      </c>
      <c r="H651">
        <v>19</v>
      </c>
      <c r="I651">
        <v>1522</v>
      </c>
      <c r="J651">
        <v>1340</v>
      </c>
      <c r="K651" t="str">
        <f t="shared" si="31"/>
        <v/>
      </c>
      <c r="L651">
        <f t="shared" si="32"/>
        <v>0</v>
      </c>
    </row>
    <row r="652" spans="1:12" x14ac:dyDescent="0.3">
      <c r="A652" s="16">
        <v>43959</v>
      </c>
      <c r="B652" s="17" t="str">
        <f t="shared" si="30"/>
        <v>пятница</v>
      </c>
      <c r="C652" t="s">
        <v>23</v>
      </c>
      <c r="H652">
        <v>15</v>
      </c>
      <c r="I652">
        <v>703</v>
      </c>
      <c r="J652">
        <v>609</v>
      </c>
      <c r="K652" t="str">
        <f t="shared" si="31"/>
        <v/>
      </c>
      <c r="L652">
        <f t="shared" si="32"/>
        <v>0</v>
      </c>
    </row>
    <row r="653" spans="1:12" x14ac:dyDescent="0.3">
      <c r="A653" s="16">
        <v>43959</v>
      </c>
      <c r="B653" s="17" t="str">
        <f t="shared" si="30"/>
        <v>пятница</v>
      </c>
      <c r="C653" t="s">
        <v>18</v>
      </c>
      <c r="H653">
        <v>15</v>
      </c>
      <c r="I653">
        <v>879</v>
      </c>
      <c r="J653">
        <v>768</v>
      </c>
      <c r="K653" t="str">
        <f t="shared" si="31"/>
        <v/>
      </c>
      <c r="L653">
        <f t="shared" si="32"/>
        <v>0</v>
      </c>
    </row>
    <row r="654" spans="1:12" x14ac:dyDescent="0.3">
      <c r="A654" s="16">
        <v>43959</v>
      </c>
      <c r="B654" s="17" t="str">
        <f t="shared" si="30"/>
        <v>пятница</v>
      </c>
      <c r="C654" t="s">
        <v>19</v>
      </c>
      <c r="H654">
        <v>15</v>
      </c>
      <c r="I654">
        <v>492</v>
      </c>
      <c r="J654">
        <v>412</v>
      </c>
      <c r="K654" t="str">
        <f t="shared" si="31"/>
        <v/>
      </c>
      <c r="L654">
        <f t="shared" si="32"/>
        <v>0</v>
      </c>
    </row>
    <row r="655" spans="1:12" x14ac:dyDescent="0.3">
      <c r="A655" s="16">
        <v>43959</v>
      </c>
      <c r="B655" s="17" t="str">
        <f t="shared" si="30"/>
        <v>пятница</v>
      </c>
      <c r="C655" t="s">
        <v>15</v>
      </c>
      <c r="H655">
        <v>125</v>
      </c>
      <c r="I655">
        <v>24620</v>
      </c>
      <c r="J655">
        <v>22641</v>
      </c>
      <c r="K655" t="str">
        <f t="shared" si="31"/>
        <v/>
      </c>
      <c r="L655">
        <f t="shared" si="32"/>
        <v>0</v>
      </c>
    </row>
    <row r="656" spans="1:12" x14ac:dyDescent="0.3">
      <c r="A656" s="16">
        <v>43959</v>
      </c>
      <c r="B656" s="17" t="str">
        <f t="shared" si="30"/>
        <v>пятница</v>
      </c>
      <c r="C656" t="s">
        <v>14</v>
      </c>
      <c r="H656">
        <v>129</v>
      </c>
      <c r="I656">
        <v>20452</v>
      </c>
      <c r="J656">
        <v>18857</v>
      </c>
      <c r="K656" t="str">
        <f t="shared" si="31"/>
        <v/>
      </c>
      <c r="L656">
        <f t="shared" si="32"/>
        <v>0</v>
      </c>
    </row>
    <row r="657" spans="1:12" x14ac:dyDescent="0.3">
      <c r="A657" s="16">
        <v>43959</v>
      </c>
      <c r="B657" s="17" t="str">
        <f t="shared" si="30"/>
        <v>пятница</v>
      </c>
      <c r="C657" t="s">
        <v>12</v>
      </c>
      <c r="H657">
        <v>10</v>
      </c>
      <c r="I657">
        <v>638</v>
      </c>
      <c r="J657">
        <v>547</v>
      </c>
      <c r="K657" t="str">
        <f t="shared" si="31"/>
        <v/>
      </c>
      <c r="L657">
        <f t="shared" si="32"/>
        <v>0</v>
      </c>
    </row>
    <row r="658" spans="1:12" x14ac:dyDescent="0.3">
      <c r="A658" s="16">
        <v>43960</v>
      </c>
      <c r="B658" s="17" t="str">
        <f t="shared" si="30"/>
        <v>суббота</v>
      </c>
      <c r="C658" t="s">
        <v>16</v>
      </c>
      <c r="H658">
        <v>36</v>
      </c>
      <c r="I658">
        <v>5413</v>
      </c>
      <c r="J658">
        <v>4959</v>
      </c>
      <c r="K658" t="str">
        <f t="shared" si="31"/>
        <v/>
      </c>
      <c r="L658">
        <f t="shared" si="32"/>
        <v>0</v>
      </c>
    </row>
    <row r="659" spans="1:12" x14ac:dyDescent="0.3">
      <c r="A659" s="16">
        <v>43960</v>
      </c>
      <c r="B659" s="17" t="str">
        <f t="shared" si="30"/>
        <v>суббота</v>
      </c>
      <c r="C659" t="s">
        <v>11</v>
      </c>
      <c r="H659">
        <v>31</v>
      </c>
      <c r="I659">
        <v>4556</v>
      </c>
      <c r="J659">
        <v>4220</v>
      </c>
      <c r="K659" t="str">
        <f t="shared" si="31"/>
        <v/>
      </c>
      <c r="L659">
        <f t="shared" si="32"/>
        <v>0</v>
      </c>
    </row>
    <row r="660" spans="1:12" x14ac:dyDescent="0.3">
      <c r="A660" s="16">
        <v>43960</v>
      </c>
      <c r="B660" s="17" t="str">
        <f t="shared" si="30"/>
        <v>суббота</v>
      </c>
      <c r="C660" t="s">
        <v>17</v>
      </c>
      <c r="H660">
        <v>21</v>
      </c>
      <c r="I660">
        <v>1891</v>
      </c>
      <c r="J660">
        <v>1709</v>
      </c>
      <c r="K660" t="str">
        <f t="shared" si="31"/>
        <v/>
      </c>
      <c r="L660">
        <f t="shared" si="32"/>
        <v>0</v>
      </c>
    </row>
    <row r="661" spans="1:12" x14ac:dyDescent="0.3">
      <c r="A661" s="16">
        <v>43960</v>
      </c>
      <c r="B661" s="17" t="str">
        <f t="shared" si="30"/>
        <v>суббота</v>
      </c>
      <c r="C661" t="s">
        <v>10</v>
      </c>
      <c r="H661">
        <v>21</v>
      </c>
      <c r="I661">
        <v>1735</v>
      </c>
      <c r="J661">
        <v>1568</v>
      </c>
      <c r="K661" t="str">
        <f t="shared" si="31"/>
        <v/>
      </c>
      <c r="L661">
        <f t="shared" si="32"/>
        <v>0</v>
      </c>
    </row>
    <row r="662" spans="1:12" x14ac:dyDescent="0.3">
      <c r="A662" s="16">
        <v>43960</v>
      </c>
      <c r="B662" s="17" t="str">
        <f t="shared" si="30"/>
        <v>суббота</v>
      </c>
      <c r="C662" t="s">
        <v>20</v>
      </c>
      <c r="H662">
        <v>19</v>
      </c>
      <c r="I662">
        <v>1542</v>
      </c>
      <c r="J662">
        <v>1412</v>
      </c>
      <c r="K662" t="str">
        <f t="shared" si="31"/>
        <v/>
      </c>
      <c r="L662">
        <f t="shared" si="32"/>
        <v>0</v>
      </c>
    </row>
    <row r="663" spans="1:12" x14ac:dyDescent="0.3">
      <c r="A663" s="16">
        <v>43960</v>
      </c>
      <c r="B663" s="17" t="str">
        <f t="shared" si="30"/>
        <v>суббота</v>
      </c>
      <c r="C663" t="s">
        <v>22</v>
      </c>
      <c r="H663">
        <v>54</v>
      </c>
      <c r="I663">
        <v>11288</v>
      </c>
      <c r="J663">
        <v>10492</v>
      </c>
      <c r="K663" t="str">
        <f t="shared" si="31"/>
        <v/>
      </c>
      <c r="L663">
        <f t="shared" si="32"/>
        <v>0</v>
      </c>
    </row>
    <row r="664" spans="1:12" x14ac:dyDescent="0.3">
      <c r="A664" s="16">
        <v>43960</v>
      </c>
      <c r="B664" s="17" t="str">
        <f t="shared" si="30"/>
        <v>суббота</v>
      </c>
      <c r="C664" t="s">
        <v>21</v>
      </c>
      <c r="H664">
        <v>59</v>
      </c>
      <c r="I664">
        <v>12016</v>
      </c>
      <c r="J664">
        <v>11137</v>
      </c>
      <c r="K664" t="str">
        <f t="shared" si="31"/>
        <v/>
      </c>
      <c r="L664">
        <f t="shared" si="32"/>
        <v>0</v>
      </c>
    </row>
    <row r="665" spans="1:12" x14ac:dyDescent="0.3">
      <c r="A665" s="16">
        <v>43960</v>
      </c>
      <c r="B665" s="17" t="str">
        <f t="shared" si="30"/>
        <v>суббота</v>
      </c>
      <c r="C665" t="s">
        <v>13</v>
      </c>
      <c r="H665">
        <v>19</v>
      </c>
      <c r="I665">
        <v>1851</v>
      </c>
      <c r="J665">
        <v>1635</v>
      </c>
      <c r="K665" t="str">
        <f t="shared" si="31"/>
        <v/>
      </c>
      <c r="L665">
        <f t="shared" si="32"/>
        <v>0</v>
      </c>
    </row>
    <row r="666" spans="1:12" x14ac:dyDescent="0.3">
      <c r="A666" s="16">
        <v>43960</v>
      </c>
      <c r="B666" s="17" t="str">
        <f t="shared" si="30"/>
        <v>суббота</v>
      </c>
      <c r="C666" t="s">
        <v>23</v>
      </c>
      <c r="H666">
        <v>15</v>
      </c>
      <c r="I666">
        <v>654</v>
      </c>
      <c r="J666">
        <v>570</v>
      </c>
      <c r="K666" t="str">
        <f t="shared" si="31"/>
        <v/>
      </c>
      <c r="L666">
        <f t="shared" si="32"/>
        <v>0</v>
      </c>
    </row>
    <row r="667" spans="1:12" x14ac:dyDescent="0.3">
      <c r="A667" s="16">
        <v>43960</v>
      </c>
      <c r="B667" s="17" t="str">
        <f t="shared" si="30"/>
        <v>суббота</v>
      </c>
      <c r="C667" t="s">
        <v>18</v>
      </c>
      <c r="H667">
        <v>15</v>
      </c>
      <c r="I667">
        <v>849</v>
      </c>
      <c r="J667">
        <v>740</v>
      </c>
      <c r="K667" t="str">
        <f t="shared" si="31"/>
        <v/>
      </c>
      <c r="L667">
        <f t="shared" si="32"/>
        <v>0</v>
      </c>
    </row>
    <row r="668" spans="1:12" x14ac:dyDescent="0.3">
      <c r="A668" s="16">
        <v>43960</v>
      </c>
      <c r="B668" s="17" t="str">
        <f t="shared" si="30"/>
        <v>суббота</v>
      </c>
      <c r="C668" t="s">
        <v>19</v>
      </c>
      <c r="H668">
        <v>15</v>
      </c>
      <c r="I668">
        <v>623</v>
      </c>
      <c r="J668">
        <v>535</v>
      </c>
      <c r="K668" t="str">
        <f t="shared" si="31"/>
        <v/>
      </c>
      <c r="L668">
        <f t="shared" si="32"/>
        <v>0</v>
      </c>
    </row>
    <row r="669" spans="1:12" x14ac:dyDescent="0.3">
      <c r="A669" s="16">
        <v>43960</v>
      </c>
      <c r="B669" s="17" t="str">
        <f t="shared" si="30"/>
        <v>суббота</v>
      </c>
      <c r="C669" t="s">
        <v>15</v>
      </c>
      <c r="H669">
        <v>125</v>
      </c>
      <c r="I669">
        <v>20132</v>
      </c>
      <c r="J669">
        <v>18617</v>
      </c>
      <c r="K669" t="str">
        <f t="shared" si="31"/>
        <v/>
      </c>
      <c r="L669">
        <f t="shared" si="32"/>
        <v>0</v>
      </c>
    </row>
    <row r="670" spans="1:12" x14ac:dyDescent="0.3">
      <c r="A670" s="16">
        <v>43960</v>
      </c>
      <c r="B670" s="17" t="str">
        <f t="shared" si="30"/>
        <v>суббота</v>
      </c>
      <c r="C670" t="s">
        <v>14</v>
      </c>
      <c r="H670">
        <v>129</v>
      </c>
      <c r="I670">
        <v>16420</v>
      </c>
      <c r="J670">
        <v>15169</v>
      </c>
      <c r="K670" t="str">
        <f t="shared" si="31"/>
        <v/>
      </c>
      <c r="L670">
        <f t="shared" si="32"/>
        <v>0</v>
      </c>
    </row>
    <row r="671" spans="1:12" x14ac:dyDescent="0.3">
      <c r="A671" s="16">
        <v>43960</v>
      </c>
      <c r="B671" s="17" t="str">
        <f t="shared" si="30"/>
        <v>суббота</v>
      </c>
      <c r="C671" t="s">
        <v>12</v>
      </c>
      <c r="H671">
        <v>10</v>
      </c>
      <c r="I671">
        <v>644</v>
      </c>
      <c r="J671">
        <v>559</v>
      </c>
      <c r="K671" t="str">
        <f t="shared" si="31"/>
        <v/>
      </c>
      <c r="L671">
        <f t="shared" si="32"/>
        <v>0</v>
      </c>
    </row>
    <row r="672" spans="1:12" x14ac:dyDescent="0.3">
      <c r="A672" s="16">
        <v>43961</v>
      </c>
      <c r="B672" s="17" t="str">
        <f t="shared" si="30"/>
        <v>воскресенье</v>
      </c>
      <c r="C672" t="s">
        <v>16</v>
      </c>
      <c r="H672">
        <v>36</v>
      </c>
      <c r="I672">
        <v>5746</v>
      </c>
      <c r="J672">
        <v>5277</v>
      </c>
      <c r="K672" t="str">
        <f t="shared" si="31"/>
        <v/>
      </c>
      <c r="L672">
        <f t="shared" si="32"/>
        <v>0</v>
      </c>
    </row>
    <row r="673" spans="1:12" x14ac:dyDescent="0.3">
      <c r="A673" s="16">
        <v>43961</v>
      </c>
      <c r="B673" s="17" t="str">
        <f t="shared" si="30"/>
        <v>воскресенье</v>
      </c>
      <c r="C673" t="s">
        <v>11</v>
      </c>
      <c r="H673">
        <v>31</v>
      </c>
      <c r="I673">
        <v>5495</v>
      </c>
      <c r="J673">
        <v>5093</v>
      </c>
      <c r="K673" t="str">
        <f t="shared" si="31"/>
        <v/>
      </c>
      <c r="L673">
        <f t="shared" si="32"/>
        <v>0</v>
      </c>
    </row>
    <row r="674" spans="1:12" x14ac:dyDescent="0.3">
      <c r="A674" s="16">
        <v>43961</v>
      </c>
      <c r="B674" s="17" t="str">
        <f t="shared" si="30"/>
        <v>воскресенье</v>
      </c>
      <c r="C674" t="s">
        <v>17</v>
      </c>
      <c r="H674">
        <v>21</v>
      </c>
      <c r="I674">
        <v>2120</v>
      </c>
      <c r="J674">
        <v>1921</v>
      </c>
      <c r="K674" t="str">
        <f t="shared" si="31"/>
        <v/>
      </c>
      <c r="L674">
        <f t="shared" si="32"/>
        <v>0</v>
      </c>
    </row>
    <row r="675" spans="1:12" x14ac:dyDescent="0.3">
      <c r="A675" s="16">
        <v>43961</v>
      </c>
      <c r="B675" s="17" t="str">
        <f t="shared" si="30"/>
        <v>воскресенье</v>
      </c>
      <c r="C675" t="s">
        <v>10</v>
      </c>
      <c r="H675">
        <v>21</v>
      </c>
      <c r="I675">
        <v>2016</v>
      </c>
      <c r="J675">
        <v>1846</v>
      </c>
      <c r="K675" t="str">
        <f t="shared" si="31"/>
        <v/>
      </c>
      <c r="L675">
        <f t="shared" si="32"/>
        <v>0</v>
      </c>
    </row>
    <row r="676" spans="1:12" x14ac:dyDescent="0.3">
      <c r="A676" s="16">
        <v>43961</v>
      </c>
      <c r="B676" s="17" t="str">
        <f t="shared" si="30"/>
        <v>воскресенье</v>
      </c>
      <c r="C676" t="s">
        <v>20</v>
      </c>
      <c r="H676">
        <v>19</v>
      </c>
      <c r="I676">
        <v>1836</v>
      </c>
      <c r="J676">
        <v>1680</v>
      </c>
      <c r="K676" t="str">
        <f t="shared" si="31"/>
        <v/>
      </c>
      <c r="L676">
        <f t="shared" si="32"/>
        <v>0</v>
      </c>
    </row>
    <row r="677" spans="1:12" x14ac:dyDescent="0.3">
      <c r="A677" s="16">
        <v>43961</v>
      </c>
      <c r="B677" s="17" t="str">
        <f t="shared" si="30"/>
        <v>воскресенье</v>
      </c>
      <c r="C677" t="s">
        <v>22</v>
      </c>
      <c r="H677">
        <v>54</v>
      </c>
      <c r="I677">
        <v>13832</v>
      </c>
      <c r="J677">
        <v>12864</v>
      </c>
      <c r="K677" t="str">
        <f t="shared" si="31"/>
        <v/>
      </c>
      <c r="L677">
        <f t="shared" si="32"/>
        <v>0</v>
      </c>
    </row>
    <row r="678" spans="1:12" x14ac:dyDescent="0.3">
      <c r="A678" s="16">
        <v>43961</v>
      </c>
      <c r="B678" s="17" t="str">
        <f t="shared" si="30"/>
        <v>воскресенье</v>
      </c>
      <c r="C678" t="s">
        <v>21</v>
      </c>
      <c r="H678">
        <v>59</v>
      </c>
      <c r="I678">
        <v>14569</v>
      </c>
      <c r="J678">
        <v>13566</v>
      </c>
      <c r="K678" t="str">
        <f t="shared" si="31"/>
        <v/>
      </c>
      <c r="L678">
        <f t="shared" si="32"/>
        <v>0</v>
      </c>
    </row>
    <row r="679" spans="1:12" x14ac:dyDescent="0.3">
      <c r="A679" s="16">
        <v>43961</v>
      </c>
      <c r="B679" s="17" t="str">
        <f t="shared" si="30"/>
        <v>воскресенье</v>
      </c>
      <c r="C679" t="s">
        <v>13</v>
      </c>
      <c r="H679">
        <v>19</v>
      </c>
      <c r="I679">
        <v>1848</v>
      </c>
      <c r="J679">
        <v>1649</v>
      </c>
      <c r="K679" t="str">
        <f t="shared" si="31"/>
        <v/>
      </c>
      <c r="L679">
        <f t="shared" si="32"/>
        <v>0</v>
      </c>
    </row>
    <row r="680" spans="1:12" x14ac:dyDescent="0.3">
      <c r="A680" s="16">
        <v>43961</v>
      </c>
      <c r="B680" s="17" t="str">
        <f t="shared" si="30"/>
        <v>воскресенье</v>
      </c>
      <c r="C680" t="s">
        <v>23</v>
      </c>
      <c r="H680">
        <v>15</v>
      </c>
      <c r="I680">
        <v>792</v>
      </c>
      <c r="J680">
        <v>695</v>
      </c>
      <c r="K680" t="str">
        <f t="shared" si="31"/>
        <v/>
      </c>
      <c r="L680">
        <f t="shared" si="32"/>
        <v>0</v>
      </c>
    </row>
    <row r="681" spans="1:12" x14ac:dyDescent="0.3">
      <c r="A681" s="16">
        <v>43961</v>
      </c>
      <c r="B681" s="17" t="str">
        <f t="shared" si="30"/>
        <v>воскресенье</v>
      </c>
      <c r="C681" t="s">
        <v>18</v>
      </c>
      <c r="H681">
        <v>15</v>
      </c>
      <c r="I681">
        <v>950</v>
      </c>
      <c r="J681">
        <v>848</v>
      </c>
      <c r="K681" t="str">
        <f t="shared" si="31"/>
        <v/>
      </c>
      <c r="L681">
        <f t="shared" si="32"/>
        <v>0</v>
      </c>
    </row>
    <row r="682" spans="1:12" x14ac:dyDescent="0.3">
      <c r="A682" s="16">
        <v>43961</v>
      </c>
      <c r="B682" s="17" t="str">
        <f t="shared" si="30"/>
        <v>воскресенье</v>
      </c>
      <c r="C682" t="s">
        <v>19</v>
      </c>
      <c r="H682">
        <v>15</v>
      </c>
      <c r="I682">
        <v>706</v>
      </c>
      <c r="J682">
        <v>608</v>
      </c>
      <c r="K682" t="str">
        <f t="shared" si="31"/>
        <v/>
      </c>
      <c r="L682">
        <f t="shared" si="32"/>
        <v>0</v>
      </c>
    </row>
    <row r="683" spans="1:12" x14ac:dyDescent="0.3">
      <c r="A683" s="16">
        <v>43961</v>
      </c>
      <c r="B683" s="17" t="str">
        <f t="shared" si="30"/>
        <v>воскресенье</v>
      </c>
      <c r="C683" t="s">
        <v>15</v>
      </c>
      <c r="H683">
        <v>125</v>
      </c>
      <c r="I683">
        <v>20368</v>
      </c>
      <c r="J683">
        <v>18884</v>
      </c>
      <c r="K683" t="str">
        <f t="shared" si="31"/>
        <v/>
      </c>
      <c r="L683">
        <f t="shared" si="32"/>
        <v>0</v>
      </c>
    </row>
    <row r="684" spans="1:12" x14ac:dyDescent="0.3">
      <c r="A684" s="16">
        <v>43961</v>
      </c>
      <c r="B684" s="17" t="str">
        <f t="shared" si="30"/>
        <v>воскресенье</v>
      </c>
      <c r="C684" t="s">
        <v>14</v>
      </c>
      <c r="H684">
        <v>129</v>
      </c>
      <c r="I684">
        <v>16437</v>
      </c>
      <c r="J684">
        <v>15285</v>
      </c>
      <c r="K684" t="str">
        <f t="shared" si="31"/>
        <v/>
      </c>
      <c r="L684">
        <f t="shared" si="32"/>
        <v>0</v>
      </c>
    </row>
    <row r="685" spans="1:12" x14ac:dyDescent="0.3">
      <c r="A685" s="16">
        <v>43961</v>
      </c>
      <c r="B685" s="17" t="str">
        <f t="shared" si="30"/>
        <v>воскресенье</v>
      </c>
      <c r="C685" t="s">
        <v>12</v>
      </c>
      <c r="H685">
        <v>10</v>
      </c>
      <c r="I685">
        <v>642</v>
      </c>
      <c r="J685">
        <v>556</v>
      </c>
      <c r="K685" t="str">
        <f t="shared" si="31"/>
        <v/>
      </c>
      <c r="L685">
        <f t="shared" si="32"/>
        <v>0</v>
      </c>
    </row>
    <row r="686" spans="1:12" x14ac:dyDescent="0.3">
      <c r="A686" s="16">
        <v>43962</v>
      </c>
      <c r="B686" s="17" t="str">
        <f t="shared" si="30"/>
        <v>понедельник</v>
      </c>
      <c r="C686" t="s">
        <v>16</v>
      </c>
      <c r="H686">
        <v>36</v>
      </c>
      <c r="I686">
        <v>4150</v>
      </c>
      <c r="J686">
        <v>3838</v>
      </c>
      <c r="K686" t="str">
        <f t="shared" si="31"/>
        <v/>
      </c>
      <c r="L686">
        <f t="shared" si="32"/>
        <v>0</v>
      </c>
    </row>
    <row r="687" spans="1:12" x14ac:dyDescent="0.3">
      <c r="A687" s="16">
        <v>43962</v>
      </c>
      <c r="B687" s="17" t="str">
        <f t="shared" si="30"/>
        <v>понедельник</v>
      </c>
      <c r="C687" t="s">
        <v>11</v>
      </c>
      <c r="H687">
        <v>31</v>
      </c>
      <c r="I687">
        <v>4826</v>
      </c>
      <c r="J687">
        <v>4483</v>
      </c>
      <c r="K687" t="str">
        <f t="shared" si="31"/>
        <v/>
      </c>
      <c r="L687">
        <f t="shared" si="32"/>
        <v>0</v>
      </c>
    </row>
    <row r="688" spans="1:12" x14ac:dyDescent="0.3">
      <c r="A688" s="16">
        <v>43962</v>
      </c>
      <c r="B688" s="17" t="str">
        <f t="shared" si="30"/>
        <v>понедельник</v>
      </c>
      <c r="C688" t="s">
        <v>17</v>
      </c>
      <c r="H688">
        <v>21</v>
      </c>
      <c r="I688">
        <v>1916</v>
      </c>
      <c r="J688">
        <v>1733</v>
      </c>
      <c r="K688" t="str">
        <f t="shared" si="31"/>
        <v/>
      </c>
      <c r="L688">
        <f t="shared" si="32"/>
        <v>0</v>
      </c>
    </row>
    <row r="689" spans="1:12" x14ac:dyDescent="0.3">
      <c r="A689" s="16">
        <v>43962</v>
      </c>
      <c r="B689" s="17" t="str">
        <f t="shared" si="30"/>
        <v>понедельник</v>
      </c>
      <c r="C689" t="s">
        <v>10</v>
      </c>
      <c r="H689">
        <v>21</v>
      </c>
      <c r="I689">
        <v>1597</v>
      </c>
      <c r="J689">
        <v>1457</v>
      </c>
      <c r="K689" t="str">
        <f t="shared" si="31"/>
        <v/>
      </c>
      <c r="L689">
        <f t="shared" si="32"/>
        <v>0</v>
      </c>
    </row>
    <row r="690" spans="1:12" x14ac:dyDescent="0.3">
      <c r="A690" s="16">
        <v>43962</v>
      </c>
      <c r="B690" s="17" t="str">
        <f t="shared" si="30"/>
        <v>понедельник</v>
      </c>
      <c r="C690" t="s">
        <v>20</v>
      </c>
      <c r="H690">
        <v>19</v>
      </c>
      <c r="I690">
        <v>1527</v>
      </c>
      <c r="J690">
        <v>1389</v>
      </c>
      <c r="K690" t="str">
        <f t="shared" si="31"/>
        <v/>
      </c>
      <c r="L690">
        <f t="shared" si="32"/>
        <v>0</v>
      </c>
    </row>
    <row r="691" spans="1:12" x14ac:dyDescent="0.3">
      <c r="A691" s="16">
        <v>43962</v>
      </c>
      <c r="B691" s="17" t="str">
        <f t="shared" si="30"/>
        <v>понедельник</v>
      </c>
      <c r="C691" t="s">
        <v>22</v>
      </c>
      <c r="H691">
        <v>54</v>
      </c>
      <c r="I691">
        <v>10570</v>
      </c>
      <c r="J691">
        <v>9926</v>
      </c>
      <c r="K691" t="str">
        <f t="shared" si="31"/>
        <v/>
      </c>
      <c r="L691">
        <f t="shared" si="32"/>
        <v>0</v>
      </c>
    </row>
    <row r="692" spans="1:12" x14ac:dyDescent="0.3">
      <c r="A692" s="16">
        <v>43962</v>
      </c>
      <c r="B692" s="17" t="str">
        <f t="shared" si="30"/>
        <v>понедельник</v>
      </c>
      <c r="C692" t="s">
        <v>21</v>
      </c>
      <c r="H692">
        <v>60</v>
      </c>
      <c r="I692">
        <v>11100</v>
      </c>
      <c r="J692">
        <v>10407</v>
      </c>
      <c r="K692" t="str">
        <f t="shared" si="31"/>
        <v/>
      </c>
      <c r="L692">
        <f t="shared" si="32"/>
        <v>0</v>
      </c>
    </row>
    <row r="693" spans="1:12" x14ac:dyDescent="0.3">
      <c r="A693" s="16">
        <v>43962</v>
      </c>
      <c r="B693" s="17" t="str">
        <f t="shared" si="30"/>
        <v>понедельник</v>
      </c>
      <c r="C693" t="s">
        <v>13</v>
      </c>
      <c r="H693">
        <v>19</v>
      </c>
      <c r="I693">
        <v>2530</v>
      </c>
      <c r="J693">
        <v>2270</v>
      </c>
      <c r="K693" t="str">
        <f t="shared" si="31"/>
        <v/>
      </c>
      <c r="L693">
        <f t="shared" si="32"/>
        <v>0</v>
      </c>
    </row>
    <row r="694" spans="1:12" x14ac:dyDescent="0.3">
      <c r="A694" s="16">
        <v>43962</v>
      </c>
      <c r="B694" s="17" t="str">
        <f t="shared" si="30"/>
        <v>понедельник</v>
      </c>
      <c r="C694" t="s">
        <v>23</v>
      </c>
      <c r="H694">
        <v>15</v>
      </c>
      <c r="I694">
        <v>654</v>
      </c>
      <c r="J694">
        <v>564</v>
      </c>
      <c r="K694" t="str">
        <f t="shared" si="31"/>
        <v/>
      </c>
      <c r="L694">
        <f t="shared" si="32"/>
        <v>0</v>
      </c>
    </row>
    <row r="695" spans="1:12" x14ac:dyDescent="0.3">
      <c r="A695" s="16">
        <v>43962</v>
      </c>
      <c r="B695" s="17" t="str">
        <f t="shared" si="30"/>
        <v>понедельник</v>
      </c>
      <c r="C695" t="s">
        <v>18</v>
      </c>
      <c r="H695">
        <v>15</v>
      </c>
      <c r="I695">
        <v>812</v>
      </c>
      <c r="J695">
        <v>714</v>
      </c>
      <c r="K695" t="str">
        <f t="shared" si="31"/>
        <v/>
      </c>
      <c r="L695">
        <f t="shared" si="32"/>
        <v>0</v>
      </c>
    </row>
    <row r="696" spans="1:12" x14ac:dyDescent="0.3">
      <c r="A696" s="16">
        <v>43962</v>
      </c>
      <c r="B696" s="17" t="str">
        <f t="shared" si="30"/>
        <v>понедельник</v>
      </c>
      <c r="C696" t="s">
        <v>19</v>
      </c>
      <c r="H696">
        <v>15</v>
      </c>
      <c r="I696">
        <v>684</v>
      </c>
      <c r="J696">
        <v>585</v>
      </c>
      <c r="K696" t="str">
        <f t="shared" si="31"/>
        <v/>
      </c>
      <c r="L696">
        <f t="shared" si="32"/>
        <v>0</v>
      </c>
    </row>
    <row r="697" spans="1:12" x14ac:dyDescent="0.3">
      <c r="A697" s="16">
        <v>43962</v>
      </c>
      <c r="B697" s="17" t="str">
        <f t="shared" si="30"/>
        <v>понедельник</v>
      </c>
      <c r="C697" t="s">
        <v>15</v>
      </c>
      <c r="H697">
        <v>125</v>
      </c>
      <c r="I697">
        <v>18066</v>
      </c>
      <c r="J697">
        <v>16883</v>
      </c>
      <c r="K697" t="str">
        <f t="shared" si="31"/>
        <v/>
      </c>
      <c r="L697">
        <f t="shared" si="32"/>
        <v>0</v>
      </c>
    </row>
    <row r="698" spans="1:12" x14ac:dyDescent="0.3">
      <c r="A698" s="16">
        <v>43962</v>
      </c>
      <c r="B698" s="17" t="str">
        <f t="shared" si="30"/>
        <v>понедельник</v>
      </c>
      <c r="C698" t="s">
        <v>14</v>
      </c>
      <c r="H698">
        <v>129</v>
      </c>
      <c r="I698">
        <v>14043</v>
      </c>
      <c r="J698">
        <v>13167</v>
      </c>
      <c r="K698" t="str">
        <f t="shared" si="31"/>
        <v/>
      </c>
      <c r="L698">
        <f t="shared" si="32"/>
        <v>0</v>
      </c>
    </row>
    <row r="699" spans="1:12" x14ac:dyDescent="0.3">
      <c r="A699" s="16">
        <v>43962</v>
      </c>
      <c r="B699" s="17" t="str">
        <f t="shared" si="30"/>
        <v>понедельник</v>
      </c>
      <c r="C699" t="s">
        <v>12</v>
      </c>
      <c r="H699">
        <v>10</v>
      </c>
      <c r="I699">
        <v>494</v>
      </c>
      <c r="J699">
        <v>421</v>
      </c>
      <c r="K699" t="str">
        <f t="shared" si="31"/>
        <v/>
      </c>
      <c r="L699">
        <f t="shared" si="32"/>
        <v>0</v>
      </c>
    </row>
    <row r="700" spans="1:12" x14ac:dyDescent="0.3">
      <c r="A700" s="16">
        <v>43963</v>
      </c>
      <c r="B700" s="17" t="str">
        <f t="shared" si="30"/>
        <v>вторник</v>
      </c>
      <c r="C700" t="s">
        <v>16</v>
      </c>
      <c r="H700">
        <v>36</v>
      </c>
      <c r="I700">
        <v>4418</v>
      </c>
      <c r="J700">
        <v>4088</v>
      </c>
      <c r="K700" t="str">
        <f t="shared" si="31"/>
        <v/>
      </c>
      <c r="L700">
        <f t="shared" si="32"/>
        <v>0</v>
      </c>
    </row>
    <row r="701" spans="1:12" x14ac:dyDescent="0.3">
      <c r="A701" s="16">
        <v>43963</v>
      </c>
      <c r="B701" s="17" t="str">
        <f t="shared" si="30"/>
        <v>вторник</v>
      </c>
      <c r="C701" t="s">
        <v>11</v>
      </c>
      <c r="H701">
        <v>31</v>
      </c>
      <c r="I701">
        <v>4800</v>
      </c>
      <c r="J701">
        <v>4470</v>
      </c>
      <c r="K701" t="str">
        <f t="shared" si="31"/>
        <v/>
      </c>
      <c r="L701">
        <f t="shared" si="32"/>
        <v>0</v>
      </c>
    </row>
    <row r="702" spans="1:12" x14ac:dyDescent="0.3">
      <c r="A702" s="16">
        <v>43963</v>
      </c>
      <c r="B702" s="17" t="str">
        <f t="shared" si="30"/>
        <v>вторник</v>
      </c>
      <c r="C702" t="s">
        <v>17</v>
      </c>
      <c r="H702">
        <v>21</v>
      </c>
      <c r="I702">
        <v>1926</v>
      </c>
      <c r="J702">
        <v>1745</v>
      </c>
      <c r="K702" t="str">
        <f t="shared" si="31"/>
        <v/>
      </c>
      <c r="L702">
        <f t="shared" si="32"/>
        <v>0</v>
      </c>
    </row>
    <row r="703" spans="1:12" x14ac:dyDescent="0.3">
      <c r="A703" s="16">
        <v>43963</v>
      </c>
      <c r="B703" s="17" t="str">
        <f t="shared" si="30"/>
        <v>вторник</v>
      </c>
      <c r="C703" t="s">
        <v>10</v>
      </c>
      <c r="H703">
        <v>21</v>
      </c>
      <c r="I703">
        <v>1656</v>
      </c>
      <c r="J703">
        <v>1516</v>
      </c>
      <c r="K703" t="str">
        <f t="shared" si="31"/>
        <v/>
      </c>
      <c r="L703">
        <f t="shared" si="32"/>
        <v>0</v>
      </c>
    </row>
    <row r="704" spans="1:12" x14ac:dyDescent="0.3">
      <c r="A704" s="16">
        <v>43963</v>
      </c>
      <c r="B704" s="17" t="str">
        <f t="shared" si="30"/>
        <v>вторник</v>
      </c>
      <c r="C704" t="s">
        <v>20</v>
      </c>
      <c r="H704">
        <v>19</v>
      </c>
      <c r="I704">
        <v>1598</v>
      </c>
      <c r="J704">
        <v>1454</v>
      </c>
      <c r="K704" t="str">
        <f t="shared" si="31"/>
        <v/>
      </c>
      <c r="L704">
        <f t="shared" si="32"/>
        <v>0</v>
      </c>
    </row>
    <row r="705" spans="1:12" x14ac:dyDescent="0.3">
      <c r="A705" s="16">
        <v>43963</v>
      </c>
      <c r="B705" s="17" t="str">
        <f t="shared" si="30"/>
        <v>вторник</v>
      </c>
      <c r="C705" t="s">
        <v>22</v>
      </c>
      <c r="H705">
        <v>54</v>
      </c>
      <c r="I705">
        <v>11614</v>
      </c>
      <c r="J705">
        <v>10862</v>
      </c>
      <c r="K705" t="str">
        <f t="shared" si="31"/>
        <v/>
      </c>
      <c r="L705">
        <f t="shared" si="32"/>
        <v>0</v>
      </c>
    </row>
    <row r="706" spans="1:12" x14ac:dyDescent="0.3">
      <c r="A706" s="16">
        <v>43963</v>
      </c>
      <c r="B706" s="17" t="str">
        <f t="shared" ref="B706:B769" si="33">TEXT(A706,"ДДДД")</f>
        <v>вторник</v>
      </c>
      <c r="C706" t="s">
        <v>21</v>
      </c>
      <c r="H706">
        <v>60</v>
      </c>
      <c r="I706">
        <v>12000</v>
      </c>
      <c r="J706">
        <v>11194</v>
      </c>
      <c r="K706" t="str">
        <f t="shared" ref="K706:K769" si="34">IF(AND(ISNUMBER(A706),A706&gt;=$O$1-6),"Последняя неделя","")</f>
        <v/>
      </c>
      <c r="L706">
        <f t="shared" ref="L706:L769" si="35">IF(H706&lt;&gt;0,E706/H706,0)</f>
        <v>0</v>
      </c>
    </row>
    <row r="707" spans="1:12" x14ac:dyDescent="0.3">
      <c r="A707" s="16">
        <v>43963</v>
      </c>
      <c r="B707" s="17" t="str">
        <f t="shared" si="33"/>
        <v>вторник</v>
      </c>
      <c r="C707" t="s">
        <v>13</v>
      </c>
      <c r="H707">
        <v>19</v>
      </c>
      <c r="I707">
        <v>1649</v>
      </c>
      <c r="J707">
        <v>1460</v>
      </c>
      <c r="K707" t="str">
        <f t="shared" si="34"/>
        <v/>
      </c>
      <c r="L707">
        <f t="shared" si="35"/>
        <v>0</v>
      </c>
    </row>
    <row r="708" spans="1:12" x14ac:dyDescent="0.3">
      <c r="A708" s="16">
        <v>43963</v>
      </c>
      <c r="B708" s="17" t="str">
        <f t="shared" si="33"/>
        <v>вторник</v>
      </c>
      <c r="C708" t="s">
        <v>23</v>
      </c>
      <c r="H708">
        <v>15</v>
      </c>
      <c r="I708">
        <v>750</v>
      </c>
      <c r="J708">
        <v>659</v>
      </c>
      <c r="K708" t="str">
        <f t="shared" si="34"/>
        <v/>
      </c>
      <c r="L708">
        <f t="shared" si="35"/>
        <v>0</v>
      </c>
    </row>
    <row r="709" spans="1:12" x14ac:dyDescent="0.3">
      <c r="A709" s="16">
        <v>43963</v>
      </c>
      <c r="B709" s="17" t="str">
        <f t="shared" si="33"/>
        <v>вторник</v>
      </c>
      <c r="C709" t="s">
        <v>18</v>
      </c>
      <c r="H709">
        <v>15</v>
      </c>
      <c r="I709">
        <v>845</v>
      </c>
      <c r="J709">
        <v>743</v>
      </c>
      <c r="K709" t="str">
        <f t="shared" si="34"/>
        <v/>
      </c>
      <c r="L709">
        <f t="shared" si="35"/>
        <v>0</v>
      </c>
    </row>
    <row r="710" spans="1:12" x14ac:dyDescent="0.3">
      <c r="A710" s="16">
        <v>43963</v>
      </c>
      <c r="B710" s="17" t="str">
        <f t="shared" si="33"/>
        <v>вторник</v>
      </c>
      <c r="C710" t="s">
        <v>19</v>
      </c>
      <c r="H710">
        <v>15</v>
      </c>
      <c r="I710">
        <v>624</v>
      </c>
      <c r="J710">
        <v>538</v>
      </c>
      <c r="K710" t="str">
        <f t="shared" si="34"/>
        <v/>
      </c>
      <c r="L710">
        <f t="shared" si="35"/>
        <v>0</v>
      </c>
    </row>
    <row r="711" spans="1:12" x14ac:dyDescent="0.3">
      <c r="A711" s="16">
        <v>43963</v>
      </c>
      <c r="B711" s="17" t="str">
        <f t="shared" si="33"/>
        <v>вторник</v>
      </c>
      <c r="C711" t="s">
        <v>15</v>
      </c>
      <c r="H711">
        <v>125</v>
      </c>
      <c r="I711">
        <v>21106</v>
      </c>
      <c r="J711">
        <v>19651</v>
      </c>
      <c r="K711" t="str">
        <f t="shared" si="34"/>
        <v/>
      </c>
      <c r="L711">
        <f t="shared" si="35"/>
        <v>0</v>
      </c>
    </row>
    <row r="712" spans="1:12" x14ac:dyDescent="0.3">
      <c r="A712" s="16">
        <v>43963</v>
      </c>
      <c r="B712" s="17" t="str">
        <f t="shared" si="33"/>
        <v>вторник</v>
      </c>
      <c r="C712" t="s">
        <v>14</v>
      </c>
      <c r="H712">
        <v>129</v>
      </c>
      <c r="I712">
        <v>16387</v>
      </c>
      <c r="J712">
        <v>15322</v>
      </c>
      <c r="K712" t="str">
        <f t="shared" si="34"/>
        <v/>
      </c>
      <c r="L712">
        <f t="shared" si="35"/>
        <v>0</v>
      </c>
    </row>
    <row r="713" spans="1:12" x14ac:dyDescent="0.3">
      <c r="A713" s="16">
        <v>43963</v>
      </c>
      <c r="B713" s="17" t="str">
        <f t="shared" si="33"/>
        <v>вторник</v>
      </c>
      <c r="C713" t="s">
        <v>12</v>
      </c>
      <c r="H713">
        <v>10</v>
      </c>
      <c r="I713">
        <v>526</v>
      </c>
      <c r="J713">
        <v>448</v>
      </c>
      <c r="K713" t="str">
        <f t="shared" si="34"/>
        <v/>
      </c>
      <c r="L713">
        <f t="shared" si="35"/>
        <v>0</v>
      </c>
    </row>
    <row r="714" spans="1:12" x14ac:dyDescent="0.3">
      <c r="A714" s="16">
        <v>43964</v>
      </c>
      <c r="B714" s="17" t="str">
        <f t="shared" si="33"/>
        <v>среда</v>
      </c>
      <c r="C714" t="s">
        <v>16</v>
      </c>
      <c r="H714">
        <v>36</v>
      </c>
      <c r="I714">
        <v>4967</v>
      </c>
      <c r="J714">
        <v>4583</v>
      </c>
      <c r="K714" t="str">
        <f t="shared" si="34"/>
        <v/>
      </c>
      <c r="L714">
        <f t="shared" si="35"/>
        <v>0</v>
      </c>
    </row>
    <row r="715" spans="1:12" x14ac:dyDescent="0.3">
      <c r="A715" s="16">
        <v>43964</v>
      </c>
      <c r="B715" s="17" t="str">
        <f t="shared" si="33"/>
        <v>среда</v>
      </c>
      <c r="C715" t="s">
        <v>11</v>
      </c>
      <c r="H715">
        <v>31</v>
      </c>
      <c r="I715">
        <v>5251</v>
      </c>
      <c r="J715">
        <v>4853</v>
      </c>
      <c r="K715" t="str">
        <f t="shared" si="34"/>
        <v/>
      </c>
      <c r="L715">
        <f t="shared" si="35"/>
        <v>0</v>
      </c>
    </row>
    <row r="716" spans="1:12" x14ac:dyDescent="0.3">
      <c r="A716" s="16">
        <v>43964</v>
      </c>
      <c r="B716" s="17" t="str">
        <f t="shared" si="33"/>
        <v>среда</v>
      </c>
      <c r="C716" t="s">
        <v>17</v>
      </c>
      <c r="H716">
        <v>21</v>
      </c>
      <c r="I716">
        <v>2061</v>
      </c>
      <c r="J716">
        <v>1876</v>
      </c>
      <c r="K716" t="str">
        <f t="shared" si="34"/>
        <v/>
      </c>
      <c r="L716">
        <f t="shared" si="35"/>
        <v>0</v>
      </c>
    </row>
    <row r="717" spans="1:12" x14ac:dyDescent="0.3">
      <c r="A717" s="16">
        <v>43964</v>
      </c>
      <c r="B717" s="17" t="str">
        <f t="shared" si="33"/>
        <v>среда</v>
      </c>
      <c r="C717" t="s">
        <v>10</v>
      </c>
      <c r="H717">
        <v>21</v>
      </c>
      <c r="I717">
        <v>1698</v>
      </c>
      <c r="J717">
        <v>1554</v>
      </c>
      <c r="K717" t="str">
        <f t="shared" si="34"/>
        <v/>
      </c>
      <c r="L717">
        <f t="shared" si="35"/>
        <v>0</v>
      </c>
    </row>
    <row r="718" spans="1:12" x14ac:dyDescent="0.3">
      <c r="A718" s="16">
        <v>43964</v>
      </c>
      <c r="B718" s="17" t="str">
        <f t="shared" si="33"/>
        <v>среда</v>
      </c>
      <c r="C718" t="s">
        <v>20</v>
      </c>
      <c r="H718">
        <v>19</v>
      </c>
      <c r="I718">
        <v>1605</v>
      </c>
      <c r="J718">
        <v>1447</v>
      </c>
      <c r="K718" t="str">
        <f t="shared" si="34"/>
        <v/>
      </c>
      <c r="L718">
        <f t="shared" si="35"/>
        <v>0</v>
      </c>
    </row>
    <row r="719" spans="1:12" x14ac:dyDescent="0.3">
      <c r="A719" s="16">
        <v>43964</v>
      </c>
      <c r="B719" s="17" t="str">
        <f t="shared" si="33"/>
        <v>среда</v>
      </c>
      <c r="C719" t="s">
        <v>22</v>
      </c>
      <c r="H719">
        <v>54</v>
      </c>
      <c r="I719">
        <v>11522</v>
      </c>
      <c r="J719">
        <v>10803</v>
      </c>
      <c r="K719" t="str">
        <f t="shared" si="34"/>
        <v/>
      </c>
      <c r="L719">
        <f t="shared" si="35"/>
        <v>0</v>
      </c>
    </row>
    <row r="720" spans="1:12" x14ac:dyDescent="0.3">
      <c r="A720" s="16">
        <v>43964</v>
      </c>
      <c r="B720" s="17" t="str">
        <f t="shared" si="33"/>
        <v>среда</v>
      </c>
      <c r="C720" t="s">
        <v>21</v>
      </c>
      <c r="H720">
        <v>60</v>
      </c>
      <c r="I720">
        <v>12007</v>
      </c>
      <c r="J720">
        <v>11245</v>
      </c>
      <c r="K720" t="str">
        <f t="shared" si="34"/>
        <v/>
      </c>
      <c r="L720">
        <f t="shared" si="35"/>
        <v>0</v>
      </c>
    </row>
    <row r="721" spans="1:12" x14ac:dyDescent="0.3">
      <c r="A721" s="16">
        <v>43964</v>
      </c>
      <c r="B721" s="17" t="str">
        <f t="shared" si="33"/>
        <v>среда</v>
      </c>
      <c r="C721" t="s">
        <v>13</v>
      </c>
      <c r="H721">
        <v>19</v>
      </c>
      <c r="I721">
        <v>1625</v>
      </c>
      <c r="J721">
        <v>1444</v>
      </c>
      <c r="K721" t="str">
        <f t="shared" si="34"/>
        <v/>
      </c>
      <c r="L721">
        <f t="shared" si="35"/>
        <v>0</v>
      </c>
    </row>
    <row r="722" spans="1:12" x14ac:dyDescent="0.3">
      <c r="A722" s="16">
        <v>43964</v>
      </c>
      <c r="B722" s="17" t="str">
        <f t="shared" si="33"/>
        <v>среда</v>
      </c>
      <c r="C722" t="s">
        <v>23</v>
      </c>
      <c r="H722">
        <v>15</v>
      </c>
      <c r="I722">
        <v>854</v>
      </c>
      <c r="J722">
        <v>756</v>
      </c>
      <c r="K722" t="str">
        <f t="shared" si="34"/>
        <v/>
      </c>
      <c r="L722">
        <f t="shared" si="35"/>
        <v>0</v>
      </c>
    </row>
    <row r="723" spans="1:12" x14ac:dyDescent="0.3">
      <c r="A723" s="16">
        <v>43964</v>
      </c>
      <c r="B723" s="17" t="str">
        <f t="shared" si="33"/>
        <v>среда</v>
      </c>
      <c r="C723" t="s">
        <v>18</v>
      </c>
      <c r="H723">
        <v>15</v>
      </c>
      <c r="I723">
        <v>898</v>
      </c>
      <c r="J723">
        <v>795</v>
      </c>
      <c r="K723" t="str">
        <f t="shared" si="34"/>
        <v/>
      </c>
      <c r="L723">
        <f t="shared" si="35"/>
        <v>0</v>
      </c>
    </row>
    <row r="724" spans="1:12" x14ac:dyDescent="0.3">
      <c r="A724" s="16">
        <v>43964</v>
      </c>
      <c r="B724" s="17" t="str">
        <f t="shared" si="33"/>
        <v>среда</v>
      </c>
      <c r="C724" t="s">
        <v>19</v>
      </c>
      <c r="H724">
        <v>15</v>
      </c>
      <c r="I724">
        <v>599</v>
      </c>
      <c r="J724">
        <v>515</v>
      </c>
      <c r="K724" t="str">
        <f t="shared" si="34"/>
        <v/>
      </c>
      <c r="L724">
        <f t="shared" si="35"/>
        <v>0</v>
      </c>
    </row>
    <row r="725" spans="1:12" x14ac:dyDescent="0.3">
      <c r="A725" s="16">
        <v>43964</v>
      </c>
      <c r="B725" s="17" t="str">
        <f t="shared" si="33"/>
        <v>среда</v>
      </c>
      <c r="C725" t="s">
        <v>15</v>
      </c>
      <c r="H725">
        <v>125</v>
      </c>
      <c r="I725">
        <v>19965</v>
      </c>
      <c r="J725">
        <v>18573</v>
      </c>
      <c r="K725" t="str">
        <f t="shared" si="34"/>
        <v/>
      </c>
      <c r="L725">
        <f t="shared" si="35"/>
        <v>0</v>
      </c>
    </row>
    <row r="726" spans="1:12" x14ac:dyDescent="0.3">
      <c r="A726" s="16">
        <v>43964</v>
      </c>
      <c r="B726" s="17" t="str">
        <f t="shared" si="33"/>
        <v>среда</v>
      </c>
      <c r="C726" t="s">
        <v>14</v>
      </c>
      <c r="H726">
        <v>129</v>
      </c>
      <c r="I726">
        <v>15304</v>
      </c>
      <c r="J726">
        <v>14315</v>
      </c>
      <c r="K726" t="str">
        <f t="shared" si="34"/>
        <v/>
      </c>
      <c r="L726">
        <f t="shared" si="35"/>
        <v>0</v>
      </c>
    </row>
    <row r="727" spans="1:12" x14ac:dyDescent="0.3">
      <c r="A727" s="16">
        <v>43964</v>
      </c>
      <c r="B727" s="17" t="str">
        <f t="shared" si="33"/>
        <v>среда</v>
      </c>
      <c r="C727" t="s">
        <v>12</v>
      </c>
      <c r="H727">
        <v>10</v>
      </c>
      <c r="I727">
        <v>612</v>
      </c>
      <c r="J727">
        <v>530</v>
      </c>
      <c r="K727" t="str">
        <f t="shared" si="34"/>
        <v/>
      </c>
      <c r="L727">
        <f t="shared" si="35"/>
        <v>0</v>
      </c>
    </row>
    <row r="728" spans="1:12" x14ac:dyDescent="0.3">
      <c r="A728" s="16">
        <v>43965</v>
      </c>
      <c r="B728" s="17" t="str">
        <f t="shared" si="33"/>
        <v>четверг</v>
      </c>
      <c r="C728" t="s">
        <v>16</v>
      </c>
      <c r="H728">
        <v>36</v>
      </c>
      <c r="I728">
        <v>4285</v>
      </c>
      <c r="J728">
        <v>3950</v>
      </c>
      <c r="K728" t="str">
        <f t="shared" si="34"/>
        <v/>
      </c>
      <c r="L728">
        <f t="shared" si="35"/>
        <v>0</v>
      </c>
    </row>
    <row r="729" spans="1:12" x14ac:dyDescent="0.3">
      <c r="A729" s="16">
        <v>43965</v>
      </c>
      <c r="B729" s="17" t="str">
        <f t="shared" si="33"/>
        <v>четверг</v>
      </c>
      <c r="C729" t="s">
        <v>11</v>
      </c>
      <c r="H729">
        <v>31</v>
      </c>
      <c r="I729">
        <v>4695</v>
      </c>
      <c r="J729">
        <v>4372</v>
      </c>
      <c r="K729" t="str">
        <f t="shared" si="34"/>
        <v/>
      </c>
      <c r="L729">
        <f t="shared" si="35"/>
        <v>0</v>
      </c>
    </row>
    <row r="730" spans="1:12" x14ac:dyDescent="0.3">
      <c r="A730" s="16">
        <v>43965</v>
      </c>
      <c r="B730" s="17" t="str">
        <f t="shared" si="33"/>
        <v>четверг</v>
      </c>
      <c r="C730" t="s">
        <v>17</v>
      </c>
      <c r="H730">
        <v>21</v>
      </c>
      <c r="I730">
        <v>1993</v>
      </c>
      <c r="J730">
        <v>1796</v>
      </c>
      <c r="K730" t="str">
        <f t="shared" si="34"/>
        <v/>
      </c>
      <c r="L730">
        <f t="shared" si="35"/>
        <v>0</v>
      </c>
    </row>
    <row r="731" spans="1:12" x14ac:dyDescent="0.3">
      <c r="A731" s="16">
        <v>43965</v>
      </c>
      <c r="B731" s="17" t="str">
        <f t="shared" si="33"/>
        <v>четверг</v>
      </c>
      <c r="C731" t="s">
        <v>10</v>
      </c>
      <c r="H731">
        <v>21</v>
      </c>
      <c r="I731">
        <v>1706</v>
      </c>
      <c r="J731">
        <v>1548</v>
      </c>
      <c r="K731" t="str">
        <f t="shared" si="34"/>
        <v/>
      </c>
      <c r="L731">
        <f t="shared" si="35"/>
        <v>0</v>
      </c>
    </row>
    <row r="732" spans="1:12" x14ac:dyDescent="0.3">
      <c r="A732" s="16">
        <v>43965</v>
      </c>
      <c r="B732" s="17" t="str">
        <f t="shared" si="33"/>
        <v>четверг</v>
      </c>
      <c r="C732" t="s">
        <v>20</v>
      </c>
      <c r="H732">
        <v>19</v>
      </c>
      <c r="I732">
        <v>1635</v>
      </c>
      <c r="J732">
        <v>1487</v>
      </c>
      <c r="K732" t="str">
        <f t="shared" si="34"/>
        <v/>
      </c>
      <c r="L732">
        <f t="shared" si="35"/>
        <v>0</v>
      </c>
    </row>
    <row r="733" spans="1:12" x14ac:dyDescent="0.3">
      <c r="A733" s="16">
        <v>43965</v>
      </c>
      <c r="B733" s="17" t="str">
        <f t="shared" si="33"/>
        <v>четверг</v>
      </c>
      <c r="C733" t="s">
        <v>22</v>
      </c>
      <c r="H733">
        <v>54</v>
      </c>
      <c r="I733">
        <v>11194</v>
      </c>
      <c r="J733">
        <v>10554</v>
      </c>
      <c r="K733" t="str">
        <f t="shared" si="34"/>
        <v/>
      </c>
      <c r="L733">
        <f t="shared" si="35"/>
        <v>0</v>
      </c>
    </row>
    <row r="734" spans="1:12" x14ac:dyDescent="0.3">
      <c r="A734" s="16">
        <v>43965</v>
      </c>
      <c r="B734" s="17" t="str">
        <f t="shared" si="33"/>
        <v>четверг</v>
      </c>
      <c r="C734" t="s">
        <v>21</v>
      </c>
      <c r="H734">
        <v>60</v>
      </c>
      <c r="I734">
        <v>11935</v>
      </c>
      <c r="J734">
        <v>11178</v>
      </c>
      <c r="K734" t="str">
        <f t="shared" si="34"/>
        <v/>
      </c>
      <c r="L734">
        <f t="shared" si="35"/>
        <v>0</v>
      </c>
    </row>
    <row r="735" spans="1:12" x14ac:dyDescent="0.3">
      <c r="A735" s="16">
        <v>43965</v>
      </c>
      <c r="B735" s="17" t="str">
        <f t="shared" si="33"/>
        <v>четверг</v>
      </c>
      <c r="C735" t="s">
        <v>13</v>
      </c>
      <c r="H735">
        <v>19</v>
      </c>
      <c r="I735">
        <v>1675</v>
      </c>
      <c r="J735">
        <v>1475</v>
      </c>
      <c r="K735" t="str">
        <f t="shared" si="34"/>
        <v/>
      </c>
      <c r="L735">
        <f t="shared" si="35"/>
        <v>0</v>
      </c>
    </row>
    <row r="736" spans="1:12" x14ac:dyDescent="0.3">
      <c r="A736" s="16">
        <v>43965</v>
      </c>
      <c r="B736" s="17" t="str">
        <f t="shared" si="33"/>
        <v>четверг</v>
      </c>
      <c r="C736" t="s">
        <v>23</v>
      </c>
      <c r="H736">
        <v>16</v>
      </c>
      <c r="I736">
        <v>834</v>
      </c>
      <c r="J736">
        <v>735</v>
      </c>
      <c r="K736" t="str">
        <f t="shared" si="34"/>
        <v/>
      </c>
      <c r="L736">
        <f t="shared" si="35"/>
        <v>0</v>
      </c>
    </row>
    <row r="737" spans="1:12" x14ac:dyDescent="0.3">
      <c r="A737" s="16">
        <v>43965</v>
      </c>
      <c r="B737" s="17" t="str">
        <f t="shared" si="33"/>
        <v>четверг</v>
      </c>
      <c r="C737" t="s">
        <v>18</v>
      </c>
      <c r="H737">
        <v>15</v>
      </c>
      <c r="I737">
        <v>890</v>
      </c>
      <c r="J737">
        <v>777</v>
      </c>
      <c r="K737" t="str">
        <f t="shared" si="34"/>
        <v/>
      </c>
      <c r="L737">
        <f t="shared" si="35"/>
        <v>0</v>
      </c>
    </row>
    <row r="738" spans="1:12" x14ac:dyDescent="0.3">
      <c r="A738" s="16">
        <v>43965</v>
      </c>
      <c r="B738" s="17" t="str">
        <f t="shared" si="33"/>
        <v>четверг</v>
      </c>
      <c r="C738" t="s">
        <v>19</v>
      </c>
      <c r="H738">
        <v>15</v>
      </c>
      <c r="I738">
        <v>638</v>
      </c>
      <c r="J738">
        <v>548</v>
      </c>
      <c r="K738" t="str">
        <f t="shared" si="34"/>
        <v/>
      </c>
      <c r="L738">
        <f t="shared" si="35"/>
        <v>0</v>
      </c>
    </row>
    <row r="739" spans="1:12" x14ac:dyDescent="0.3">
      <c r="A739" s="16">
        <v>43965</v>
      </c>
      <c r="B739" s="17" t="str">
        <f t="shared" si="33"/>
        <v>четверг</v>
      </c>
      <c r="C739" t="s">
        <v>15</v>
      </c>
      <c r="H739">
        <v>125</v>
      </c>
      <c r="I739">
        <v>20247</v>
      </c>
      <c r="J739">
        <v>18812</v>
      </c>
      <c r="K739" t="str">
        <f t="shared" si="34"/>
        <v/>
      </c>
      <c r="L739">
        <f t="shared" si="35"/>
        <v>0</v>
      </c>
    </row>
    <row r="740" spans="1:12" x14ac:dyDescent="0.3">
      <c r="A740" s="16">
        <v>43965</v>
      </c>
      <c r="B740" s="17" t="str">
        <f t="shared" si="33"/>
        <v>четверг</v>
      </c>
      <c r="C740" t="s">
        <v>14</v>
      </c>
      <c r="H740">
        <v>129</v>
      </c>
      <c r="I740">
        <v>15804</v>
      </c>
      <c r="J740">
        <v>14738</v>
      </c>
      <c r="K740" t="str">
        <f t="shared" si="34"/>
        <v/>
      </c>
      <c r="L740">
        <f t="shared" si="35"/>
        <v>0</v>
      </c>
    </row>
    <row r="741" spans="1:12" x14ac:dyDescent="0.3">
      <c r="A741" s="16">
        <v>43965</v>
      </c>
      <c r="B741" s="17" t="str">
        <f t="shared" si="33"/>
        <v>четверг</v>
      </c>
      <c r="C741" t="s">
        <v>12</v>
      </c>
      <c r="H741">
        <v>10</v>
      </c>
      <c r="I741">
        <v>627</v>
      </c>
      <c r="J741">
        <v>545</v>
      </c>
      <c r="K741" t="str">
        <f t="shared" si="34"/>
        <v/>
      </c>
      <c r="L741">
        <f t="shared" si="35"/>
        <v>0</v>
      </c>
    </row>
    <row r="742" spans="1:12" x14ac:dyDescent="0.3">
      <c r="A742" s="16">
        <v>43966</v>
      </c>
      <c r="B742" s="17" t="str">
        <f t="shared" si="33"/>
        <v>пятница</v>
      </c>
      <c r="C742" t="s">
        <v>16</v>
      </c>
      <c r="H742">
        <v>36</v>
      </c>
      <c r="I742">
        <v>4862</v>
      </c>
      <c r="J742">
        <v>4476</v>
      </c>
      <c r="K742" t="str">
        <f t="shared" si="34"/>
        <v/>
      </c>
      <c r="L742">
        <f t="shared" si="35"/>
        <v>0</v>
      </c>
    </row>
    <row r="743" spans="1:12" x14ac:dyDescent="0.3">
      <c r="A743" s="16">
        <v>43966</v>
      </c>
      <c r="B743" s="17" t="str">
        <f t="shared" si="33"/>
        <v>пятница</v>
      </c>
      <c r="C743" t="s">
        <v>11</v>
      </c>
      <c r="H743">
        <v>31</v>
      </c>
      <c r="I743">
        <v>5184</v>
      </c>
      <c r="J743">
        <v>4778</v>
      </c>
      <c r="K743" t="str">
        <f t="shared" si="34"/>
        <v/>
      </c>
      <c r="L743">
        <f t="shared" si="35"/>
        <v>0</v>
      </c>
    </row>
    <row r="744" spans="1:12" x14ac:dyDescent="0.3">
      <c r="A744" s="16">
        <v>43966</v>
      </c>
      <c r="B744" s="17" t="str">
        <f t="shared" si="33"/>
        <v>пятница</v>
      </c>
      <c r="C744" t="s">
        <v>17</v>
      </c>
      <c r="H744">
        <v>21</v>
      </c>
      <c r="I744">
        <v>2255</v>
      </c>
      <c r="J744">
        <v>2045</v>
      </c>
      <c r="K744" t="str">
        <f t="shared" si="34"/>
        <v/>
      </c>
      <c r="L744">
        <f t="shared" si="35"/>
        <v>0</v>
      </c>
    </row>
    <row r="745" spans="1:12" x14ac:dyDescent="0.3">
      <c r="A745" s="16">
        <v>43966</v>
      </c>
      <c r="B745" s="17" t="str">
        <f t="shared" si="33"/>
        <v>пятница</v>
      </c>
      <c r="C745" t="s">
        <v>10</v>
      </c>
      <c r="H745">
        <v>21</v>
      </c>
      <c r="I745">
        <v>1926</v>
      </c>
      <c r="J745">
        <v>1742</v>
      </c>
      <c r="K745" t="str">
        <f t="shared" si="34"/>
        <v/>
      </c>
      <c r="L745">
        <f t="shared" si="35"/>
        <v>0</v>
      </c>
    </row>
    <row r="746" spans="1:12" x14ac:dyDescent="0.3">
      <c r="A746" s="16">
        <v>43966</v>
      </c>
      <c r="B746" s="17" t="str">
        <f t="shared" si="33"/>
        <v>пятница</v>
      </c>
      <c r="C746" t="s">
        <v>20</v>
      </c>
      <c r="H746">
        <v>19</v>
      </c>
      <c r="I746">
        <v>1780</v>
      </c>
      <c r="J746">
        <v>1615</v>
      </c>
      <c r="K746" t="str">
        <f t="shared" si="34"/>
        <v/>
      </c>
      <c r="L746">
        <f t="shared" si="35"/>
        <v>0</v>
      </c>
    </row>
    <row r="747" spans="1:12" x14ac:dyDescent="0.3">
      <c r="A747" s="16">
        <v>43966</v>
      </c>
      <c r="B747" s="17" t="str">
        <f t="shared" si="33"/>
        <v>пятница</v>
      </c>
      <c r="C747" t="s">
        <v>22</v>
      </c>
      <c r="H747">
        <v>54</v>
      </c>
      <c r="I747">
        <v>12791</v>
      </c>
      <c r="J747">
        <v>11950</v>
      </c>
      <c r="K747" t="str">
        <f t="shared" si="34"/>
        <v/>
      </c>
      <c r="L747">
        <f t="shared" si="35"/>
        <v>0</v>
      </c>
    </row>
    <row r="748" spans="1:12" x14ac:dyDescent="0.3">
      <c r="A748" s="16">
        <v>43966</v>
      </c>
      <c r="B748" s="17" t="str">
        <f t="shared" si="33"/>
        <v>пятница</v>
      </c>
      <c r="C748" t="s">
        <v>21</v>
      </c>
      <c r="H748">
        <v>60</v>
      </c>
      <c r="I748">
        <v>13544</v>
      </c>
      <c r="J748">
        <v>12643</v>
      </c>
      <c r="K748" t="str">
        <f t="shared" si="34"/>
        <v/>
      </c>
      <c r="L748">
        <f t="shared" si="35"/>
        <v>0</v>
      </c>
    </row>
    <row r="749" spans="1:12" x14ac:dyDescent="0.3">
      <c r="A749" s="16">
        <v>43966</v>
      </c>
      <c r="B749" s="17" t="str">
        <f t="shared" si="33"/>
        <v>пятница</v>
      </c>
      <c r="C749" t="s">
        <v>13</v>
      </c>
      <c r="H749">
        <v>19</v>
      </c>
      <c r="I749">
        <v>1940</v>
      </c>
      <c r="J749">
        <v>1715</v>
      </c>
      <c r="K749" t="str">
        <f t="shared" si="34"/>
        <v/>
      </c>
      <c r="L749">
        <f t="shared" si="35"/>
        <v>0</v>
      </c>
    </row>
    <row r="750" spans="1:12" x14ac:dyDescent="0.3">
      <c r="A750" s="16">
        <v>43966</v>
      </c>
      <c r="B750" s="17" t="str">
        <f t="shared" si="33"/>
        <v>пятница</v>
      </c>
      <c r="C750" t="s">
        <v>23</v>
      </c>
      <c r="H750">
        <v>16</v>
      </c>
      <c r="I750">
        <v>817</v>
      </c>
      <c r="J750">
        <v>718</v>
      </c>
      <c r="K750" t="str">
        <f t="shared" si="34"/>
        <v/>
      </c>
      <c r="L750">
        <f t="shared" si="35"/>
        <v>0</v>
      </c>
    </row>
    <row r="751" spans="1:12" x14ac:dyDescent="0.3">
      <c r="A751" s="16">
        <v>43966</v>
      </c>
      <c r="B751" s="17" t="str">
        <f t="shared" si="33"/>
        <v>пятница</v>
      </c>
      <c r="C751" t="s">
        <v>18</v>
      </c>
      <c r="H751">
        <v>15</v>
      </c>
      <c r="I751">
        <v>980</v>
      </c>
      <c r="J751">
        <v>867</v>
      </c>
      <c r="K751" t="str">
        <f t="shared" si="34"/>
        <v/>
      </c>
      <c r="L751">
        <f t="shared" si="35"/>
        <v>0</v>
      </c>
    </row>
    <row r="752" spans="1:12" x14ac:dyDescent="0.3">
      <c r="A752" s="16">
        <v>43966</v>
      </c>
      <c r="B752" s="17" t="str">
        <f t="shared" si="33"/>
        <v>пятница</v>
      </c>
      <c r="C752" t="s">
        <v>19</v>
      </c>
      <c r="H752">
        <v>15</v>
      </c>
      <c r="I752">
        <v>688</v>
      </c>
      <c r="J752">
        <v>598</v>
      </c>
      <c r="K752" t="str">
        <f t="shared" si="34"/>
        <v/>
      </c>
      <c r="L752">
        <f t="shared" si="35"/>
        <v>0</v>
      </c>
    </row>
    <row r="753" spans="1:12" x14ac:dyDescent="0.3">
      <c r="A753" s="16">
        <v>43966</v>
      </c>
      <c r="B753" s="17" t="str">
        <f t="shared" si="33"/>
        <v>пятница</v>
      </c>
      <c r="C753" t="s">
        <v>15</v>
      </c>
      <c r="H753">
        <v>125</v>
      </c>
      <c r="I753">
        <v>21862</v>
      </c>
      <c r="J753">
        <v>20235</v>
      </c>
      <c r="K753" t="str">
        <f t="shared" si="34"/>
        <v/>
      </c>
      <c r="L753">
        <f t="shared" si="35"/>
        <v>0</v>
      </c>
    </row>
    <row r="754" spans="1:12" x14ac:dyDescent="0.3">
      <c r="A754" s="16">
        <v>43966</v>
      </c>
      <c r="B754" s="17" t="str">
        <f t="shared" si="33"/>
        <v>пятница</v>
      </c>
      <c r="C754" t="s">
        <v>14</v>
      </c>
      <c r="H754">
        <v>129</v>
      </c>
      <c r="I754">
        <v>17808</v>
      </c>
      <c r="J754">
        <v>16486</v>
      </c>
      <c r="K754" t="str">
        <f t="shared" si="34"/>
        <v/>
      </c>
      <c r="L754">
        <f t="shared" si="35"/>
        <v>0</v>
      </c>
    </row>
    <row r="755" spans="1:12" x14ac:dyDescent="0.3">
      <c r="A755" s="16">
        <v>43966</v>
      </c>
      <c r="B755" s="17" t="str">
        <f t="shared" si="33"/>
        <v>пятница</v>
      </c>
      <c r="C755" t="s">
        <v>12</v>
      </c>
      <c r="H755">
        <v>10</v>
      </c>
      <c r="I755">
        <v>743</v>
      </c>
      <c r="J755">
        <v>652</v>
      </c>
      <c r="K755" t="str">
        <f t="shared" si="34"/>
        <v/>
      </c>
      <c r="L755">
        <f t="shared" si="35"/>
        <v>0</v>
      </c>
    </row>
    <row r="756" spans="1:12" x14ac:dyDescent="0.3">
      <c r="A756" s="16">
        <v>43967</v>
      </c>
      <c r="B756" s="17" t="str">
        <f t="shared" si="33"/>
        <v>суббота</v>
      </c>
      <c r="C756" t="s">
        <v>16</v>
      </c>
      <c r="H756">
        <v>36</v>
      </c>
      <c r="I756">
        <v>5286</v>
      </c>
      <c r="J756">
        <v>4867</v>
      </c>
      <c r="K756" t="str">
        <f t="shared" si="34"/>
        <v/>
      </c>
      <c r="L756">
        <f t="shared" si="35"/>
        <v>0</v>
      </c>
    </row>
    <row r="757" spans="1:12" x14ac:dyDescent="0.3">
      <c r="A757" s="16">
        <v>43967</v>
      </c>
      <c r="B757" s="17" t="str">
        <f t="shared" si="33"/>
        <v>суббота</v>
      </c>
      <c r="C757" t="s">
        <v>11</v>
      </c>
      <c r="H757">
        <v>31</v>
      </c>
      <c r="I757">
        <v>5593</v>
      </c>
      <c r="J757">
        <v>5177</v>
      </c>
      <c r="K757" t="str">
        <f t="shared" si="34"/>
        <v/>
      </c>
      <c r="L757">
        <f t="shared" si="35"/>
        <v>0</v>
      </c>
    </row>
    <row r="758" spans="1:12" x14ac:dyDescent="0.3">
      <c r="A758" s="16">
        <v>43967</v>
      </c>
      <c r="B758" s="17" t="str">
        <f t="shared" si="33"/>
        <v>суббота</v>
      </c>
      <c r="C758" t="s">
        <v>17</v>
      </c>
      <c r="H758">
        <v>21</v>
      </c>
      <c r="I758">
        <v>2427</v>
      </c>
      <c r="J758">
        <v>2213</v>
      </c>
      <c r="K758" t="str">
        <f t="shared" si="34"/>
        <v/>
      </c>
      <c r="L758">
        <f t="shared" si="35"/>
        <v>0</v>
      </c>
    </row>
    <row r="759" spans="1:12" x14ac:dyDescent="0.3">
      <c r="A759" s="16">
        <v>43967</v>
      </c>
      <c r="B759" s="17" t="str">
        <f t="shared" si="33"/>
        <v>суббота</v>
      </c>
      <c r="C759" t="s">
        <v>10</v>
      </c>
      <c r="H759">
        <v>21</v>
      </c>
      <c r="I759">
        <v>2145</v>
      </c>
      <c r="J759">
        <v>1947</v>
      </c>
      <c r="K759" t="str">
        <f t="shared" si="34"/>
        <v/>
      </c>
      <c r="L759">
        <f t="shared" si="35"/>
        <v>0</v>
      </c>
    </row>
    <row r="760" spans="1:12" x14ac:dyDescent="0.3">
      <c r="A760" s="16">
        <v>43967</v>
      </c>
      <c r="B760" s="17" t="str">
        <f t="shared" si="33"/>
        <v>суббота</v>
      </c>
      <c r="C760" t="s">
        <v>20</v>
      </c>
      <c r="H760">
        <v>19</v>
      </c>
      <c r="I760">
        <v>2039</v>
      </c>
      <c r="J760">
        <v>1868</v>
      </c>
      <c r="K760" t="str">
        <f t="shared" si="34"/>
        <v/>
      </c>
      <c r="L760">
        <f t="shared" si="35"/>
        <v>0</v>
      </c>
    </row>
    <row r="761" spans="1:12" x14ac:dyDescent="0.3">
      <c r="A761" s="16">
        <v>43967</v>
      </c>
      <c r="B761" s="17" t="str">
        <f t="shared" si="33"/>
        <v>суббота</v>
      </c>
      <c r="C761" t="s">
        <v>22</v>
      </c>
      <c r="H761">
        <v>54</v>
      </c>
      <c r="I761">
        <v>13170</v>
      </c>
      <c r="J761">
        <v>12299</v>
      </c>
      <c r="K761" t="str">
        <f t="shared" si="34"/>
        <v/>
      </c>
      <c r="L761">
        <f t="shared" si="35"/>
        <v>0</v>
      </c>
    </row>
    <row r="762" spans="1:12" x14ac:dyDescent="0.3">
      <c r="A762" s="16">
        <v>43967</v>
      </c>
      <c r="B762" s="17" t="str">
        <f t="shared" si="33"/>
        <v>суббота</v>
      </c>
      <c r="C762" t="s">
        <v>21</v>
      </c>
      <c r="H762">
        <v>60</v>
      </c>
      <c r="I762">
        <v>14049</v>
      </c>
      <c r="J762">
        <v>13118</v>
      </c>
      <c r="K762" t="str">
        <f t="shared" si="34"/>
        <v/>
      </c>
      <c r="L762">
        <f t="shared" si="35"/>
        <v>0</v>
      </c>
    </row>
    <row r="763" spans="1:12" x14ac:dyDescent="0.3">
      <c r="A763" s="16">
        <v>43967</v>
      </c>
      <c r="B763" s="17" t="str">
        <f t="shared" si="33"/>
        <v>суббота</v>
      </c>
      <c r="C763" t="s">
        <v>13</v>
      </c>
      <c r="H763">
        <v>19</v>
      </c>
      <c r="I763">
        <v>2080</v>
      </c>
      <c r="J763">
        <v>1844</v>
      </c>
      <c r="K763" t="str">
        <f t="shared" si="34"/>
        <v/>
      </c>
      <c r="L763">
        <f t="shared" si="35"/>
        <v>0</v>
      </c>
    </row>
    <row r="764" spans="1:12" x14ac:dyDescent="0.3">
      <c r="A764" s="16">
        <v>43967</v>
      </c>
      <c r="B764" s="17" t="str">
        <f t="shared" si="33"/>
        <v>суббота</v>
      </c>
      <c r="C764" t="s">
        <v>23</v>
      </c>
      <c r="H764">
        <v>16</v>
      </c>
      <c r="I764">
        <v>920</v>
      </c>
      <c r="J764">
        <v>818</v>
      </c>
      <c r="K764" t="str">
        <f t="shared" si="34"/>
        <v/>
      </c>
      <c r="L764">
        <f t="shared" si="35"/>
        <v>0</v>
      </c>
    </row>
    <row r="765" spans="1:12" x14ac:dyDescent="0.3">
      <c r="A765" s="16">
        <v>43967</v>
      </c>
      <c r="B765" s="17" t="str">
        <f t="shared" si="33"/>
        <v>суббота</v>
      </c>
      <c r="C765" t="s">
        <v>18</v>
      </c>
      <c r="H765">
        <v>15</v>
      </c>
      <c r="I765">
        <v>1111</v>
      </c>
      <c r="J765">
        <v>992</v>
      </c>
      <c r="K765" t="str">
        <f t="shared" si="34"/>
        <v/>
      </c>
      <c r="L765">
        <f t="shared" si="35"/>
        <v>0</v>
      </c>
    </row>
    <row r="766" spans="1:12" x14ac:dyDescent="0.3">
      <c r="A766" s="16">
        <v>43967</v>
      </c>
      <c r="B766" s="17" t="str">
        <f t="shared" si="33"/>
        <v>суббота</v>
      </c>
      <c r="C766" t="s">
        <v>19</v>
      </c>
      <c r="H766">
        <v>15</v>
      </c>
      <c r="I766">
        <v>747</v>
      </c>
      <c r="J766">
        <v>647</v>
      </c>
      <c r="K766" t="str">
        <f t="shared" si="34"/>
        <v/>
      </c>
      <c r="L766">
        <f t="shared" si="35"/>
        <v>0</v>
      </c>
    </row>
    <row r="767" spans="1:12" x14ac:dyDescent="0.3">
      <c r="A767" s="16">
        <v>43967</v>
      </c>
      <c r="B767" s="17" t="str">
        <f t="shared" si="33"/>
        <v>суббота</v>
      </c>
      <c r="C767" t="s">
        <v>15</v>
      </c>
      <c r="H767">
        <v>125</v>
      </c>
      <c r="I767">
        <v>22291</v>
      </c>
      <c r="J767">
        <v>20635</v>
      </c>
      <c r="K767" t="str">
        <f t="shared" si="34"/>
        <v/>
      </c>
      <c r="L767">
        <f t="shared" si="35"/>
        <v>0</v>
      </c>
    </row>
    <row r="768" spans="1:12" x14ac:dyDescent="0.3">
      <c r="A768" s="16">
        <v>43967</v>
      </c>
      <c r="B768" s="17" t="str">
        <f t="shared" si="33"/>
        <v>суббота</v>
      </c>
      <c r="C768" t="s">
        <v>14</v>
      </c>
      <c r="H768">
        <v>129</v>
      </c>
      <c r="I768">
        <v>17914</v>
      </c>
      <c r="J768">
        <v>16631</v>
      </c>
      <c r="K768" t="str">
        <f t="shared" si="34"/>
        <v/>
      </c>
      <c r="L768">
        <f t="shared" si="35"/>
        <v>0</v>
      </c>
    </row>
    <row r="769" spans="1:12" x14ac:dyDescent="0.3">
      <c r="A769" s="16">
        <v>43967</v>
      </c>
      <c r="B769" s="17" t="str">
        <f t="shared" si="33"/>
        <v>суббота</v>
      </c>
      <c r="C769" t="s">
        <v>12</v>
      </c>
      <c r="H769">
        <v>10</v>
      </c>
      <c r="I769">
        <v>760</v>
      </c>
      <c r="J769">
        <v>672</v>
      </c>
      <c r="K769" t="str">
        <f t="shared" si="34"/>
        <v/>
      </c>
      <c r="L769">
        <f t="shared" si="35"/>
        <v>0</v>
      </c>
    </row>
    <row r="770" spans="1:12" x14ac:dyDescent="0.3">
      <c r="A770" s="16">
        <v>43968</v>
      </c>
      <c r="B770" s="17" t="str">
        <f t="shared" ref="B770:B833" si="36">TEXT(A770,"ДДДД")</f>
        <v>воскресенье</v>
      </c>
      <c r="C770" t="s">
        <v>16</v>
      </c>
      <c r="H770">
        <v>36</v>
      </c>
      <c r="I770">
        <v>4918</v>
      </c>
      <c r="J770">
        <v>4554</v>
      </c>
      <c r="K770" t="str">
        <f t="shared" ref="K770:K833" si="37">IF(AND(ISNUMBER(A770),A770&gt;=$O$1-6),"Последняя неделя","")</f>
        <v/>
      </c>
      <c r="L770">
        <f t="shared" ref="L770:L833" si="38">IF(H770&lt;&gt;0,E770/H770,0)</f>
        <v>0</v>
      </c>
    </row>
    <row r="771" spans="1:12" x14ac:dyDescent="0.3">
      <c r="A771" s="16">
        <v>43968</v>
      </c>
      <c r="B771" s="17" t="str">
        <f t="shared" si="36"/>
        <v>воскресенье</v>
      </c>
      <c r="C771" t="s">
        <v>11</v>
      </c>
      <c r="H771">
        <v>31</v>
      </c>
      <c r="I771">
        <v>5206</v>
      </c>
      <c r="J771">
        <v>4843</v>
      </c>
      <c r="K771" t="str">
        <f t="shared" si="37"/>
        <v/>
      </c>
      <c r="L771">
        <f t="shared" si="38"/>
        <v>0</v>
      </c>
    </row>
    <row r="772" spans="1:12" x14ac:dyDescent="0.3">
      <c r="A772" s="16">
        <v>43968</v>
      </c>
      <c r="B772" s="17" t="str">
        <f t="shared" si="36"/>
        <v>воскресенье</v>
      </c>
      <c r="C772" t="s">
        <v>17</v>
      </c>
      <c r="H772">
        <v>21</v>
      </c>
      <c r="I772">
        <v>2054</v>
      </c>
      <c r="J772">
        <v>1883</v>
      </c>
      <c r="K772" t="str">
        <f t="shared" si="37"/>
        <v/>
      </c>
      <c r="L772">
        <f t="shared" si="38"/>
        <v>0</v>
      </c>
    </row>
    <row r="773" spans="1:12" x14ac:dyDescent="0.3">
      <c r="A773" s="16">
        <v>43968</v>
      </c>
      <c r="B773" s="17" t="str">
        <f t="shared" si="36"/>
        <v>воскресенье</v>
      </c>
      <c r="C773" t="s">
        <v>10</v>
      </c>
      <c r="H773">
        <v>21</v>
      </c>
      <c r="I773">
        <v>1874</v>
      </c>
      <c r="J773">
        <v>1705</v>
      </c>
      <c r="K773" t="str">
        <f t="shared" si="37"/>
        <v/>
      </c>
      <c r="L773">
        <f t="shared" si="38"/>
        <v>0</v>
      </c>
    </row>
    <row r="774" spans="1:12" x14ac:dyDescent="0.3">
      <c r="A774" s="16">
        <v>43968</v>
      </c>
      <c r="B774" s="17" t="str">
        <f t="shared" si="36"/>
        <v>воскресенье</v>
      </c>
      <c r="C774" t="s">
        <v>20</v>
      </c>
      <c r="H774">
        <v>19</v>
      </c>
      <c r="I774">
        <v>1790</v>
      </c>
      <c r="J774">
        <v>1633</v>
      </c>
      <c r="K774" t="str">
        <f t="shared" si="37"/>
        <v/>
      </c>
      <c r="L774">
        <f t="shared" si="38"/>
        <v>0</v>
      </c>
    </row>
    <row r="775" spans="1:12" x14ac:dyDescent="0.3">
      <c r="A775" s="16">
        <v>43968</v>
      </c>
      <c r="B775" s="17" t="str">
        <f t="shared" si="36"/>
        <v>воскресенье</v>
      </c>
      <c r="C775" t="s">
        <v>22</v>
      </c>
      <c r="H775">
        <v>54</v>
      </c>
      <c r="I775">
        <v>11128</v>
      </c>
      <c r="J775">
        <v>10467</v>
      </c>
      <c r="K775" t="str">
        <f t="shared" si="37"/>
        <v/>
      </c>
      <c r="L775">
        <f t="shared" si="38"/>
        <v>0</v>
      </c>
    </row>
    <row r="776" spans="1:12" x14ac:dyDescent="0.3">
      <c r="A776" s="16">
        <v>43968</v>
      </c>
      <c r="B776" s="17" t="str">
        <f t="shared" si="36"/>
        <v>воскресенье</v>
      </c>
      <c r="C776" t="s">
        <v>21</v>
      </c>
      <c r="H776">
        <v>60</v>
      </c>
      <c r="I776">
        <v>11698</v>
      </c>
      <c r="J776">
        <v>10989</v>
      </c>
      <c r="K776" t="str">
        <f t="shared" si="37"/>
        <v/>
      </c>
      <c r="L776">
        <f t="shared" si="38"/>
        <v>0</v>
      </c>
    </row>
    <row r="777" spans="1:12" x14ac:dyDescent="0.3">
      <c r="A777" s="16">
        <v>43968</v>
      </c>
      <c r="B777" s="17" t="str">
        <f t="shared" si="36"/>
        <v>воскресенье</v>
      </c>
      <c r="C777" t="s">
        <v>13</v>
      </c>
      <c r="H777">
        <v>19</v>
      </c>
      <c r="I777">
        <v>1871</v>
      </c>
      <c r="J777">
        <v>1660</v>
      </c>
      <c r="K777" t="str">
        <f t="shared" si="37"/>
        <v/>
      </c>
      <c r="L777">
        <f t="shared" si="38"/>
        <v>0</v>
      </c>
    </row>
    <row r="778" spans="1:12" x14ac:dyDescent="0.3">
      <c r="A778" s="16">
        <v>43968</v>
      </c>
      <c r="B778" s="17" t="str">
        <f t="shared" si="36"/>
        <v>воскресенье</v>
      </c>
      <c r="C778" t="s">
        <v>23</v>
      </c>
      <c r="H778">
        <v>16</v>
      </c>
      <c r="I778">
        <v>859</v>
      </c>
      <c r="J778">
        <v>746</v>
      </c>
      <c r="K778" t="str">
        <f t="shared" si="37"/>
        <v/>
      </c>
      <c r="L778">
        <f t="shared" si="38"/>
        <v>0</v>
      </c>
    </row>
    <row r="779" spans="1:12" x14ac:dyDescent="0.3">
      <c r="A779" s="16">
        <v>43968</v>
      </c>
      <c r="B779" s="17" t="str">
        <f t="shared" si="36"/>
        <v>воскресенье</v>
      </c>
      <c r="C779" t="s">
        <v>18</v>
      </c>
      <c r="H779">
        <v>15</v>
      </c>
      <c r="I779">
        <v>971</v>
      </c>
      <c r="J779">
        <v>856</v>
      </c>
      <c r="K779" t="str">
        <f t="shared" si="37"/>
        <v/>
      </c>
      <c r="L779">
        <f t="shared" si="38"/>
        <v>0</v>
      </c>
    </row>
    <row r="780" spans="1:12" x14ac:dyDescent="0.3">
      <c r="A780" s="16">
        <v>43968</v>
      </c>
      <c r="B780" s="17" t="str">
        <f t="shared" si="36"/>
        <v>воскресенье</v>
      </c>
      <c r="C780" t="s">
        <v>19</v>
      </c>
      <c r="H780">
        <v>15</v>
      </c>
      <c r="I780">
        <v>692</v>
      </c>
      <c r="J780">
        <v>591</v>
      </c>
      <c r="K780" t="str">
        <f t="shared" si="37"/>
        <v/>
      </c>
      <c r="L780">
        <f t="shared" si="38"/>
        <v>0</v>
      </c>
    </row>
    <row r="781" spans="1:12" x14ac:dyDescent="0.3">
      <c r="A781" s="16">
        <v>43968</v>
      </c>
      <c r="B781" s="17" t="str">
        <f t="shared" si="36"/>
        <v>воскресенье</v>
      </c>
      <c r="C781" t="s">
        <v>15</v>
      </c>
      <c r="H781">
        <v>125</v>
      </c>
      <c r="I781">
        <v>20079</v>
      </c>
      <c r="J781">
        <v>18721</v>
      </c>
      <c r="K781" t="str">
        <f t="shared" si="37"/>
        <v/>
      </c>
      <c r="L781">
        <f t="shared" si="38"/>
        <v>0</v>
      </c>
    </row>
    <row r="782" spans="1:12" x14ac:dyDescent="0.3">
      <c r="A782" s="16">
        <v>43968</v>
      </c>
      <c r="B782" s="17" t="str">
        <f t="shared" si="36"/>
        <v>воскресенье</v>
      </c>
      <c r="C782" t="s">
        <v>14</v>
      </c>
      <c r="H782">
        <v>129</v>
      </c>
      <c r="I782">
        <v>15744</v>
      </c>
      <c r="J782">
        <v>14685</v>
      </c>
      <c r="K782" t="str">
        <f t="shared" si="37"/>
        <v/>
      </c>
      <c r="L782">
        <f t="shared" si="38"/>
        <v>0</v>
      </c>
    </row>
    <row r="783" spans="1:12" x14ac:dyDescent="0.3">
      <c r="A783" s="16">
        <v>43968</v>
      </c>
      <c r="B783" s="17" t="str">
        <f t="shared" si="36"/>
        <v>воскресенье</v>
      </c>
      <c r="C783" t="s">
        <v>12</v>
      </c>
      <c r="H783">
        <v>10</v>
      </c>
      <c r="I783">
        <v>591</v>
      </c>
      <c r="J783">
        <v>513</v>
      </c>
      <c r="K783" t="str">
        <f t="shared" si="37"/>
        <v/>
      </c>
      <c r="L783">
        <f t="shared" si="38"/>
        <v>0</v>
      </c>
    </row>
    <row r="784" spans="1:12" x14ac:dyDescent="0.3">
      <c r="A784" s="16">
        <v>43969</v>
      </c>
      <c r="B784" s="17" t="str">
        <f t="shared" si="36"/>
        <v>понедельник</v>
      </c>
      <c r="C784" t="s">
        <v>16</v>
      </c>
      <c r="H784">
        <v>36</v>
      </c>
      <c r="I784">
        <v>4885</v>
      </c>
      <c r="J784">
        <v>4502</v>
      </c>
      <c r="K784" t="str">
        <f t="shared" si="37"/>
        <v/>
      </c>
      <c r="L784">
        <f t="shared" si="38"/>
        <v>0</v>
      </c>
    </row>
    <row r="785" spans="1:12" x14ac:dyDescent="0.3">
      <c r="A785" s="16">
        <v>43969</v>
      </c>
      <c r="B785" s="17" t="str">
        <f t="shared" si="36"/>
        <v>понедельник</v>
      </c>
      <c r="C785" t="s">
        <v>11</v>
      </c>
      <c r="H785">
        <v>31</v>
      </c>
      <c r="I785">
        <v>5165</v>
      </c>
      <c r="J785">
        <v>4813</v>
      </c>
      <c r="K785" t="str">
        <f t="shared" si="37"/>
        <v/>
      </c>
      <c r="L785">
        <f t="shared" si="38"/>
        <v>0</v>
      </c>
    </row>
    <row r="786" spans="1:12" x14ac:dyDescent="0.3">
      <c r="A786" s="16">
        <v>43969</v>
      </c>
      <c r="B786" s="17" t="str">
        <f t="shared" si="36"/>
        <v>понедельник</v>
      </c>
      <c r="C786" t="s">
        <v>17</v>
      </c>
      <c r="H786">
        <v>21</v>
      </c>
      <c r="I786">
        <v>2136</v>
      </c>
      <c r="J786">
        <v>1947</v>
      </c>
      <c r="K786" t="str">
        <f t="shared" si="37"/>
        <v/>
      </c>
      <c r="L786">
        <f t="shared" si="38"/>
        <v>0</v>
      </c>
    </row>
    <row r="787" spans="1:12" x14ac:dyDescent="0.3">
      <c r="A787" s="16">
        <v>43969</v>
      </c>
      <c r="B787" s="17" t="str">
        <f t="shared" si="36"/>
        <v>понедельник</v>
      </c>
      <c r="C787" t="s">
        <v>10</v>
      </c>
      <c r="H787">
        <v>21</v>
      </c>
      <c r="I787">
        <v>1834</v>
      </c>
      <c r="J787">
        <v>1660</v>
      </c>
      <c r="K787" t="str">
        <f t="shared" si="37"/>
        <v/>
      </c>
      <c r="L787">
        <f t="shared" si="38"/>
        <v>0</v>
      </c>
    </row>
    <row r="788" spans="1:12" x14ac:dyDescent="0.3">
      <c r="A788" s="16">
        <v>43969</v>
      </c>
      <c r="B788" s="17" t="str">
        <f t="shared" si="36"/>
        <v>понедельник</v>
      </c>
      <c r="C788" t="s">
        <v>20</v>
      </c>
      <c r="H788">
        <v>19</v>
      </c>
      <c r="I788">
        <v>1741</v>
      </c>
      <c r="J788">
        <v>1597</v>
      </c>
      <c r="K788" t="str">
        <f t="shared" si="37"/>
        <v/>
      </c>
      <c r="L788">
        <f t="shared" si="38"/>
        <v>0</v>
      </c>
    </row>
    <row r="789" spans="1:12" x14ac:dyDescent="0.3">
      <c r="A789" s="16">
        <v>43969</v>
      </c>
      <c r="B789" s="17" t="str">
        <f t="shared" si="36"/>
        <v>понедельник</v>
      </c>
      <c r="C789" t="s">
        <v>22</v>
      </c>
      <c r="H789">
        <v>54</v>
      </c>
      <c r="I789">
        <v>12012</v>
      </c>
      <c r="J789">
        <v>11308</v>
      </c>
      <c r="K789" t="str">
        <f t="shared" si="37"/>
        <v/>
      </c>
      <c r="L789">
        <f t="shared" si="38"/>
        <v>0</v>
      </c>
    </row>
    <row r="790" spans="1:12" x14ac:dyDescent="0.3">
      <c r="A790" s="16">
        <v>43969</v>
      </c>
      <c r="B790" s="17" t="str">
        <f t="shared" si="36"/>
        <v>понедельник</v>
      </c>
      <c r="C790" t="s">
        <v>21</v>
      </c>
      <c r="H790">
        <v>60</v>
      </c>
      <c r="I790">
        <v>12460</v>
      </c>
      <c r="J790">
        <v>11665</v>
      </c>
      <c r="K790" t="str">
        <f t="shared" si="37"/>
        <v/>
      </c>
      <c r="L790">
        <f t="shared" si="38"/>
        <v>0</v>
      </c>
    </row>
    <row r="791" spans="1:12" x14ac:dyDescent="0.3">
      <c r="A791" s="16">
        <v>43969</v>
      </c>
      <c r="B791" s="17" t="str">
        <f t="shared" si="36"/>
        <v>понедельник</v>
      </c>
      <c r="C791" t="s">
        <v>13</v>
      </c>
      <c r="H791">
        <v>19</v>
      </c>
      <c r="I791">
        <v>1858</v>
      </c>
      <c r="J791">
        <v>1648</v>
      </c>
      <c r="K791" t="str">
        <f t="shared" si="37"/>
        <v/>
      </c>
      <c r="L791">
        <f t="shared" si="38"/>
        <v>0</v>
      </c>
    </row>
    <row r="792" spans="1:12" x14ac:dyDescent="0.3">
      <c r="A792" s="16">
        <v>43969</v>
      </c>
      <c r="B792" s="17" t="str">
        <f t="shared" si="36"/>
        <v>понедельник</v>
      </c>
      <c r="C792" t="s">
        <v>23</v>
      </c>
      <c r="H792">
        <v>16</v>
      </c>
      <c r="I792">
        <v>864</v>
      </c>
      <c r="J792">
        <v>765</v>
      </c>
      <c r="K792" t="str">
        <f t="shared" si="37"/>
        <v/>
      </c>
      <c r="L792">
        <f t="shared" si="38"/>
        <v>0</v>
      </c>
    </row>
    <row r="793" spans="1:12" x14ac:dyDescent="0.3">
      <c r="A793" s="16">
        <v>43969</v>
      </c>
      <c r="B793" s="17" t="str">
        <f t="shared" si="36"/>
        <v>понедельник</v>
      </c>
      <c r="C793" t="s">
        <v>18</v>
      </c>
      <c r="H793">
        <v>16</v>
      </c>
      <c r="I793">
        <v>925</v>
      </c>
      <c r="J793">
        <v>816</v>
      </c>
      <c r="K793" t="str">
        <f t="shared" si="37"/>
        <v/>
      </c>
      <c r="L793">
        <f t="shared" si="38"/>
        <v>0</v>
      </c>
    </row>
    <row r="794" spans="1:12" x14ac:dyDescent="0.3">
      <c r="A794" s="16">
        <v>43969</v>
      </c>
      <c r="B794" s="17" t="str">
        <f t="shared" si="36"/>
        <v>понедельник</v>
      </c>
      <c r="C794" t="s">
        <v>19</v>
      </c>
      <c r="H794">
        <v>15</v>
      </c>
      <c r="I794">
        <v>729</v>
      </c>
      <c r="J794">
        <v>636</v>
      </c>
      <c r="K794" t="str">
        <f t="shared" si="37"/>
        <v/>
      </c>
      <c r="L794">
        <f t="shared" si="38"/>
        <v>0</v>
      </c>
    </row>
    <row r="795" spans="1:12" x14ac:dyDescent="0.3">
      <c r="A795" s="16">
        <v>43969</v>
      </c>
      <c r="B795" s="17" t="str">
        <f t="shared" si="36"/>
        <v>понедельник</v>
      </c>
      <c r="C795" t="s">
        <v>15</v>
      </c>
      <c r="H795">
        <v>125</v>
      </c>
      <c r="I795">
        <v>20449</v>
      </c>
      <c r="J795">
        <v>19060</v>
      </c>
      <c r="K795" t="str">
        <f t="shared" si="37"/>
        <v/>
      </c>
      <c r="L795">
        <f t="shared" si="38"/>
        <v>0</v>
      </c>
    </row>
    <row r="796" spans="1:12" x14ac:dyDescent="0.3">
      <c r="A796" s="16">
        <v>43969</v>
      </c>
      <c r="B796" s="17" t="str">
        <f t="shared" si="36"/>
        <v>понедельник</v>
      </c>
      <c r="C796" t="s">
        <v>14</v>
      </c>
      <c r="H796">
        <v>129</v>
      </c>
      <c r="I796">
        <v>16110</v>
      </c>
      <c r="J796">
        <v>14992</v>
      </c>
      <c r="K796" t="str">
        <f t="shared" si="37"/>
        <v/>
      </c>
      <c r="L796">
        <f t="shared" si="38"/>
        <v>0</v>
      </c>
    </row>
    <row r="797" spans="1:12" x14ac:dyDescent="0.3">
      <c r="A797" s="16">
        <v>43969</v>
      </c>
      <c r="B797" s="17" t="str">
        <f t="shared" si="36"/>
        <v>понедельник</v>
      </c>
      <c r="C797" t="s">
        <v>12</v>
      </c>
      <c r="H797">
        <v>10</v>
      </c>
      <c r="I797">
        <v>645</v>
      </c>
      <c r="J797">
        <v>565</v>
      </c>
      <c r="K797" t="str">
        <f t="shared" si="37"/>
        <v/>
      </c>
      <c r="L797">
        <f t="shared" si="38"/>
        <v>0</v>
      </c>
    </row>
    <row r="798" spans="1:12" x14ac:dyDescent="0.3">
      <c r="A798" s="16">
        <v>43970</v>
      </c>
      <c r="B798" s="17" t="str">
        <f t="shared" si="36"/>
        <v>вторник</v>
      </c>
      <c r="C798" t="s">
        <v>16</v>
      </c>
      <c r="H798">
        <v>36</v>
      </c>
      <c r="I798">
        <v>5094</v>
      </c>
      <c r="J798">
        <v>4716</v>
      </c>
      <c r="K798" t="str">
        <f t="shared" si="37"/>
        <v/>
      </c>
      <c r="L798">
        <f t="shared" si="38"/>
        <v>0</v>
      </c>
    </row>
    <row r="799" spans="1:12" x14ac:dyDescent="0.3">
      <c r="A799" s="16">
        <v>43970</v>
      </c>
      <c r="B799" s="17" t="str">
        <f t="shared" si="36"/>
        <v>вторник</v>
      </c>
      <c r="C799" t="s">
        <v>11</v>
      </c>
      <c r="H799">
        <v>31</v>
      </c>
      <c r="I799">
        <v>5389</v>
      </c>
      <c r="J799">
        <v>5024</v>
      </c>
      <c r="K799" t="str">
        <f t="shared" si="37"/>
        <v/>
      </c>
      <c r="L799">
        <f t="shared" si="38"/>
        <v>0</v>
      </c>
    </row>
    <row r="800" spans="1:12" x14ac:dyDescent="0.3">
      <c r="A800" s="16">
        <v>43970</v>
      </c>
      <c r="B800" s="17" t="str">
        <f t="shared" si="36"/>
        <v>вторник</v>
      </c>
      <c r="C800" t="s">
        <v>17</v>
      </c>
      <c r="H800">
        <v>21</v>
      </c>
      <c r="I800">
        <v>2245</v>
      </c>
      <c r="J800">
        <v>2053</v>
      </c>
      <c r="K800" t="str">
        <f t="shared" si="37"/>
        <v/>
      </c>
      <c r="L800">
        <f t="shared" si="38"/>
        <v>0</v>
      </c>
    </row>
    <row r="801" spans="1:12" x14ac:dyDescent="0.3">
      <c r="A801" s="16">
        <v>43970</v>
      </c>
      <c r="B801" s="17" t="str">
        <f t="shared" si="36"/>
        <v>вторник</v>
      </c>
      <c r="C801" t="s">
        <v>10</v>
      </c>
      <c r="H801">
        <v>21</v>
      </c>
      <c r="I801">
        <v>1860</v>
      </c>
      <c r="J801">
        <v>1704</v>
      </c>
      <c r="K801" t="str">
        <f t="shared" si="37"/>
        <v/>
      </c>
      <c r="L801">
        <f t="shared" si="38"/>
        <v>0</v>
      </c>
    </row>
    <row r="802" spans="1:12" x14ac:dyDescent="0.3">
      <c r="A802" s="16">
        <v>43970</v>
      </c>
      <c r="B802" s="17" t="str">
        <f t="shared" si="36"/>
        <v>вторник</v>
      </c>
      <c r="C802" t="s">
        <v>20</v>
      </c>
      <c r="H802">
        <v>19</v>
      </c>
      <c r="I802">
        <v>1831</v>
      </c>
      <c r="J802">
        <v>1667</v>
      </c>
      <c r="K802" t="str">
        <f t="shared" si="37"/>
        <v/>
      </c>
      <c r="L802">
        <f t="shared" si="38"/>
        <v>0</v>
      </c>
    </row>
    <row r="803" spans="1:12" x14ac:dyDescent="0.3">
      <c r="A803" s="16">
        <v>43970</v>
      </c>
      <c r="B803" s="17" t="str">
        <f t="shared" si="36"/>
        <v>вторник</v>
      </c>
      <c r="C803" t="s">
        <v>22</v>
      </c>
      <c r="H803">
        <v>54</v>
      </c>
      <c r="I803">
        <v>13070</v>
      </c>
      <c r="J803">
        <v>12244</v>
      </c>
      <c r="K803" t="str">
        <f t="shared" si="37"/>
        <v/>
      </c>
      <c r="L803">
        <f t="shared" si="38"/>
        <v>0</v>
      </c>
    </row>
    <row r="804" spans="1:12" x14ac:dyDescent="0.3">
      <c r="A804" s="16">
        <v>43970</v>
      </c>
      <c r="B804" s="17" t="str">
        <f t="shared" si="36"/>
        <v>вторник</v>
      </c>
      <c r="C804" t="s">
        <v>21</v>
      </c>
      <c r="H804">
        <v>60</v>
      </c>
      <c r="I804">
        <v>13867</v>
      </c>
      <c r="J804">
        <v>12987</v>
      </c>
      <c r="K804" t="str">
        <f t="shared" si="37"/>
        <v/>
      </c>
      <c r="L804">
        <f t="shared" si="38"/>
        <v>0</v>
      </c>
    </row>
    <row r="805" spans="1:12" x14ac:dyDescent="0.3">
      <c r="A805" s="16">
        <v>43970</v>
      </c>
      <c r="B805" s="17" t="str">
        <f t="shared" si="36"/>
        <v>вторник</v>
      </c>
      <c r="C805" t="s">
        <v>13</v>
      </c>
      <c r="H805">
        <v>19</v>
      </c>
      <c r="I805">
        <v>1999</v>
      </c>
      <c r="J805">
        <v>1799</v>
      </c>
      <c r="K805" t="str">
        <f t="shared" si="37"/>
        <v/>
      </c>
      <c r="L805">
        <f t="shared" si="38"/>
        <v>0</v>
      </c>
    </row>
    <row r="806" spans="1:12" x14ac:dyDescent="0.3">
      <c r="A806" s="16">
        <v>43970</v>
      </c>
      <c r="B806" s="17" t="str">
        <f t="shared" si="36"/>
        <v>вторник</v>
      </c>
      <c r="C806" t="s">
        <v>23</v>
      </c>
      <c r="H806">
        <v>17</v>
      </c>
      <c r="I806">
        <v>857</v>
      </c>
      <c r="J806">
        <v>757</v>
      </c>
      <c r="K806" t="str">
        <f t="shared" si="37"/>
        <v/>
      </c>
      <c r="L806">
        <f t="shared" si="38"/>
        <v>0</v>
      </c>
    </row>
    <row r="807" spans="1:12" x14ac:dyDescent="0.3">
      <c r="A807" s="16">
        <v>43970</v>
      </c>
      <c r="B807" s="17" t="str">
        <f t="shared" si="36"/>
        <v>вторник</v>
      </c>
      <c r="C807" t="s">
        <v>18</v>
      </c>
      <c r="H807">
        <v>16</v>
      </c>
      <c r="I807">
        <v>1012</v>
      </c>
      <c r="J807">
        <v>900</v>
      </c>
      <c r="K807" t="str">
        <f t="shared" si="37"/>
        <v/>
      </c>
      <c r="L807">
        <f t="shared" si="38"/>
        <v>0</v>
      </c>
    </row>
    <row r="808" spans="1:12" x14ac:dyDescent="0.3">
      <c r="A808" s="16">
        <v>43970</v>
      </c>
      <c r="B808" s="17" t="str">
        <f t="shared" si="36"/>
        <v>вторник</v>
      </c>
      <c r="C808" t="s">
        <v>19</v>
      </c>
      <c r="H808">
        <v>15</v>
      </c>
      <c r="I808">
        <v>930</v>
      </c>
      <c r="J808">
        <v>827</v>
      </c>
      <c r="K808" t="str">
        <f t="shared" si="37"/>
        <v/>
      </c>
      <c r="L808">
        <f t="shared" si="38"/>
        <v>0</v>
      </c>
    </row>
    <row r="809" spans="1:12" x14ac:dyDescent="0.3">
      <c r="A809" s="16">
        <v>43970</v>
      </c>
      <c r="B809" s="17" t="str">
        <f t="shared" si="36"/>
        <v>вторник</v>
      </c>
      <c r="C809" t="s">
        <v>15</v>
      </c>
      <c r="H809">
        <v>125</v>
      </c>
      <c r="I809">
        <v>20771</v>
      </c>
      <c r="J809">
        <v>19338</v>
      </c>
      <c r="K809" t="str">
        <f t="shared" si="37"/>
        <v/>
      </c>
      <c r="L809">
        <f t="shared" si="38"/>
        <v>0</v>
      </c>
    </row>
    <row r="810" spans="1:12" x14ac:dyDescent="0.3">
      <c r="A810" s="16">
        <v>43970</v>
      </c>
      <c r="B810" s="17" t="str">
        <f t="shared" si="36"/>
        <v>вторник</v>
      </c>
      <c r="C810" t="s">
        <v>14</v>
      </c>
      <c r="H810">
        <v>129</v>
      </c>
      <c r="I810">
        <v>16191</v>
      </c>
      <c r="J810">
        <v>15102</v>
      </c>
      <c r="K810" t="str">
        <f t="shared" si="37"/>
        <v/>
      </c>
      <c r="L810">
        <f t="shared" si="38"/>
        <v>0</v>
      </c>
    </row>
    <row r="811" spans="1:12" x14ac:dyDescent="0.3">
      <c r="A811" s="16">
        <v>43970</v>
      </c>
      <c r="B811" s="17" t="str">
        <f t="shared" si="36"/>
        <v>вторник</v>
      </c>
      <c r="C811" t="s">
        <v>12</v>
      </c>
      <c r="H811">
        <v>10</v>
      </c>
      <c r="I811">
        <v>649</v>
      </c>
      <c r="J811">
        <v>568</v>
      </c>
      <c r="K811" t="str">
        <f t="shared" si="37"/>
        <v/>
      </c>
      <c r="L811">
        <f t="shared" si="38"/>
        <v>0</v>
      </c>
    </row>
    <row r="812" spans="1:12" x14ac:dyDescent="0.3">
      <c r="A812" s="16">
        <v>43971</v>
      </c>
      <c r="B812" s="17" t="str">
        <f t="shared" si="36"/>
        <v>среда</v>
      </c>
      <c r="C812" t="s">
        <v>16</v>
      </c>
      <c r="H812">
        <v>36</v>
      </c>
      <c r="I812">
        <v>5914</v>
      </c>
      <c r="J812">
        <v>5384</v>
      </c>
      <c r="K812" t="str">
        <f t="shared" si="37"/>
        <v/>
      </c>
      <c r="L812">
        <f t="shared" si="38"/>
        <v>0</v>
      </c>
    </row>
    <row r="813" spans="1:12" x14ac:dyDescent="0.3">
      <c r="A813" s="16">
        <v>43971</v>
      </c>
      <c r="B813" s="17" t="str">
        <f t="shared" si="36"/>
        <v>среда</v>
      </c>
      <c r="C813" t="s">
        <v>11</v>
      </c>
      <c r="H813">
        <v>31</v>
      </c>
      <c r="I813">
        <v>5698</v>
      </c>
      <c r="J813">
        <v>5258</v>
      </c>
      <c r="K813" t="str">
        <f t="shared" si="37"/>
        <v/>
      </c>
      <c r="L813">
        <f t="shared" si="38"/>
        <v>0</v>
      </c>
    </row>
    <row r="814" spans="1:12" x14ac:dyDescent="0.3">
      <c r="A814" s="16">
        <v>43971</v>
      </c>
      <c r="B814" s="17" t="str">
        <f t="shared" si="36"/>
        <v>среда</v>
      </c>
      <c r="C814" t="s">
        <v>17</v>
      </c>
      <c r="H814">
        <v>21</v>
      </c>
      <c r="I814">
        <v>2410</v>
      </c>
      <c r="J814">
        <v>2202</v>
      </c>
      <c r="K814" t="str">
        <f t="shared" si="37"/>
        <v/>
      </c>
      <c r="L814">
        <f t="shared" si="38"/>
        <v>0</v>
      </c>
    </row>
    <row r="815" spans="1:12" x14ac:dyDescent="0.3">
      <c r="A815" s="16">
        <v>43971</v>
      </c>
      <c r="B815" s="17" t="str">
        <f t="shared" si="36"/>
        <v>среда</v>
      </c>
      <c r="C815" t="s">
        <v>10</v>
      </c>
      <c r="H815">
        <v>21</v>
      </c>
      <c r="I815">
        <v>1921</v>
      </c>
      <c r="J815">
        <v>1767</v>
      </c>
      <c r="K815" t="str">
        <f t="shared" si="37"/>
        <v/>
      </c>
      <c r="L815">
        <f t="shared" si="38"/>
        <v>0</v>
      </c>
    </row>
    <row r="816" spans="1:12" x14ac:dyDescent="0.3">
      <c r="A816" s="16">
        <v>43971</v>
      </c>
      <c r="B816" s="17" t="str">
        <f t="shared" si="36"/>
        <v>среда</v>
      </c>
      <c r="C816" t="s">
        <v>20</v>
      </c>
      <c r="H816">
        <v>19</v>
      </c>
      <c r="I816">
        <v>1823</v>
      </c>
      <c r="J816">
        <v>1678</v>
      </c>
      <c r="K816" t="str">
        <f t="shared" si="37"/>
        <v/>
      </c>
      <c r="L816">
        <f t="shared" si="38"/>
        <v>0</v>
      </c>
    </row>
    <row r="817" spans="1:12" x14ac:dyDescent="0.3">
      <c r="A817" s="16">
        <v>43971</v>
      </c>
      <c r="B817" s="17" t="str">
        <f t="shared" si="36"/>
        <v>среда</v>
      </c>
      <c r="C817" t="s">
        <v>22</v>
      </c>
      <c r="H817">
        <v>54</v>
      </c>
      <c r="I817">
        <v>13298</v>
      </c>
      <c r="J817">
        <v>12428</v>
      </c>
      <c r="K817" t="str">
        <f t="shared" si="37"/>
        <v/>
      </c>
      <c r="L817">
        <f t="shared" si="38"/>
        <v>0</v>
      </c>
    </row>
    <row r="818" spans="1:12" x14ac:dyDescent="0.3">
      <c r="A818" s="16">
        <v>43971</v>
      </c>
      <c r="B818" s="17" t="str">
        <f t="shared" si="36"/>
        <v>среда</v>
      </c>
      <c r="C818" t="s">
        <v>21</v>
      </c>
      <c r="H818">
        <v>60</v>
      </c>
      <c r="I818">
        <v>13792</v>
      </c>
      <c r="J818">
        <v>12834</v>
      </c>
      <c r="K818" t="str">
        <f t="shared" si="37"/>
        <v/>
      </c>
      <c r="L818">
        <f t="shared" si="38"/>
        <v>0</v>
      </c>
    </row>
    <row r="819" spans="1:12" x14ac:dyDescent="0.3">
      <c r="A819" s="16">
        <v>43971</v>
      </c>
      <c r="B819" s="17" t="str">
        <f t="shared" si="36"/>
        <v>среда</v>
      </c>
      <c r="C819" t="s">
        <v>13</v>
      </c>
      <c r="H819">
        <v>19</v>
      </c>
      <c r="I819">
        <v>1889</v>
      </c>
      <c r="J819">
        <v>1690</v>
      </c>
      <c r="K819" t="str">
        <f t="shared" si="37"/>
        <v/>
      </c>
      <c r="L819">
        <f t="shared" si="38"/>
        <v>0</v>
      </c>
    </row>
    <row r="820" spans="1:12" x14ac:dyDescent="0.3">
      <c r="A820" s="16">
        <v>43971</v>
      </c>
      <c r="B820" s="17" t="str">
        <f t="shared" si="36"/>
        <v>среда</v>
      </c>
      <c r="C820" t="s">
        <v>23</v>
      </c>
      <c r="H820">
        <v>17</v>
      </c>
      <c r="I820">
        <v>890</v>
      </c>
      <c r="J820">
        <v>794</v>
      </c>
      <c r="K820" t="str">
        <f t="shared" si="37"/>
        <v/>
      </c>
      <c r="L820">
        <f t="shared" si="38"/>
        <v>0</v>
      </c>
    </row>
    <row r="821" spans="1:12" x14ac:dyDescent="0.3">
      <c r="A821" s="16">
        <v>43971</v>
      </c>
      <c r="B821" s="17" t="str">
        <f t="shared" si="36"/>
        <v>среда</v>
      </c>
      <c r="C821" t="s">
        <v>18</v>
      </c>
      <c r="H821">
        <v>16</v>
      </c>
      <c r="I821">
        <v>1050</v>
      </c>
      <c r="J821">
        <v>938</v>
      </c>
      <c r="K821" t="str">
        <f t="shared" si="37"/>
        <v/>
      </c>
      <c r="L821">
        <f t="shared" si="38"/>
        <v>0</v>
      </c>
    </row>
    <row r="822" spans="1:12" x14ac:dyDescent="0.3">
      <c r="A822" s="16">
        <v>43971</v>
      </c>
      <c r="B822" s="17" t="str">
        <f t="shared" si="36"/>
        <v>среда</v>
      </c>
      <c r="C822" t="s">
        <v>19</v>
      </c>
      <c r="H822">
        <v>15</v>
      </c>
      <c r="I822">
        <v>760</v>
      </c>
      <c r="J822">
        <v>664</v>
      </c>
      <c r="K822" t="str">
        <f t="shared" si="37"/>
        <v/>
      </c>
      <c r="L822">
        <f t="shared" si="38"/>
        <v>0</v>
      </c>
    </row>
    <row r="823" spans="1:12" x14ac:dyDescent="0.3">
      <c r="A823" s="16">
        <v>43971</v>
      </c>
      <c r="B823" s="17" t="str">
        <f t="shared" si="36"/>
        <v>среда</v>
      </c>
      <c r="C823" t="s">
        <v>15</v>
      </c>
      <c r="H823">
        <v>125</v>
      </c>
      <c r="I823">
        <v>21674</v>
      </c>
      <c r="J823">
        <v>20155</v>
      </c>
      <c r="K823" t="str">
        <f t="shared" si="37"/>
        <v/>
      </c>
      <c r="L823">
        <f t="shared" si="38"/>
        <v>0</v>
      </c>
    </row>
    <row r="824" spans="1:12" x14ac:dyDescent="0.3">
      <c r="A824" s="16">
        <v>43971</v>
      </c>
      <c r="B824" s="17" t="str">
        <f t="shared" si="36"/>
        <v>среда</v>
      </c>
      <c r="C824" t="s">
        <v>14</v>
      </c>
      <c r="H824">
        <v>129</v>
      </c>
      <c r="I824">
        <v>17095</v>
      </c>
      <c r="J824">
        <v>15919</v>
      </c>
      <c r="K824" t="str">
        <f t="shared" si="37"/>
        <v/>
      </c>
      <c r="L824">
        <f t="shared" si="38"/>
        <v>0</v>
      </c>
    </row>
    <row r="825" spans="1:12" x14ac:dyDescent="0.3">
      <c r="A825" s="16">
        <v>43971</v>
      </c>
      <c r="B825" s="17" t="str">
        <f t="shared" si="36"/>
        <v>среда</v>
      </c>
      <c r="C825" t="s">
        <v>12</v>
      </c>
      <c r="H825">
        <v>10</v>
      </c>
      <c r="I825">
        <v>745</v>
      </c>
      <c r="J825">
        <v>654</v>
      </c>
      <c r="K825" t="str">
        <f t="shared" si="37"/>
        <v/>
      </c>
      <c r="L825">
        <f t="shared" si="38"/>
        <v>0</v>
      </c>
    </row>
    <row r="826" spans="1:12" x14ac:dyDescent="0.3">
      <c r="A826" s="16">
        <v>43972</v>
      </c>
      <c r="B826" s="17" t="str">
        <f t="shared" si="36"/>
        <v>четверг</v>
      </c>
      <c r="C826" t="s">
        <v>16</v>
      </c>
      <c r="H826">
        <v>36</v>
      </c>
      <c r="I826">
        <v>4816</v>
      </c>
      <c r="J826">
        <v>4452</v>
      </c>
      <c r="K826" t="str">
        <f t="shared" si="37"/>
        <v/>
      </c>
      <c r="L826">
        <f t="shared" si="38"/>
        <v>0</v>
      </c>
    </row>
    <row r="827" spans="1:12" x14ac:dyDescent="0.3">
      <c r="A827" s="16">
        <v>43972</v>
      </c>
      <c r="B827" s="17" t="str">
        <f t="shared" si="36"/>
        <v>четверг</v>
      </c>
      <c r="C827" t="s">
        <v>11</v>
      </c>
      <c r="H827">
        <v>31</v>
      </c>
      <c r="I827">
        <v>5207</v>
      </c>
      <c r="J827">
        <v>4868</v>
      </c>
      <c r="K827" t="str">
        <f t="shared" si="37"/>
        <v/>
      </c>
      <c r="L827">
        <f t="shared" si="38"/>
        <v>0</v>
      </c>
    </row>
    <row r="828" spans="1:12" x14ac:dyDescent="0.3">
      <c r="A828" s="16">
        <v>43972</v>
      </c>
      <c r="B828" s="17" t="str">
        <f t="shared" si="36"/>
        <v>четверг</v>
      </c>
      <c r="C828" t="s">
        <v>17</v>
      </c>
      <c r="H828">
        <v>21</v>
      </c>
      <c r="I828">
        <v>2335</v>
      </c>
      <c r="J828">
        <v>2126</v>
      </c>
      <c r="K828" t="str">
        <f t="shared" si="37"/>
        <v/>
      </c>
      <c r="L828">
        <f t="shared" si="38"/>
        <v>0</v>
      </c>
    </row>
    <row r="829" spans="1:12" x14ac:dyDescent="0.3">
      <c r="A829" s="16">
        <v>43972</v>
      </c>
      <c r="B829" s="17" t="str">
        <f t="shared" si="36"/>
        <v>четверг</v>
      </c>
      <c r="C829" t="s">
        <v>10</v>
      </c>
      <c r="H829">
        <v>21</v>
      </c>
      <c r="I829">
        <v>1787</v>
      </c>
      <c r="J829">
        <v>1626</v>
      </c>
      <c r="K829" t="str">
        <f t="shared" si="37"/>
        <v/>
      </c>
      <c r="L829">
        <f t="shared" si="38"/>
        <v>0</v>
      </c>
    </row>
    <row r="830" spans="1:12" x14ac:dyDescent="0.3">
      <c r="A830" s="16">
        <v>43972</v>
      </c>
      <c r="B830" s="17" t="str">
        <f t="shared" si="36"/>
        <v>четверг</v>
      </c>
      <c r="C830" t="s">
        <v>20</v>
      </c>
      <c r="H830">
        <v>19</v>
      </c>
      <c r="I830">
        <v>1650</v>
      </c>
      <c r="J830">
        <v>1505</v>
      </c>
      <c r="K830" t="str">
        <f t="shared" si="37"/>
        <v/>
      </c>
      <c r="L830">
        <f t="shared" si="38"/>
        <v>0</v>
      </c>
    </row>
    <row r="831" spans="1:12" x14ac:dyDescent="0.3">
      <c r="A831" s="16">
        <v>43972</v>
      </c>
      <c r="B831" s="17" t="str">
        <f t="shared" si="36"/>
        <v>четверг</v>
      </c>
      <c r="C831" t="s">
        <v>22</v>
      </c>
      <c r="H831">
        <v>54</v>
      </c>
      <c r="I831">
        <v>13240</v>
      </c>
      <c r="J831">
        <v>12360</v>
      </c>
      <c r="K831" t="str">
        <f t="shared" si="37"/>
        <v/>
      </c>
      <c r="L831">
        <f t="shared" si="38"/>
        <v>0</v>
      </c>
    </row>
    <row r="832" spans="1:12" x14ac:dyDescent="0.3">
      <c r="A832" s="16">
        <v>43972</v>
      </c>
      <c r="B832" s="17" t="str">
        <f t="shared" si="36"/>
        <v>четверг</v>
      </c>
      <c r="C832" t="s">
        <v>21</v>
      </c>
      <c r="H832">
        <v>60</v>
      </c>
      <c r="I832">
        <v>14005</v>
      </c>
      <c r="J832">
        <v>13002</v>
      </c>
      <c r="K832" t="str">
        <f t="shared" si="37"/>
        <v/>
      </c>
      <c r="L832">
        <f t="shared" si="38"/>
        <v>0</v>
      </c>
    </row>
    <row r="833" spans="1:12" x14ac:dyDescent="0.3">
      <c r="A833" s="16">
        <v>43972</v>
      </c>
      <c r="B833" s="17" t="str">
        <f t="shared" si="36"/>
        <v>четверг</v>
      </c>
      <c r="C833" t="s">
        <v>13</v>
      </c>
      <c r="H833">
        <v>19</v>
      </c>
      <c r="I833">
        <v>1949</v>
      </c>
      <c r="J833">
        <v>1724</v>
      </c>
      <c r="K833" t="str">
        <f t="shared" si="37"/>
        <v/>
      </c>
      <c r="L833">
        <f t="shared" si="38"/>
        <v>0</v>
      </c>
    </row>
    <row r="834" spans="1:12" x14ac:dyDescent="0.3">
      <c r="A834" s="16">
        <v>43972</v>
      </c>
      <c r="B834" s="17" t="str">
        <f t="shared" ref="B834:B897" si="39">TEXT(A834,"ДДДД")</f>
        <v>четверг</v>
      </c>
      <c r="C834" t="s">
        <v>23</v>
      </c>
      <c r="H834">
        <v>18</v>
      </c>
      <c r="I834">
        <v>888</v>
      </c>
      <c r="J834">
        <v>786</v>
      </c>
      <c r="K834" t="str">
        <f t="shared" ref="K834:K897" si="40">IF(AND(ISNUMBER(A834),A834&gt;=$O$1-6),"Последняя неделя","")</f>
        <v/>
      </c>
      <c r="L834">
        <f t="shared" ref="L834:L897" si="41">IF(H834&lt;&gt;0,E834/H834,0)</f>
        <v>0</v>
      </c>
    </row>
    <row r="835" spans="1:12" x14ac:dyDescent="0.3">
      <c r="A835" s="16">
        <v>43972</v>
      </c>
      <c r="B835" s="17" t="str">
        <f t="shared" si="39"/>
        <v>четверг</v>
      </c>
      <c r="C835" t="s">
        <v>18</v>
      </c>
      <c r="H835">
        <v>17</v>
      </c>
      <c r="I835">
        <v>1045</v>
      </c>
      <c r="J835">
        <v>930</v>
      </c>
      <c r="K835" t="str">
        <f t="shared" si="40"/>
        <v/>
      </c>
      <c r="L835">
        <f t="shared" si="41"/>
        <v>0</v>
      </c>
    </row>
    <row r="836" spans="1:12" x14ac:dyDescent="0.3">
      <c r="A836" s="16">
        <v>43972</v>
      </c>
      <c r="B836" s="17" t="str">
        <f t="shared" si="39"/>
        <v>четверг</v>
      </c>
      <c r="C836" t="s">
        <v>19</v>
      </c>
      <c r="H836">
        <v>15</v>
      </c>
      <c r="I836">
        <v>749</v>
      </c>
      <c r="J836">
        <v>652</v>
      </c>
      <c r="K836" t="str">
        <f t="shared" si="40"/>
        <v/>
      </c>
      <c r="L836">
        <f t="shared" si="41"/>
        <v>0</v>
      </c>
    </row>
    <row r="837" spans="1:12" x14ac:dyDescent="0.3">
      <c r="A837" s="16">
        <v>43972</v>
      </c>
      <c r="B837" s="17" t="str">
        <f t="shared" si="39"/>
        <v>четверг</v>
      </c>
      <c r="C837" t="s">
        <v>15</v>
      </c>
      <c r="H837">
        <v>125</v>
      </c>
      <c r="I837">
        <v>20911</v>
      </c>
      <c r="J837">
        <v>19358</v>
      </c>
      <c r="K837" t="str">
        <f t="shared" si="40"/>
        <v/>
      </c>
      <c r="L837">
        <f t="shared" si="41"/>
        <v>0</v>
      </c>
    </row>
    <row r="838" spans="1:12" x14ac:dyDescent="0.3">
      <c r="A838" s="16">
        <v>43972</v>
      </c>
      <c r="B838" s="17" t="str">
        <f t="shared" si="39"/>
        <v>четверг</v>
      </c>
      <c r="C838" t="s">
        <v>14</v>
      </c>
      <c r="H838">
        <v>129</v>
      </c>
      <c r="I838">
        <v>16373</v>
      </c>
      <c r="J838">
        <v>15223</v>
      </c>
      <c r="K838" t="str">
        <f t="shared" si="40"/>
        <v/>
      </c>
      <c r="L838">
        <f t="shared" si="41"/>
        <v>0</v>
      </c>
    </row>
    <row r="839" spans="1:12" x14ac:dyDescent="0.3">
      <c r="A839" s="16">
        <v>43972</v>
      </c>
      <c r="B839" s="17" t="str">
        <f t="shared" si="39"/>
        <v>четверг</v>
      </c>
      <c r="C839" t="s">
        <v>12</v>
      </c>
      <c r="H839">
        <v>10</v>
      </c>
      <c r="I839">
        <v>677</v>
      </c>
      <c r="J839">
        <v>591</v>
      </c>
      <c r="K839" t="str">
        <f t="shared" si="40"/>
        <v/>
      </c>
      <c r="L839">
        <f t="shared" si="41"/>
        <v>0</v>
      </c>
    </row>
    <row r="840" spans="1:12" x14ac:dyDescent="0.3">
      <c r="A840" s="16">
        <v>43973</v>
      </c>
      <c r="B840" s="17" t="str">
        <f t="shared" si="39"/>
        <v>пятница</v>
      </c>
      <c r="C840" t="s">
        <v>16</v>
      </c>
      <c r="H840">
        <v>36</v>
      </c>
      <c r="I840">
        <v>4857</v>
      </c>
      <c r="J840">
        <v>4456</v>
      </c>
      <c r="K840" t="str">
        <f t="shared" si="40"/>
        <v/>
      </c>
      <c r="L840">
        <f t="shared" si="41"/>
        <v>0</v>
      </c>
    </row>
    <row r="841" spans="1:12" x14ac:dyDescent="0.3">
      <c r="A841" s="16">
        <v>43973</v>
      </c>
      <c r="B841" s="17" t="str">
        <f t="shared" si="39"/>
        <v>пятница</v>
      </c>
      <c r="C841" t="s">
        <v>11</v>
      </c>
      <c r="H841">
        <v>31</v>
      </c>
      <c r="I841">
        <v>5965</v>
      </c>
      <c r="J841">
        <v>5533</v>
      </c>
      <c r="K841" t="str">
        <f t="shared" si="40"/>
        <v/>
      </c>
      <c r="L841">
        <f t="shared" si="41"/>
        <v>0</v>
      </c>
    </row>
    <row r="842" spans="1:12" x14ac:dyDescent="0.3">
      <c r="A842" s="16">
        <v>43973</v>
      </c>
      <c r="B842" s="17" t="str">
        <f t="shared" si="39"/>
        <v>пятница</v>
      </c>
      <c r="C842" t="s">
        <v>17</v>
      </c>
      <c r="H842">
        <v>21</v>
      </c>
      <c r="I842">
        <v>2861</v>
      </c>
      <c r="J842">
        <v>2612</v>
      </c>
      <c r="K842" t="str">
        <f t="shared" si="40"/>
        <v/>
      </c>
      <c r="L842">
        <f t="shared" si="41"/>
        <v>0</v>
      </c>
    </row>
    <row r="843" spans="1:12" x14ac:dyDescent="0.3">
      <c r="A843" s="16">
        <v>43973</v>
      </c>
      <c r="B843" s="17" t="str">
        <f t="shared" si="39"/>
        <v>пятница</v>
      </c>
      <c r="C843" t="s">
        <v>10</v>
      </c>
      <c r="H843">
        <v>21</v>
      </c>
      <c r="I843">
        <v>2046</v>
      </c>
      <c r="J843">
        <v>1853</v>
      </c>
      <c r="K843" t="str">
        <f t="shared" si="40"/>
        <v/>
      </c>
      <c r="L843">
        <f t="shared" si="41"/>
        <v>0</v>
      </c>
    </row>
    <row r="844" spans="1:12" x14ac:dyDescent="0.3">
      <c r="A844" s="16">
        <v>43973</v>
      </c>
      <c r="B844" s="17" t="str">
        <f t="shared" si="39"/>
        <v>пятница</v>
      </c>
      <c r="C844" t="s">
        <v>20</v>
      </c>
      <c r="H844">
        <v>19</v>
      </c>
      <c r="I844">
        <v>1859</v>
      </c>
      <c r="J844">
        <v>1697</v>
      </c>
      <c r="K844" t="str">
        <f t="shared" si="40"/>
        <v/>
      </c>
      <c r="L844">
        <f t="shared" si="41"/>
        <v>0</v>
      </c>
    </row>
    <row r="845" spans="1:12" x14ac:dyDescent="0.3">
      <c r="A845" s="16">
        <v>43973</v>
      </c>
      <c r="B845" s="17" t="str">
        <f t="shared" si="39"/>
        <v>пятница</v>
      </c>
      <c r="C845" t="s">
        <v>22</v>
      </c>
      <c r="H845">
        <v>54</v>
      </c>
      <c r="I845">
        <v>13014</v>
      </c>
      <c r="J845">
        <v>12095</v>
      </c>
      <c r="K845" t="str">
        <f t="shared" si="40"/>
        <v/>
      </c>
      <c r="L845">
        <f t="shared" si="41"/>
        <v>0</v>
      </c>
    </row>
    <row r="846" spans="1:12" x14ac:dyDescent="0.3">
      <c r="A846" s="16">
        <v>43973</v>
      </c>
      <c r="B846" s="17" t="str">
        <f t="shared" si="39"/>
        <v>пятница</v>
      </c>
      <c r="C846" t="s">
        <v>21</v>
      </c>
      <c r="H846">
        <v>60</v>
      </c>
      <c r="I846">
        <v>14050</v>
      </c>
      <c r="J846">
        <v>13027</v>
      </c>
      <c r="K846" t="str">
        <f t="shared" si="40"/>
        <v/>
      </c>
      <c r="L846">
        <f t="shared" si="41"/>
        <v>0</v>
      </c>
    </row>
    <row r="847" spans="1:12" x14ac:dyDescent="0.3">
      <c r="A847" s="16">
        <v>43973</v>
      </c>
      <c r="B847" s="17" t="str">
        <f t="shared" si="39"/>
        <v>пятница</v>
      </c>
      <c r="C847" t="s">
        <v>13</v>
      </c>
      <c r="H847">
        <v>20</v>
      </c>
      <c r="I847">
        <v>2306</v>
      </c>
      <c r="J847">
        <v>2054</v>
      </c>
      <c r="K847" t="str">
        <f t="shared" si="40"/>
        <v/>
      </c>
      <c r="L847">
        <f t="shared" si="41"/>
        <v>0</v>
      </c>
    </row>
    <row r="848" spans="1:12" x14ac:dyDescent="0.3">
      <c r="A848" s="16">
        <v>43973</v>
      </c>
      <c r="B848" s="17" t="str">
        <f t="shared" si="39"/>
        <v>пятница</v>
      </c>
      <c r="C848" t="s">
        <v>23</v>
      </c>
      <c r="H848">
        <v>18</v>
      </c>
      <c r="I848">
        <v>985</v>
      </c>
      <c r="J848">
        <v>861</v>
      </c>
      <c r="K848" t="str">
        <f t="shared" si="40"/>
        <v/>
      </c>
      <c r="L848">
        <f t="shared" si="41"/>
        <v>0</v>
      </c>
    </row>
    <row r="849" spans="1:12" x14ac:dyDescent="0.3">
      <c r="A849" s="16">
        <v>43973</v>
      </c>
      <c r="B849" s="17" t="str">
        <f t="shared" si="39"/>
        <v>пятница</v>
      </c>
      <c r="C849" t="s">
        <v>18</v>
      </c>
      <c r="H849">
        <v>17</v>
      </c>
      <c r="I849">
        <v>1268</v>
      </c>
      <c r="J849">
        <v>1129</v>
      </c>
      <c r="K849" t="str">
        <f t="shared" si="40"/>
        <v/>
      </c>
      <c r="L849">
        <f t="shared" si="41"/>
        <v>0</v>
      </c>
    </row>
    <row r="850" spans="1:12" x14ac:dyDescent="0.3">
      <c r="A850" s="16">
        <v>43973</v>
      </c>
      <c r="B850" s="17" t="str">
        <f t="shared" si="39"/>
        <v>пятница</v>
      </c>
      <c r="C850" t="s">
        <v>19</v>
      </c>
      <c r="H850">
        <v>15</v>
      </c>
      <c r="I850">
        <v>903</v>
      </c>
      <c r="J850">
        <v>792</v>
      </c>
      <c r="K850" t="str">
        <f t="shared" si="40"/>
        <v/>
      </c>
      <c r="L850">
        <f t="shared" si="41"/>
        <v>0</v>
      </c>
    </row>
    <row r="851" spans="1:12" x14ac:dyDescent="0.3">
      <c r="A851" s="16">
        <v>43973</v>
      </c>
      <c r="B851" s="17" t="str">
        <f t="shared" si="39"/>
        <v>пятница</v>
      </c>
      <c r="C851" t="s">
        <v>15</v>
      </c>
      <c r="H851">
        <v>125</v>
      </c>
      <c r="I851">
        <v>21427</v>
      </c>
      <c r="J851">
        <v>19799</v>
      </c>
      <c r="K851" t="str">
        <f t="shared" si="40"/>
        <v/>
      </c>
      <c r="L851">
        <f t="shared" si="41"/>
        <v>0</v>
      </c>
    </row>
    <row r="852" spans="1:12" x14ac:dyDescent="0.3">
      <c r="A852" s="16">
        <v>43973</v>
      </c>
      <c r="B852" s="17" t="str">
        <f t="shared" si="39"/>
        <v>пятница</v>
      </c>
      <c r="C852" t="s">
        <v>14</v>
      </c>
      <c r="H852">
        <v>129</v>
      </c>
      <c r="I852">
        <v>17088</v>
      </c>
      <c r="J852">
        <v>15804</v>
      </c>
      <c r="K852" t="str">
        <f t="shared" si="40"/>
        <v/>
      </c>
      <c r="L852">
        <f t="shared" si="41"/>
        <v>0</v>
      </c>
    </row>
    <row r="853" spans="1:12" x14ac:dyDescent="0.3">
      <c r="A853" s="16">
        <v>43973</v>
      </c>
      <c r="B853" s="17" t="str">
        <f t="shared" si="39"/>
        <v>пятница</v>
      </c>
      <c r="C853" t="s">
        <v>12</v>
      </c>
      <c r="H853">
        <v>10</v>
      </c>
      <c r="I853">
        <v>965</v>
      </c>
      <c r="J853">
        <v>861</v>
      </c>
      <c r="K853" t="str">
        <f t="shared" si="40"/>
        <v/>
      </c>
      <c r="L853">
        <f t="shared" si="41"/>
        <v>0</v>
      </c>
    </row>
    <row r="854" spans="1:12" x14ac:dyDescent="0.3">
      <c r="A854" s="16">
        <v>43974</v>
      </c>
      <c r="B854" s="17" t="str">
        <f t="shared" si="39"/>
        <v>суббота</v>
      </c>
      <c r="C854" t="s">
        <v>16</v>
      </c>
      <c r="H854">
        <v>36</v>
      </c>
      <c r="I854">
        <v>5651</v>
      </c>
      <c r="J854">
        <v>5212</v>
      </c>
      <c r="K854" t="str">
        <f t="shared" si="40"/>
        <v/>
      </c>
      <c r="L854">
        <f t="shared" si="41"/>
        <v>0</v>
      </c>
    </row>
    <row r="855" spans="1:12" x14ac:dyDescent="0.3">
      <c r="A855" s="16">
        <v>43974</v>
      </c>
      <c r="B855" s="17" t="str">
        <f t="shared" si="39"/>
        <v>суббота</v>
      </c>
      <c r="C855" t="s">
        <v>11</v>
      </c>
      <c r="H855">
        <v>31</v>
      </c>
      <c r="I855">
        <v>6276</v>
      </c>
      <c r="J855">
        <v>5801</v>
      </c>
      <c r="K855" t="str">
        <f t="shared" si="40"/>
        <v/>
      </c>
      <c r="L855">
        <f t="shared" si="41"/>
        <v>0</v>
      </c>
    </row>
    <row r="856" spans="1:12" x14ac:dyDescent="0.3">
      <c r="A856" s="16">
        <v>43974</v>
      </c>
      <c r="B856" s="17" t="str">
        <f t="shared" si="39"/>
        <v>суббота</v>
      </c>
      <c r="C856" t="s">
        <v>17</v>
      </c>
      <c r="H856">
        <v>21</v>
      </c>
      <c r="I856">
        <v>2460</v>
      </c>
      <c r="J856">
        <v>2226</v>
      </c>
      <c r="K856" t="str">
        <f t="shared" si="40"/>
        <v/>
      </c>
      <c r="L856">
        <f t="shared" si="41"/>
        <v>0</v>
      </c>
    </row>
    <row r="857" spans="1:12" x14ac:dyDescent="0.3">
      <c r="A857" s="16">
        <v>43974</v>
      </c>
      <c r="B857" s="17" t="str">
        <f t="shared" si="39"/>
        <v>суббота</v>
      </c>
      <c r="C857" t="s">
        <v>10</v>
      </c>
      <c r="H857">
        <v>21</v>
      </c>
      <c r="I857">
        <v>2340</v>
      </c>
      <c r="J857">
        <v>2146</v>
      </c>
      <c r="K857" t="str">
        <f t="shared" si="40"/>
        <v/>
      </c>
      <c r="L857">
        <f t="shared" si="41"/>
        <v>0</v>
      </c>
    </row>
    <row r="858" spans="1:12" x14ac:dyDescent="0.3">
      <c r="A858" s="16">
        <v>43974</v>
      </c>
      <c r="B858" s="17" t="str">
        <f t="shared" si="39"/>
        <v>суббота</v>
      </c>
      <c r="C858" t="s">
        <v>20</v>
      </c>
      <c r="H858">
        <v>19</v>
      </c>
      <c r="I858">
        <v>2195</v>
      </c>
      <c r="J858">
        <v>1999</v>
      </c>
      <c r="K858" t="str">
        <f t="shared" si="40"/>
        <v/>
      </c>
      <c r="L858">
        <f t="shared" si="41"/>
        <v>0</v>
      </c>
    </row>
    <row r="859" spans="1:12" x14ac:dyDescent="0.3">
      <c r="A859" s="16">
        <v>43974</v>
      </c>
      <c r="B859" s="17" t="str">
        <f t="shared" si="39"/>
        <v>суббота</v>
      </c>
      <c r="C859" t="s">
        <v>22</v>
      </c>
      <c r="H859">
        <v>54</v>
      </c>
      <c r="I859">
        <v>16221</v>
      </c>
      <c r="J859">
        <v>15065</v>
      </c>
      <c r="K859" t="str">
        <f t="shared" si="40"/>
        <v/>
      </c>
      <c r="L859">
        <f t="shared" si="41"/>
        <v>0</v>
      </c>
    </row>
    <row r="860" spans="1:12" x14ac:dyDescent="0.3">
      <c r="A860" s="16">
        <v>43974</v>
      </c>
      <c r="B860" s="17" t="str">
        <f t="shared" si="39"/>
        <v>суббота</v>
      </c>
      <c r="C860" t="s">
        <v>21</v>
      </c>
      <c r="H860">
        <v>60</v>
      </c>
      <c r="I860">
        <v>17295</v>
      </c>
      <c r="J860">
        <v>16010</v>
      </c>
      <c r="K860" t="str">
        <f t="shared" si="40"/>
        <v/>
      </c>
      <c r="L860">
        <f t="shared" si="41"/>
        <v>0</v>
      </c>
    </row>
    <row r="861" spans="1:12" x14ac:dyDescent="0.3">
      <c r="A861" s="16">
        <v>43974</v>
      </c>
      <c r="B861" s="17" t="str">
        <f t="shared" si="39"/>
        <v>суббота</v>
      </c>
      <c r="C861" t="s">
        <v>13</v>
      </c>
      <c r="H861">
        <v>20</v>
      </c>
      <c r="I861">
        <v>2266</v>
      </c>
      <c r="J861">
        <v>1993</v>
      </c>
      <c r="K861" t="str">
        <f t="shared" si="40"/>
        <v/>
      </c>
      <c r="L861">
        <f t="shared" si="41"/>
        <v>0</v>
      </c>
    </row>
    <row r="862" spans="1:12" x14ac:dyDescent="0.3">
      <c r="A862" s="16">
        <v>43974</v>
      </c>
      <c r="B862" s="17" t="str">
        <f t="shared" si="39"/>
        <v>суббота</v>
      </c>
      <c r="C862" t="s">
        <v>23</v>
      </c>
      <c r="H862">
        <v>18</v>
      </c>
      <c r="I862">
        <v>1031</v>
      </c>
      <c r="J862">
        <v>918</v>
      </c>
      <c r="K862" t="str">
        <f t="shared" si="40"/>
        <v/>
      </c>
      <c r="L862">
        <f t="shared" si="41"/>
        <v>0</v>
      </c>
    </row>
    <row r="863" spans="1:12" x14ac:dyDescent="0.3">
      <c r="A863" s="16">
        <v>43974</v>
      </c>
      <c r="B863" s="17" t="str">
        <f t="shared" si="39"/>
        <v>суббота</v>
      </c>
      <c r="C863" t="s">
        <v>18</v>
      </c>
      <c r="H863">
        <v>17</v>
      </c>
      <c r="I863">
        <v>1294</v>
      </c>
      <c r="J863">
        <v>1155</v>
      </c>
      <c r="K863" t="str">
        <f t="shared" si="40"/>
        <v/>
      </c>
      <c r="L863">
        <f t="shared" si="41"/>
        <v>0</v>
      </c>
    </row>
    <row r="864" spans="1:12" x14ac:dyDescent="0.3">
      <c r="A864" s="16">
        <v>43974</v>
      </c>
      <c r="B864" s="17" t="str">
        <f t="shared" si="39"/>
        <v>суббота</v>
      </c>
      <c r="C864" t="s">
        <v>19</v>
      </c>
      <c r="H864">
        <v>15</v>
      </c>
      <c r="I864">
        <v>840</v>
      </c>
      <c r="J864">
        <v>725</v>
      </c>
      <c r="K864" t="str">
        <f t="shared" si="40"/>
        <v/>
      </c>
      <c r="L864">
        <f t="shared" si="41"/>
        <v>0</v>
      </c>
    </row>
    <row r="865" spans="1:12" x14ac:dyDescent="0.3">
      <c r="A865" s="16">
        <v>43974</v>
      </c>
      <c r="B865" s="17" t="str">
        <f t="shared" si="39"/>
        <v>суббота</v>
      </c>
      <c r="C865" t="s">
        <v>15</v>
      </c>
      <c r="H865">
        <v>125</v>
      </c>
      <c r="I865">
        <v>24574</v>
      </c>
      <c r="J865">
        <v>22609</v>
      </c>
      <c r="K865" t="str">
        <f t="shared" si="40"/>
        <v/>
      </c>
      <c r="L865">
        <f t="shared" si="41"/>
        <v>0</v>
      </c>
    </row>
    <row r="866" spans="1:12" x14ac:dyDescent="0.3">
      <c r="A866" s="16">
        <v>43974</v>
      </c>
      <c r="B866" s="17" t="str">
        <f t="shared" si="39"/>
        <v>суббота</v>
      </c>
      <c r="C866" t="s">
        <v>14</v>
      </c>
      <c r="H866">
        <v>129</v>
      </c>
      <c r="I866">
        <v>19856</v>
      </c>
      <c r="J866">
        <v>18325</v>
      </c>
      <c r="K866" t="str">
        <f t="shared" si="40"/>
        <v/>
      </c>
      <c r="L866">
        <f t="shared" si="41"/>
        <v>0</v>
      </c>
    </row>
    <row r="867" spans="1:12" x14ac:dyDescent="0.3">
      <c r="A867" s="16">
        <v>43974</v>
      </c>
      <c r="B867" s="17" t="str">
        <f t="shared" si="39"/>
        <v>суббота</v>
      </c>
      <c r="C867" t="s">
        <v>12</v>
      </c>
      <c r="H867">
        <v>10</v>
      </c>
      <c r="I867">
        <v>828</v>
      </c>
      <c r="J867">
        <v>734</v>
      </c>
      <c r="K867" t="str">
        <f t="shared" si="40"/>
        <v/>
      </c>
      <c r="L867">
        <f t="shared" si="41"/>
        <v>0</v>
      </c>
    </row>
    <row r="868" spans="1:12" x14ac:dyDescent="0.3">
      <c r="A868" s="16">
        <v>43975</v>
      </c>
      <c r="B868" s="17" t="str">
        <f t="shared" si="39"/>
        <v>воскресенье</v>
      </c>
      <c r="C868" t="s">
        <v>16</v>
      </c>
      <c r="H868">
        <v>36</v>
      </c>
      <c r="I868">
        <v>4915</v>
      </c>
      <c r="J868">
        <v>4562</v>
      </c>
      <c r="K868" t="str">
        <f t="shared" si="40"/>
        <v/>
      </c>
      <c r="L868">
        <f t="shared" si="41"/>
        <v>0</v>
      </c>
    </row>
    <row r="869" spans="1:12" x14ac:dyDescent="0.3">
      <c r="A869" s="16">
        <v>43975</v>
      </c>
      <c r="B869" s="17" t="str">
        <f t="shared" si="39"/>
        <v>воскресенье</v>
      </c>
      <c r="C869" t="s">
        <v>11</v>
      </c>
      <c r="H869">
        <v>31</v>
      </c>
      <c r="I869">
        <v>5035</v>
      </c>
      <c r="J869">
        <v>4683</v>
      </c>
      <c r="K869" t="str">
        <f t="shared" si="40"/>
        <v/>
      </c>
      <c r="L869">
        <f t="shared" si="41"/>
        <v>0</v>
      </c>
    </row>
    <row r="870" spans="1:12" x14ac:dyDescent="0.3">
      <c r="A870" s="16">
        <v>43975</v>
      </c>
      <c r="B870" s="17" t="str">
        <f t="shared" si="39"/>
        <v>воскресенье</v>
      </c>
      <c r="C870" t="s">
        <v>17</v>
      </c>
      <c r="H870">
        <v>21</v>
      </c>
      <c r="I870">
        <v>2254</v>
      </c>
      <c r="J870">
        <v>2061</v>
      </c>
      <c r="K870" t="str">
        <f t="shared" si="40"/>
        <v/>
      </c>
      <c r="L870">
        <f t="shared" si="41"/>
        <v>0</v>
      </c>
    </row>
    <row r="871" spans="1:12" x14ac:dyDescent="0.3">
      <c r="A871" s="16">
        <v>43975</v>
      </c>
      <c r="B871" s="17" t="str">
        <f t="shared" si="39"/>
        <v>воскресенье</v>
      </c>
      <c r="C871" t="s">
        <v>10</v>
      </c>
      <c r="H871">
        <v>20</v>
      </c>
      <c r="I871">
        <v>1999</v>
      </c>
      <c r="J871">
        <v>1829</v>
      </c>
      <c r="K871" t="str">
        <f t="shared" si="40"/>
        <v/>
      </c>
      <c r="L871">
        <f t="shared" si="41"/>
        <v>0</v>
      </c>
    </row>
    <row r="872" spans="1:12" x14ac:dyDescent="0.3">
      <c r="A872" s="16">
        <v>43975</v>
      </c>
      <c r="B872" s="17" t="str">
        <f t="shared" si="39"/>
        <v>воскресенье</v>
      </c>
      <c r="C872" t="s">
        <v>20</v>
      </c>
      <c r="H872">
        <v>19</v>
      </c>
      <c r="I872">
        <v>1868</v>
      </c>
      <c r="J872">
        <v>1706</v>
      </c>
      <c r="K872" t="str">
        <f t="shared" si="40"/>
        <v/>
      </c>
      <c r="L872">
        <f t="shared" si="41"/>
        <v>0</v>
      </c>
    </row>
    <row r="873" spans="1:12" x14ac:dyDescent="0.3">
      <c r="A873" s="16">
        <v>43975</v>
      </c>
      <c r="B873" s="17" t="str">
        <f t="shared" si="39"/>
        <v>воскресенье</v>
      </c>
      <c r="C873" t="s">
        <v>22</v>
      </c>
      <c r="H873">
        <v>54</v>
      </c>
      <c r="I873">
        <v>12211</v>
      </c>
      <c r="J873">
        <v>11427</v>
      </c>
      <c r="K873" t="str">
        <f t="shared" si="40"/>
        <v/>
      </c>
      <c r="L873">
        <f t="shared" si="41"/>
        <v>0</v>
      </c>
    </row>
    <row r="874" spans="1:12" x14ac:dyDescent="0.3">
      <c r="A874" s="16">
        <v>43975</v>
      </c>
      <c r="B874" s="17" t="str">
        <f t="shared" si="39"/>
        <v>воскресенье</v>
      </c>
      <c r="C874" t="s">
        <v>21</v>
      </c>
      <c r="H874">
        <v>60</v>
      </c>
      <c r="I874">
        <v>12822</v>
      </c>
      <c r="J874">
        <v>11916</v>
      </c>
      <c r="K874" t="str">
        <f t="shared" si="40"/>
        <v/>
      </c>
      <c r="L874">
        <f t="shared" si="41"/>
        <v>0</v>
      </c>
    </row>
    <row r="875" spans="1:12" x14ac:dyDescent="0.3">
      <c r="A875" s="16">
        <v>43975</v>
      </c>
      <c r="B875" s="17" t="str">
        <f t="shared" si="39"/>
        <v>воскресенье</v>
      </c>
      <c r="C875" t="s">
        <v>13</v>
      </c>
      <c r="H875">
        <v>20</v>
      </c>
      <c r="I875">
        <v>2015</v>
      </c>
      <c r="J875">
        <v>1803</v>
      </c>
      <c r="K875" t="str">
        <f t="shared" si="40"/>
        <v/>
      </c>
      <c r="L875">
        <f t="shared" si="41"/>
        <v>0</v>
      </c>
    </row>
    <row r="876" spans="1:12" x14ac:dyDescent="0.3">
      <c r="A876" s="16">
        <v>43975</v>
      </c>
      <c r="B876" s="17" t="str">
        <f t="shared" si="39"/>
        <v>воскресенье</v>
      </c>
      <c r="C876" t="s">
        <v>23</v>
      </c>
      <c r="H876">
        <v>18</v>
      </c>
      <c r="I876">
        <v>1006</v>
      </c>
      <c r="J876">
        <v>904</v>
      </c>
      <c r="K876" t="str">
        <f t="shared" si="40"/>
        <v/>
      </c>
      <c r="L876">
        <f t="shared" si="41"/>
        <v>0</v>
      </c>
    </row>
    <row r="877" spans="1:12" x14ac:dyDescent="0.3">
      <c r="A877" s="16">
        <v>43975</v>
      </c>
      <c r="B877" s="17" t="str">
        <f t="shared" si="39"/>
        <v>воскресенье</v>
      </c>
      <c r="C877" t="s">
        <v>18</v>
      </c>
      <c r="H877">
        <v>17</v>
      </c>
      <c r="I877">
        <v>1128</v>
      </c>
      <c r="J877">
        <v>1001</v>
      </c>
      <c r="K877" t="str">
        <f t="shared" si="40"/>
        <v/>
      </c>
      <c r="L877">
        <f t="shared" si="41"/>
        <v>0</v>
      </c>
    </row>
    <row r="878" spans="1:12" x14ac:dyDescent="0.3">
      <c r="A878" s="16">
        <v>43975</v>
      </c>
      <c r="B878" s="17" t="str">
        <f t="shared" si="39"/>
        <v>воскресенье</v>
      </c>
      <c r="C878" t="s">
        <v>19</v>
      </c>
      <c r="H878">
        <v>15</v>
      </c>
      <c r="I878">
        <v>779</v>
      </c>
      <c r="J878">
        <v>673</v>
      </c>
      <c r="K878" t="str">
        <f t="shared" si="40"/>
        <v/>
      </c>
      <c r="L878">
        <f t="shared" si="41"/>
        <v>0</v>
      </c>
    </row>
    <row r="879" spans="1:12" x14ac:dyDescent="0.3">
      <c r="A879" s="16">
        <v>43975</v>
      </c>
      <c r="B879" s="17" t="str">
        <f t="shared" si="39"/>
        <v>воскресенье</v>
      </c>
      <c r="C879" t="s">
        <v>15</v>
      </c>
      <c r="H879">
        <v>125</v>
      </c>
      <c r="I879">
        <v>21004</v>
      </c>
      <c r="J879">
        <v>19556</v>
      </c>
      <c r="K879" t="str">
        <f t="shared" si="40"/>
        <v/>
      </c>
      <c r="L879">
        <f t="shared" si="41"/>
        <v>0</v>
      </c>
    </row>
    <row r="880" spans="1:12" x14ac:dyDescent="0.3">
      <c r="A880" s="16">
        <v>43975</v>
      </c>
      <c r="B880" s="17" t="str">
        <f t="shared" si="39"/>
        <v>воскресенье</v>
      </c>
      <c r="C880" t="s">
        <v>14</v>
      </c>
      <c r="H880">
        <v>129</v>
      </c>
      <c r="I880">
        <v>16432</v>
      </c>
      <c r="J880">
        <v>15345</v>
      </c>
      <c r="K880" t="str">
        <f t="shared" si="40"/>
        <v/>
      </c>
      <c r="L880">
        <f t="shared" si="41"/>
        <v>0</v>
      </c>
    </row>
    <row r="881" spans="1:12" x14ac:dyDescent="0.3">
      <c r="A881" s="16">
        <v>43975</v>
      </c>
      <c r="B881" s="17" t="str">
        <f t="shared" si="39"/>
        <v>воскресенье</v>
      </c>
      <c r="C881" t="s">
        <v>12</v>
      </c>
      <c r="H881">
        <v>10</v>
      </c>
      <c r="I881">
        <v>639</v>
      </c>
      <c r="J881">
        <v>557</v>
      </c>
      <c r="K881" t="str">
        <f t="shared" si="40"/>
        <v/>
      </c>
      <c r="L881">
        <f t="shared" si="41"/>
        <v>0</v>
      </c>
    </row>
    <row r="882" spans="1:12" x14ac:dyDescent="0.3">
      <c r="A882" s="16">
        <v>43976</v>
      </c>
      <c r="B882" s="17" t="str">
        <f t="shared" si="39"/>
        <v>понедельник</v>
      </c>
      <c r="C882" t="s">
        <v>16</v>
      </c>
      <c r="H882">
        <v>36</v>
      </c>
      <c r="I882">
        <v>4641</v>
      </c>
      <c r="J882">
        <v>4274</v>
      </c>
      <c r="K882" t="str">
        <f t="shared" si="40"/>
        <v/>
      </c>
      <c r="L882">
        <f t="shared" si="41"/>
        <v>0</v>
      </c>
    </row>
    <row r="883" spans="1:12" x14ac:dyDescent="0.3">
      <c r="A883" s="16">
        <v>43976</v>
      </c>
      <c r="B883" s="17" t="str">
        <f t="shared" si="39"/>
        <v>понедельник</v>
      </c>
      <c r="C883" t="s">
        <v>11</v>
      </c>
      <c r="H883">
        <v>31</v>
      </c>
      <c r="I883">
        <v>5210</v>
      </c>
      <c r="J883">
        <v>4841</v>
      </c>
      <c r="K883" t="str">
        <f t="shared" si="40"/>
        <v/>
      </c>
      <c r="L883">
        <f t="shared" si="41"/>
        <v>0</v>
      </c>
    </row>
    <row r="884" spans="1:12" x14ac:dyDescent="0.3">
      <c r="A884" s="16">
        <v>43976</v>
      </c>
      <c r="B884" s="17" t="str">
        <f t="shared" si="39"/>
        <v>понедельник</v>
      </c>
      <c r="C884" t="s">
        <v>17</v>
      </c>
      <c r="H884">
        <v>21</v>
      </c>
      <c r="I884">
        <v>2330</v>
      </c>
      <c r="J884">
        <v>2142</v>
      </c>
      <c r="K884" t="str">
        <f t="shared" si="40"/>
        <v/>
      </c>
      <c r="L884">
        <f t="shared" si="41"/>
        <v>0</v>
      </c>
    </row>
    <row r="885" spans="1:12" x14ac:dyDescent="0.3">
      <c r="A885" s="16">
        <v>43976</v>
      </c>
      <c r="B885" s="17" t="str">
        <f t="shared" si="39"/>
        <v>понедельник</v>
      </c>
      <c r="C885" t="s">
        <v>10</v>
      </c>
      <c r="H885">
        <v>20</v>
      </c>
      <c r="I885">
        <v>2087</v>
      </c>
      <c r="J885">
        <v>1914</v>
      </c>
      <c r="K885" t="str">
        <f t="shared" si="40"/>
        <v/>
      </c>
      <c r="L885">
        <f t="shared" si="41"/>
        <v>0</v>
      </c>
    </row>
    <row r="886" spans="1:12" x14ac:dyDescent="0.3">
      <c r="A886" s="16">
        <v>43976</v>
      </c>
      <c r="B886" s="17" t="str">
        <f t="shared" si="39"/>
        <v>понедельник</v>
      </c>
      <c r="C886" t="s">
        <v>20</v>
      </c>
      <c r="H886">
        <v>20</v>
      </c>
      <c r="I886">
        <v>1899</v>
      </c>
      <c r="J886">
        <v>1738</v>
      </c>
      <c r="K886" t="str">
        <f t="shared" si="40"/>
        <v/>
      </c>
      <c r="L886">
        <f t="shared" si="41"/>
        <v>0</v>
      </c>
    </row>
    <row r="887" spans="1:12" x14ac:dyDescent="0.3">
      <c r="A887" s="16">
        <v>43976</v>
      </c>
      <c r="B887" s="17" t="str">
        <f t="shared" si="39"/>
        <v>понедельник</v>
      </c>
      <c r="C887" t="s">
        <v>22</v>
      </c>
      <c r="H887">
        <v>54</v>
      </c>
      <c r="I887">
        <v>12336</v>
      </c>
      <c r="J887">
        <v>11519</v>
      </c>
      <c r="K887" t="str">
        <f t="shared" si="40"/>
        <v/>
      </c>
      <c r="L887">
        <f t="shared" si="41"/>
        <v>0</v>
      </c>
    </row>
    <row r="888" spans="1:12" x14ac:dyDescent="0.3">
      <c r="A888" s="16">
        <v>43976</v>
      </c>
      <c r="B888" s="17" t="str">
        <f t="shared" si="39"/>
        <v>понедельник</v>
      </c>
      <c r="C888" t="s">
        <v>21</v>
      </c>
      <c r="H888">
        <v>59</v>
      </c>
      <c r="I888">
        <v>12983</v>
      </c>
      <c r="J888">
        <v>12056</v>
      </c>
      <c r="K888" t="str">
        <f t="shared" si="40"/>
        <v/>
      </c>
      <c r="L888">
        <f t="shared" si="41"/>
        <v>0</v>
      </c>
    </row>
    <row r="889" spans="1:12" x14ac:dyDescent="0.3">
      <c r="A889" s="16">
        <v>43976</v>
      </c>
      <c r="B889" s="17" t="str">
        <f t="shared" si="39"/>
        <v>понедельник</v>
      </c>
      <c r="C889" t="s">
        <v>13</v>
      </c>
      <c r="H889">
        <v>20</v>
      </c>
      <c r="I889">
        <v>2011</v>
      </c>
      <c r="J889">
        <v>1791</v>
      </c>
      <c r="K889" t="str">
        <f t="shared" si="40"/>
        <v/>
      </c>
      <c r="L889">
        <f t="shared" si="41"/>
        <v>0</v>
      </c>
    </row>
    <row r="890" spans="1:12" x14ac:dyDescent="0.3">
      <c r="A890" s="16">
        <v>43976</v>
      </c>
      <c r="B890" s="17" t="str">
        <f t="shared" si="39"/>
        <v>понедельник</v>
      </c>
      <c r="C890" t="s">
        <v>23</v>
      </c>
      <c r="H890">
        <v>18</v>
      </c>
      <c r="I890">
        <v>989</v>
      </c>
      <c r="J890">
        <v>887</v>
      </c>
      <c r="K890" t="str">
        <f t="shared" si="40"/>
        <v/>
      </c>
      <c r="L890">
        <f t="shared" si="41"/>
        <v>0</v>
      </c>
    </row>
    <row r="891" spans="1:12" x14ac:dyDescent="0.3">
      <c r="A891" s="16">
        <v>43976</v>
      </c>
      <c r="B891" s="17" t="str">
        <f t="shared" si="39"/>
        <v>понедельник</v>
      </c>
      <c r="C891" t="s">
        <v>18</v>
      </c>
      <c r="H891">
        <v>17</v>
      </c>
      <c r="I891">
        <v>1142</v>
      </c>
      <c r="J891">
        <v>1020</v>
      </c>
      <c r="K891" t="str">
        <f t="shared" si="40"/>
        <v/>
      </c>
      <c r="L891">
        <f t="shared" si="41"/>
        <v>0</v>
      </c>
    </row>
    <row r="892" spans="1:12" x14ac:dyDescent="0.3">
      <c r="A892" s="16">
        <v>43976</v>
      </c>
      <c r="B892" s="17" t="str">
        <f t="shared" si="39"/>
        <v>понедельник</v>
      </c>
      <c r="C892" t="s">
        <v>19</v>
      </c>
      <c r="H892">
        <v>15</v>
      </c>
      <c r="I892">
        <v>835</v>
      </c>
      <c r="J892">
        <v>736</v>
      </c>
      <c r="K892" t="str">
        <f t="shared" si="40"/>
        <v/>
      </c>
      <c r="L892">
        <f t="shared" si="41"/>
        <v>0</v>
      </c>
    </row>
    <row r="893" spans="1:12" x14ac:dyDescent="0.3">
      <c r="A893" s="16">
        <v>43976</v>
      </c>
      <c r="B893" s="17" t="str">
        <f t="shared" si="39"/>
        <v>понедельник</v>
      </c>
      <c r="C893" t="s">
        <v>15</v>
      </c>
      <c r="H893">
        <v>124</v>
      </c>
      <c r="I893">
        <v>20358</v>
      </c>
      <c r="J893">
        <v>18890</v>
      </c>
      <c r="K893" t="str">
        <f t="shared" si="40"/>
        <v/>
      </c>
      <c r="L893">
        <f t="shared" si="41"/>
        <v>0</v>
      </c>
    </row>
    <row r="894" spans="1:12" x14ac:dyDescent="0.3">
      <c r="A894" s="16">
        <v>43976</v>
      </c>
      <c r="B894" s="17" t="str">
        <f t="shared" si="39"/>
        <v>понедельник</v>
      </c>
      <c r="C894" t="s">
        <v>14</v>
      </c>
      <c r="H894">
        <v>129</v>
      </c>
      <c r="I894">
        <v>15822</v>
      </c>
      <c r="J894">
        <v>14753</v>
      </c>
      <c r="K894" t="str">
        <f t="shared" si="40"/>
        <v/>
      </c>
      <c r="L894">
        <f t="shared" si="41"/>
        <v>0</v>
      </c>
    </row>
    <row r="895" spans="1:12" x14ac:dyDescent="0.3">
      <c r="A895" s="16">
        <v>43976</v>
      </c>
      <c r="B895" s="17" t="str">
        <f t="shared" si="39"/>
        <v>понедельник</v>
      </c>
      <c r="C895" t="s">
        <v>12</v>
      </c>
      <c r="H895">
        <v>10</v>
      </c>
      <c r="I895">
        <v>739</v>
      </c>
      <c r="J895">
        <v>642</v>
      </c>
      <c r="K895" t="str">
        <f t="shared" si="40"/>
        <v/>
      </c>
      <c r="L895">
        <f t="shared" si="41"/>
        <v>0</v>
      </c>
    </row>
    <row r="896" spans="1:12" x14ac:dyDescent="0.3">
      <c r="A896" s="16">
        <v>43977</v>
      </c>
      <c r="B896" s="17" t="str">
        <f t="shared" si="39"/>
        <v>вторник</v>
      </c>
      <c r="C896" t="s">
        <v>16</v>
      </c>
      <c r="H896">
        <v>36</v>
      </c>
      <c r="I896">
        <v>4770</v>
      </c>
      <c r="J896">
        <v>4424</v>
      </c>
      <c r="K896" t="str">
        <f t="shared" si="40"/>
        <v>Последняя неделя</v>
      </c>
      <c r="L896">
        <f t="shared" si="41"/>
        <v>0</v>
      </c>
    </row>
    <row r="897" spans="1:12" x14ac:dyDescent="0.3">
      <c r="A897" s="16">
        <v>43977</v>
      </c>
      <c r="B897" s="17" t="str">
        <f t="shared" si="39"/>
        <v>вторник</v>
      </c>
      <c r="C897" t="s">
        <v>11</v>
      </c>
      <c r="H897">
        <v>31</v>
      </c>
      <c r="I897">
        <v>5493</v>
      </c>
      <c r="J897">
        <v>5119</v>
      </c>
      <c r="K897" t="str">
        <f t="shared" si="40"/>
        <v>Последняя неделя</v>
      </c>
      <c r="L897">
        <f t="shared" si="41"/>
        <v>0</v>
      </c>
    </row>
    <row r="898" spans="1:12" x14ac:dyDescent="0.3">
      <c r="A898" s="16">
        <v>43977</v>
      </c>
      <c r="B898" s="17" t="str">
        <f t="shared" ref="B898:B961" si="42">TEXT(A898,"ДДДД")</f>
        <v>вторник</v>
      </c>
      <c r="C898" t="s">
        <v>17</v>
      </c>
      <c r="H898">
        <v>21</v>
      </c>
      <c r="I898">
        <v>2418</v>
      </c>
      <c r="J898">
        <v>2215</v>
      </c>
      <c r="K898" t="str">
        <f t="shared" ref="K898:K961" si="43">IF(AND(ISNUMBER(A898),A898&gt;=$O$1-6),"Последняя неделя","")</f>
        <v>Последняя неделя</v>
      </c>
      <c r="L898">
        <f t="shared" ref="L898:L961" si="44">IF(H898&lt;&gt;0,E898/H898,0)</f>
        <v>0</v>
      </c>
    </row>
    <row r="899" spans="1:12" x14ac:dyDescent="0.3">
      <c r="A899" s="16">
        <v>43977</v>
      </c>
      <c r="B899" s="17" t="str">
        <f t="shared" si="42"/>
        <v>вторник</v>
      </c>
      <c r="C899" t="s">
        <v>10</v>
      </c>
      <c r="H899">
        <v>20</v>
      </c>
      <c r="I899">
        <v>2044</v>
      </c>
      <c r="J899">
        <v>1863</v>
      </c>
      <c r="K899" t="str">
        <f t="shared" si="43"/>
        <v>Последняя неделя</v>
      </c>
      <c r="L899">
        <f t="shared" si="44"/>
        <v>0</v>
      </c>
    </row>
    <row r="900" spans="1:12" x14ac:dyDescent="0.3">
      <c r="A900" s="16">
        <v>43977</v>
      </c>
      <c r="B900" s="17" t="str">
        <f t="shared" si="42"/>
        <v>вторник</v>
      </c>
      <c r="C900" t="s">
        <v>20</v>
      </c>
      <c r="H900">
        <v>20</v>
      </c>
      <c r="I900">
        <v>1814</v>
      </c>
      <c r="J900">
        <v>1655</v>
      </c>
      <c r="K900" t="str">
        <f t="shared" si="43"/>
        <v>Последняя неделя</v>
      </c>
      <c r="L900">
        <f t="shared" si="44"/>
        <v>0</v>
      </c>
    </row>
    <row r="901" spans="1:12" x14ac:dyDescent="0.3">
      <c r="A901" s="16">
        <v>43977</v>
      </c>
      <c r="B901" s="17" t="str">
        <f t="shared" si="42"/>
        <v>вторник</v>
      </c>
      <c r="C901" t="s">
        <v>22</v>
      </c>
      <c r="H901">
        <v>54</v>
      </c>
      <c r="I901">
        <v>14482</v>
      </c>
      <c r="J901">
        <v>13510</v>
      </c>
      <c r="K901" t="str">
        <f t="shared" si="43"/>
        <v>Последняя неделя</v>
      </c>
      <c r="L901">
        <f t="shared" si="44"/>
        <v>0</v>
      </c>
    </row>
    <row r="902" spans="1:12" x14ac:dyDescent="0.3">
      <c r="A902" s="16">
        <v>43977</v>
      </c>
      <c r="B902" s="17" t="str">
        <f t="shared" si="42"/>
        <v>вторник</v>
      </c>
      <c r="C902" t="s">
        <v>21</v>
      </c>
      <c r="H902">
        <v>59</v>
      </c>
      <c r="I902">
        <v>15369</v>
      </c>
      <c r="J902">
        <v>14299</v>
      </c>
      <c r="K902" t="str">
        <f t="shared" si="43"/>
        <v>Последняя неделя</v>
      </c>
      <c r="L902">
        <f t="shared" si="44"/>
        <v>0</v>
      </c>
    </row>
    <row r="903" spans="1:12" x14ac:dyDescent="0.3">
      <c r="A903" s="16">
        <v>43977</v>
      </c>
      <c r="B903" s="17" t="str">
        <f t="shared" si="42"/>
        <v>вторник</v>
      </c>
      <c r="C903" t="s">
        <v>13</v>
      </c>
      <c r="H903">
        <v>20</v>
      </c>
      <c r="I903">
        <v>2036</v>
      </c>
      <c r="J903">
        <v>1790</v>
      </c>
      <c r="K903" t="str">
        <f t="shared" si="43"/>
        <v>Последняя неделя</v>
      </c>
      <c r="L903">
        <f t="shared" si="44"/>
        <v>0</v>
      </c>
    </row>
    <row r="904" spans="1:12" x14ac:dyDescent="0.3">
      <c r="A904" s="16">
        <v>43977</v>
      </c>
      <c r="B904" s="17" t="str">
        <f t="shared" si="42"/>
        <v>вторник</v>
      </c>
      <c r="C904" t="s">
        <v>23</v>
      </c>
      <c r="H904">
        <v>18</v>
      </c>
      <c r="I904">
        <v>914</v>
      </c>
      <c r="J904">
        <v>804</v>
      </c>
      <c r="K904" t="str">
        <f t="shared" si="43"/>
        <v>Последняя неделя</v>
      </c>
      <c r="L904">
        <f t="shared" si="44"/>
        <v>0</v>
      </c>
    </row>
    <row r="905" spans="1:12" x14ac:dyDescent="0.3">
      <c r="A905" s="16">
        <v>43977</v>
      </c>
      <c r="B905" s="17" t="str">
        <f t="shared" si="42"/>
        <v>вторник</v>
      </c>
      <c r="C905" t="s">
        <v>18</v>
      </c>
      <c r="H905">
        <v>17</v>
      </c>
      <c r="I905">
        <v>1140</v>
      </c>
      <c r="J905">
        <v>1016</v>
      </c>
      <c r="K905" t="str">
        <f t="shared" si="43"/>
        <v>Последняя неделя</v>
      </c>
      <c r="L905">
        <f t="shared" si="44"/>
        <v>0</v>
      </c>
    </row>
    <row r="906" spans="1:12" x14ac:dyDescent="0.3">
      <c r="A906" s="16">
        <v>43977</v>
      </c>
      <c r="B906" s="17" t="str">
        <f t="shared" si="42"/>
        <v>вторник</v>
      </c>
      <c r="C906" t="s">
        <v>19</v>
      </c>
      <c r="H906">
        <v>15</v>
      </c>
      <c r="I906">
        <v>812</v>
      </c>
      <c r="J906">
        <v>711</v>
      </c>
      <c r="K906" t="str">
        <f t="shared" si="43"/>
        <v>Последняя неделя</v>
      </c>
      <c r="L906">
        <f t="shared" si="44"/>
        <v>0</v>
      </c>
    </row>
    <row r="907" spans="1:12" x14ac:dyDescent="0.3">
      <c r="A907" s="16">
        <v>43977</v>
      </c>
      <c r="B907" s="17" t="str">
        <f t="shared" si="42"/>
        <v>вторник</v>
      </c>
      <c r="C907" t="s">
        <v>15</v>
      </c>
      <c r="H907">
        <v>124</v>
      </c>
      <c r="I907">
        <v>21153</v>
      </c>
      <c r="J907">
        <v>19673</v>
      </c>
      <c r="K907" t="str">
        <f t="shared" si="43"/>
        <v>Последняя неделя</v>
      </c>
      <c r="L907">
        <f t="shared" si="44"/>
        <v>0</v>
      </c>
    </row>
    <row r="908" spans="1:12" x14ac:dyDescent="0.3">
      <c r="A908" s="16">
        <v>43977</v>
      </c>
      <c r="B908" s="17" t="str">
        <f t="shared" si="42"/>
        <v>вторник</v>
      </c>
      <c r="C908" t="s">
        <v>14</v>
      </c>
      <c r="H908">
        <v>129</v>
      </c>
      <c r="I908">
        <v>16459</v>
      </c>
      <c r="J908">
        <v>15355</v>
      </c>
      <c r="K908" t="str">
        <f t="shared" si="43"/>
        <v>Последняя неделя</v>
      </c>
      <c r="L908">
        <f t="shared" si="44"/>
        <v>0</v>
      </c>
    </row>
    <row r="909" spans="1:12" x14ac:dyDescent="0.3">
      <c r="A909" s="16">
        <v>43977</v>
      </c>
      <c r="B909" s="17" t="str">
        <f t="shared" si="42"/>
        <v>вторник</v>
      </c>
      <c r="C909" t="s">
        <v>12</v>
      </c>
      <c r="H909">
        <v>10</v>
      </c>
      <c r="I909">
        <v>692</v>
      </c>
      <c r="J909">
        <v>601</v>
      </c>
      <c r="K909" t="str">
        <f t="shared" si="43"/>
        <v>Последняя неделя</v>
      </c>
      <c r="L909">
        <f t="shared" si="44"/>
        <v>0</v>
      </c>
    </row>
    <row r="910" spans="1:12" x14ac:dyDescent="0.3">
      <c r="A910" s="16">
        <v>43977</v>
      </c>
      <c r="B910" s="17" t="str">
        <f t="shared" si="42"/>
        <v>вторник</v>
      </c>
      <c r="C910" t="s">
        <v>24</v>
      </c>
      <c r="H910">
        <v>7</v>
      </c>
      <c r="I910">
        <v>577</v>
      </c>
      <c r="J910">
        <v>389</v>
      </c>
      <c r="K910" t="str">
        <f t="shared" si="43"/>
        <v>Последняя неделя</v>
      </c>
      <c r="L910">
        <f t="shared" si="44"/>
        <v>0</v>
      </c>
    </row>
    <row r="911" spans="1:12" x14ac:dyDescent="0.3">
      <c r="A911" s="16">
        <v>43978</v>
      </c>
      <c r="B911" s="17" t="str">
        <f t="shared" si="42"/>
        <v>среда</v>
      </c>
      <c r="C911" t="s">
        <v>16</v>
      </c>
      <c r="H911">
        <v>36</v>
      </c>
      <c r="I911">
        <v>4951</v>
      </c>
      <c r="J911">
        <v>4584</v>
      </c>
      <c r="K911" t="str">
        <f t="shared" si="43"/>
        <v>Последняя неделя</v>
      </c>
      <c r="L911">
        <f t="shared" si="44"/>
        <v>0</v>
      </c>
    </row>
    <row r="912" spans="1:12" x14ac:dyDescent="0.3">
      <c r="A912" s="16">
        <v>43978</v>
      </c>
      <c r="B912" s="17" t="str">
        <f t="shared" si="42"/>
        <v>среда</v>
      </c>
      <c r="C912" t="s">
        <v>11</v>
      </c>
      <c r="H912">
        <v>31</v>
      </c>
      <c r="I912">
        <v>5330</v>
      </c>
      <c r="J912">
        <v>4977</v>
      </c>
      <c r="K912" t="str">
        <f t="shared" si="43"/>
        <v>Последняя неделя</v>
      </c>
      <c r="L912">
        <f t="shared" si="44"/>
        <v>0</v>
      </c>
    </row>
    <row r="913" spans="1:12" x14ac:dyDescent="0.3">
      <c r="A913" s="16">
        <v>43978</v>
      </c>
      <c r="B913" s="17" t="str">
        <f t="shared" si="42"/>
        <v>среда</v>
      </c>
      <c r="C913" t="s">
        <v>17</v>
      </c>
      <c r="H913">
        <v>21</v>
      </c>
      <c r="I913">
        <v>2430</v>
      </c>
      <c r="J913">
        <v>2216</v>
      </c>
      <c r="K913" t="str">
        <f t="shared" si="43"/>
        <v>Последняя неделя</v>
      </c>
      <c r="L913">
        <f t="shared" si="44"/>
        <v>0</v>
      </c>
    </row>
    <row r="914" spans="1:12" x14ac:dyDescent="0.3">
      <c r="A914" s="16">
        <v>43978</v>
      </c>
      <c r="B914" s="17" t="str">
        <f t="shared" si="42"/>
        <v>среда</v>
      </c>
      <c r="C914" t="s">
        <v>10</v>
      </c>
      <c r="H914">
        <v>20</v>
      </c>
      <c r="I914">
        <v>2079</v>
      </c>
      <c r="J914">
        <v>1893</v>
      </c>
      <c r="K914" t="str">
        <f t="shared" si="43"/>
        <v>Последняя неделя</v>
      </c>
      <c r="L914">
        <f t="shared" si="44"/>
        <v>0</v>
      </c>
    </row>
    <row r="915" spans="1:12" x14ac:dyDescent="0.3">
      <c r="A915" s="16">
        <v>43978</v>
      </c>
      <c r="B915" s="17" t="str">
        <f t="shared" si="42"/>
        <v>среда</v>
      </c>
      <c r="C915" t="s">
        <v>20</v>
      </c>
      <c r="H915">
        <v>20</v>
      </c>
      <c r="I915">
        <v>1873</v>
      </c>
      <c r="J915">
        <v>1715</v>
      </c>
      <c r="K915" t="str">
        <f t="shared" si="43"/>
        <v>Последняя неделя</v>
      </c>
      <c r="L915">
        <f t="shared" si="44"/>
        <v>0</v>
      </c>
    </row>
    <row r="916" spans="1:12" x14ac:dyDescent="0.3">
      <c r="A916" s="16">
        <v>43978</v>
      </c>
      <c r="B916" s="17" t="str">
        <f t="shared" si="42"/>
        <v>среда</v>
      </c>
      <c r="C916" t="s">
        <v>22</v>
      </c>
      <c r="H916">
        <v>54</v>
      </c>
      <c r="I916">
        <v>13091</v>
      </c>
      <c r="J916">
        <v>12216</v>
      </c>
      <c r="K916" t="str">
        <f t="shared" si="43"/>
        <v>Последняя неделя</v>
      </c>
      <c r="L916">
        <f t="shared" si="44"/>
        <v>0</v>
      </c>
    </row>
    <row r="917" spans="1:12" x14ac:dyDescent="0.3">
      <c r="A917" s="16">
        <v>43978</v>
      </c>
      <c r="B917" s="17" t="str">
        <f t="shared" si="42"/>
        <v>среда</v>
      </c>
      <c r="C917" t="s">
        <v>21</v>
      </c>
      <c r="H917">
        <v>59</v>
      </c>
      <c r="I917">
        <v>13942</v>
      </c>
      <c r="J917">
        <v>12986</v>
      </c>
      <c r="K917" t="str">
        <f t="shared" si="43"/>
        <v>Последняя неделя</v>
      </c>
      <c r="L917">
        <f t="shared" si="44"/>
        <v>0</v>
      </c>
    </row>
    <row r="918" spans="1:12" x14ac:dyDescent="0.3">
      <c r="A918" s="16">
        <v>43978</v>
      </c>
      <c r="B918" s="17" t="str">
        <f t="shared" si="42"/>
        <v>среда</v>
      </c>
      <c r="C918" t="s">
        <v>13</v>
      </c>
      <c r="H918">
        <v>20</v>
      </c>
      <c r="I918">
        <v>2079</v>
      </c>
      <c r="J918">
        <v>1856</v>
      </c>
      <c r="K918" t="str">
        <f t="shared" si="43"/>
        <v>Последняя неделя</v>
      </c>
      <c r="L918">
        <f t="shared" si="44"/>
        <v>0</v>
      </c>
    </row>
    <row r="919" spans="1:12" x14ac:dyDescent="0.3">
      <c r="A919" s="16">
        <v>43978</v>
      </c>
      <c r="B919" s="17" t="str">
        <f t="shared" si="42"/>
        <v>среда</v>
      </c>
      <c r="C919" t="s">
        <v>23</v>
      </c>
      <c r="H919">
        <v>18</v>
      </c>
      <c r="I919">
        <v>962</v>
      </c>
      <c r="J919">
        <v>859</v>
      </c>
      <c r="K919" t="str">
        <f t="shared" si="43"/>
        <v>Последняя неделя</v>
      </c>
      <c r="L919">
        <f t="shared" si="44"/>
        <v>0</v>
      </c>
    </row>
    <row r="920" spans="1:12" x14ac:dyDescent="0.3">
      <c r="A920" s="16">
        <v>43978</v>
      </c>
      <c r="B920" s="17" t="str">
        <f t="shared" si="42"/>
        <v>среда</v>
      </c>
      <c r="C920" t="s">
        <v>18</v>
      </c>
      <c r="H920">
        <v>17</v>
      </c>
      <c r="I920">
        <v>1203</v>
      </c>
      <c r="J920">
        <v>1077</v>
      </c>
      <c r="K920" t="str">
        <f t="shared" si="43"/>
        <v>Последняя неделя</v>
      </c>
      <c r="L920">
        <f t="shared" si="44"/>
        <v>0</v>
      </c>
    </row>
    <row r="921" spans="1:12" x14ac:dyDescent="0.3">
      <c r="A921" s="16">
        <v>43978</v>
      </c>
      <c r="B921" s="17" t="str">
        <f t="shared" si="42"/>
        <v>среда</v>
      </c>
      <c r="C921" t="s">
        <v>19</v>
      </c>
      <c r="H921">
        <v>15</v>
      </c>
      <c r="I921">
        <v>809</v>
      </c>
      <c r="J921">
        <v>702</v>
      </c>
      <c r="K921" t="str">
        <f t="shared" si="43"/>
        <v>Последняя неделя</v>
      </c>
      <c r="L921">
        <f t="shared" si="44"/>
        <v>0</v>
      </c>
    </row>
    <row r="922" spans="1:12" x14ac:dyDescent="0.3">
      <c r="A922" s="16">
        <v>43978</v>
      </c>
      <c r="B922" s="17" t="str">
        <f t="shared" si="42"/>
        <v>среда</v>
      </c>
      <c r="C922" t="s">
        <v>15</v>
      </c>
      <c r="H922">
        <v>124</v>
      </c>
      <c r="I922">
        <v>21384</v>
      </c>
      <c r="J922">
        <v>19897</v>
      </c>
      <c r="K922" t="str">
        <f t="shared" si="43"/>
        <v>Последняя неделя</v>
      </c>
      <c r="L922">
        <f t="shared" si="44"/>
        <v>0</v>
      </c>
    </row>
    <row r="923" spans="1:12" x14ac:dyDescent="0.3">
      <c r="A923" s="16">
        <v>43978</v>
      </c>
      <c r="B923" s="17" t="str">
        <f t="shared" si="42"/>
        <v>среда</v>
      </c>
      <c r="C923" t="s">
        <v>14</v>
      </c>
      <c r="H923">
        <v>129</v>
      </c>
      <c r="I923">
        <v>17115</v>
      </c>
      <c r="J923">
        <v>15962</v>
      </c>
      <c r="K923" t="str">
        <f t="shared" si="43"/>
        <v>Последняя неделя</v>
      </c>
      <c r="L923">
        <f t="shared" si="44"/>
        <v>0</v>
      </c>
    </row>
    <row r="924" spans="1:12" x14ac:dyDescent="0.3">
      <c r="A924" s="16">
        <v>43978</v>
      </c>
      <c r="B924" s="17" t="str">
        <f t="shared" si="42"/>
        <v>среда</v>
      </c>
      <c r="C924" t="s">
        <v>12</v>
      </c>
      <c r="H924">
        <v>10</v>
      </c>
      <c r="I924">
        <v>757</v>
      </c>
      <c r="J924">
        <v>660</v>
      </c>
      <c r="K924" t="str">
        <f t="shared" si="43"/>
        <v>Последняя неделя</v>
      </c>
      <c r="L924">
        <f t="shared" si="44"/>
        <v>0</v>
      </c>
    </row>
    <row r="925" spans="1:12" x14ac:dyDescent="0.3">
      <c r="A925" s="16">
        <v>43978</v>
      </c>
      <c r="B925" s="17" t="str">
        <f t="shared" si="42"/>
        <v>среда</v>
      </c>
      <c r="C925" t="s">
        <v>24</v>
      </c>
      <c r="H925">
        <v>7</v>
      </c>
      <c r="I925">
        <v>409</v>
      </c>
      <c r="J925">
        <v>329</v>
      </c>
      <c r="K925" t="str">
        <f t="shared" si="43"/>
        <v>Последняя неделя</v>
      </c>
      <c r="L925">
        <f t="shared" si="44"/>
        <v>0</v>
      </c>
    </row>
    <row r="926" spans="1:12" x14ac:dyDescent="0.3">
      <c r="A926" s="16">
        <v>43979</v>
      </c>
      <c r="B926" s="17" t="str">
        <f t="shared" si="42"/>
        <v>четверг</v>
      </c>
      <c r="C926" t="s">
        <v>16</v>
      </c>
      <c r="H926">
        <v>37</v>
      </c>
      <c r="I926">
        <v>4840</v>
      </c>
      <c r="J926">
        <v>4475</v>
      </c>
      <c r="K926" t="str">
        <f t="shared" si="43"/>
        <v>Последняя неделя</v>
      </c>
      <c r="L926">
        <f t="shared" si="44"/>
        <v>0</v>
      </c>
    </row>
    <row r="927" spans="1:12" x14ac:dyDescent="0.3">
      <c r="A927" s="16">
        <v>43979</v>
      </c>
      <c r="B927" s="17" t="str">
        <f t="shared" si="42"/>
        <v>четверг</v>
      </c>
      <c r="C927" t="s">
        <v>11</v>
      </c>
      <c r="H927">
        <v>31</v>
      </c>
      <c r="I927">
        <v>5355</v>
      </c>
      <c r="J927">
        <v>4969</v>
      </c>
      <c r="K927" t="str">
        <f t="shared" si="43"/>
        <v>Последняя неделя</v>
      </c>
      <c r="L927">
        <f t="shared" si="44"/>
        <v>0</v>
      </c>
    </row>
    <row r="928" spans="1:12" x14ac:dyDescent="0.3">
      <c r="A928" s="16">
        <v>43979</v>
      </c>
      <c r="B928" s="17" t="str">
        <f t="shared" si="42"/>
        <v>четверг</v>
      </c>
      <c r="C928" t="s">
        <v>17</v>
      </c>
      <c r="H928">
        <v>22</v>
      </c>
      <c r="I928">
        <v>2454</v>
      </c>
      <c r="J928">
        <v>2239</v>
      </c>
      <c r="K928" t="str">
        <f t="shared" si="43"/>
        <v>Последняя неделя</v>
      </c>
      <c r="L928">
        <f t="shared" si="44"/>
        <v>0</v>
      </c>
    </row>
    <row r="929" spans="1:12" x14ac:dyDescent="0.3">
      <c r="A929" s="16">
        <v>43979</v>
      </c>
      <c r="B929" s="17" t="str">
        <f t="shared" si="42"/>
        <v>четверг</v>
      </c>
      <c r="C929" t="s">
        <v>10</v>
      </c>
      <c r="H929">
        <v>20</v>
      </c>
      <c r="I929">
        <v>1886</v>
      </c>
      <c r="J929">
        <v>1736</v>
      </c>
      <c r="K929" t="str">
        <f t="shared" si="43"/>
        <v>Последняя неделя</v>
      </c>
      <c r="L929">
        <f t="shared" si="44"/>
        <v>0</v>
      </c>
    </row>
    <row r="930" spans="1:12" x14ac:dyDescent="0.3">
      <c r="A930" s="16">
        <v>43979</v>
      </c>
      <c r="B930" s="17" t="str">
        <f t="shared" si="42"/>
        <v>четверг</v>
      </c>
      <c r="C930" t="s">
        <v>20</v>
      </c>
      <c r="H930">
        <v>20</v>
      </c>
      <c r="I930">
        <v>1875</v>
      </c>
      <c r="J930">
        <v>1701</v>
      </c>
      <c r="K930" t="str">
        <f t="shared" si="43"/>
        <v>Последняя неделя</v>
      </c>
      <c r="L930">
        <f t="shared" si="44"/>
        <v>0</v>
      </c>
    </row>
    <row r="931" spans="1:12" x14ac:dyDescent="0.3">
      <c r="A931" s="16">
        <v>43979</v>
      </c>
      <c r="B931" s="17" t="str">
        <f t="shared" si="42"/>
        <v>четверг</v>
      </c>
      <c r="C931" t="s">
        <v>22</v>
      </c>
      <c r="H931">
        <v>54</v>
      </c>
      <c r="I931">
        <v>12409</v>
      </c>
      <c r="J931">
        <v>11582</v>
      </c>
      <c r="K931" t="str">
        <f t="shared" si="43"/>
        <v>Последняя неделя</v>
      </c>
      <c r="L931">
        <f t="shared" si="44"/>
        <v>0</v>
      </c>
    </row>
    <row r="932" spans="1:12" x14ac:dyDescent="0.3">
      <c r="A932" s="16">
        <v>43979</v>
      </c>
      <c r="B932" s="17" t="str">
        <f t="shared" si="42"/>
        <v>четверг</v>
      </c>
      <c r="C932" t="s">
        <v>21</v>
      </c>
      <c r="H932">
        <v>60</v>
      </c>
      <c r="I932">
        <v>12854</v>
      </c>
      <c r="J932">
        <v>11954</v>
      </c>
      <c r="K932" t="str">
        <f t="shared" si="43"/>
        <v>Последняя неделя</v>
      </c>
      <c r="L932">
        <f t="shared" si="44"/>
        <v>0</v>
      </c>
    </row>
    <row r="933" spans="1:12" x14ac:dyDescent="0.3">
      <c r="A933" s="16">
        <v>43979</v>
      </c>
      <c r="B933" s="17" t="str">
        <f t="shared" si="42"/>
        <v>четверг</v>
      </c>
      <c r="C933" t="s">
        <v>13</v>
      </c>
      <c r="H933">
        <v>20</v>
      </c>
      <c r="I933">
        <v>2088</v>
      </c>
      <c r="J933">
        <v>1848</v>
      </c>
      <c r="K933" t="str">
        <f t="shared" si="43"/>
        <v>Последняя неделя</v>
      </c>
      <c r="L933">
        <f t="shared" si="44"/>
        <v>0</v>
      </c>
    </row>
    <row r="934" spans="1:12" x14ac:dyDescent="0.3">
      <c r="A934" s="16">
        <v>43979</v>
      </c>
      <c r="B934" s="17" t="str">
        <f t="shared" si="42"/>
        <v>четверг</v>
      </c>
      <c r="C934" t="s">
        <v>23</v>
      </c>
      <c r="H934">
        <v>18</v>
      </c>
      <c r="I934">
        <v>1020</v>
      </c>
      <c r="J934">
        <v>911</v>
      </c>
      <c r="K934" t="str">
        <f t="shared" si="43"/>
        <v>Последняя неделя</v>
      </c>
      <c r="L934">
        <f t="shared" si="44"/>
        <v>0</v>
      </c>
    </row>
    <row r="935" spans="1:12" x14ac:dyDescent="0.3">
      <c r="A935" s="16">
        <v>43979</v>
      </c>
      <c r="B935" s="17" t="str">
        <f t="shared" si="42"/>
        <v>четверг</v>
      </c>
      <c r="C935" t="s">
        <v>18</v>
      </c>
      <c r="H935">
        <v>17</v>
      </c>
      <c r="I935">
        <v>1097</v>
      </c>
      <c r="J935">
        <v>968</v>
      </c>
      <c r="K935" t="str">
        <f t="shared" si="43"/>
        <v>Последняя неделя</v>
      </c>
      <c r="L935">
        <f t="shared" si="44"/>
        <v>0</v>
      </c>
    </row>
    <row r="936" spans="1:12" x14ac:dyDescent="0.3">
      <c r="A936" s="16">
        <v>43979</v>
      </c>
      <c r="B936" s="17" t="str">
        <f t="shared" si="42"/>
        <v>четверг</v>
      </c>
      <c r="C936" t="s">
        <v>19</v>
      </c>
      <c r="H936">
        <v>16</v>
      </c>
      <c r="I936">
        <v>876</v>
      </c>
      <c r="J936">
        <v>762</v>
      </c>
      <c r="K936" t="str">
        <f t="shared" si="43"/>
        <v>Последняя неделя</v>
      </c>
      <c r="L936">
        <f t="shared" si="44"/>
        <v>0</v>
      </c>
    </row>
    <row r="937" spans="1:12" x14ac:dyDescent="0.3">
      <c r="A937" s="16">
        <v>43979</v>
      </c>
      <c r="B937" s="17" t="str">
        <f t="shared" si="42"/>
        <v>четверг</v>
      </c>
      <c r="C937" t="s">
        <v>9</v>
      </c>
      <c r="H937">
        <v>15</v>
      </c>
      <c r="I937">
        <v>464</v>
      </c>
      <c r="J937">
        <v>390</v>
      </c>
      <c r="K937" t="str">
        <f t="shared" si="43"/>
        <v>Последняя неделя</v>
      </c>
      <c r="L937">
        <f t="shared" si="44"/>
        <v>0</v>
      </c>
    </row>
    <row r="938" spans="1:12" x14ac:dyDescent="0.3">
      <c r="A938" s="16">
        <v>43979</v>
      </c>
      <c r="B938" s="17" t="str">
        <f t="shared" si="42"/>
        <v>четверг</v>
      </c>
      <c r="C938" t="s">
        <v>15</v>
      </c>
      <c r="H938">
        <v>124</v>
      </c>
      <c r="I938">
        <v>20868</v>
      </c>
      <c r="J938">
        <v>19342</v>
      </c>
      <c r="K938" t="str">
        <f t="shared" si="43"/>
        <v>Последняя неделя</v>
      </c>
      <c r="L938">
        <f t="shared" si="44"/>
        <v>0</v>
      </c>
    </row>
    <row r="939" spans="1:12" x14ac:dyDescent="0.3">
      <c r="A939" s="16">
        <v>43979</v>
      </c>
      <c r="B939" s="17" t="str">
        <f t="shared" si="42"/>
        <v>четверг</v>
      </c>
      <c r="C939" t="s">
        <v>14</v>
      </c>
      <c r="H939">
        <v>129</v>
      </c>
      <c r="I939">
        <v>16453</v>
      </c>
      <c r="J939">
        <v>15289</v>
      </c>
      <c r="K939" t="str">
        <f t="shared" si="43"/>
        <v>Последняя неделя</v>
      </c>
      <c r="L939">
        <f t="shared" si="44"/>
        <v>0</v>
      </c>
    </row>
    <row r="940" spans="1:12" x14ac:dyDescent="0.3">
      <c r="A940" s="16">
        <v>43979</v>
      </c>
      <c r="B940" s="17" t="str">
        <f t="shared" si="42"/>
        <v>четверг</v>
      </c>
      <c r="C940" t="s">
        <v>12</v>
      </c>
      <c r="H940">
        <v>10</v>
      </c>
      <c r="I940">
        <v>791</v>
      </c>
      <c r="J940">
        <v>697</v>
      </c>
      <c r="K940" t="str">
        <f t="shared" si="43"/>
        <v>Последняя неделя</v>
      </c>
      <c r="L940">
        <f t="shared" si="44"/>
        <v>0</v>
      </c>
    </row>
    <row r="941" spans="1:12" x14ac:dyDescent="0.3">
      <c r="A941" s="16">
        <v>43979</v>
      </c>
      <c r="B941" s="17" t="str">
        <f t="shared" si="42"/>
        <v>четверг</v>
      </c>
      <c r="C941" t="s">
        <v>24</v>
      </c>
      <c r="H941">
        <v>7</v>
      </c>
      <c r="I941">
        <v>420</v>
      </c>
      <c r="J941">
        <v>347</v>
      </c>
      <c r="K941" t="str">
        <f t="shared" si="43"/>
        <v>Последняя неделя</v>
      </c>
      <c r="L941">
        <f t="shared" si="44"/>
        <v>0</v>
      </c>
    </row>
    <row r="942" spans="1:12" x14ac:dyDescent="0.3">
      <c r="A942" s="16">
        <v>43980</v>
      </c>
      <c r="B942" s="17" t="str">
        <f t="shared" si="42"/>
        <v>пятница</v>
      </c>
      <c r="C942" t="s">
        <v>16</v>
      </c>
      <c r="H942">
        <v>37</v>
      </c>
      <c r="I942">
        <v>5672</v>
      </c>
      <c r="J942">
        <v>5198</v>
      </c>
      <c r="K942" t="str">
        <f t="shared" si="43"/>
        <v>Последняя неделя</v>
      </c>
      <c r="L942">
        <f t="shared" si="44"/>
        <v>0</v>
      </c>
    </row>
    <row r="943" spans="1:12" x14ac:dyDescent="0.3">
      <c r="A943" s="16">
        <v>43980</v>
      </c>
      <c r="B943" s="17" t="str">
        <f t="shared" si="42"/>
        <v>пятница</v>
      </c>
      <c r="C943" t="s">
        <v>11</v>
      </c>
      <c r="H943">
        <v>31</v>
      </c>
      <c r="I943">
        <v>5751</v>
      </c>
      <c r="J943">
        <v>5319</v>
      </c>
      <c r="K943" t="str">
        <f t="shared" si="43"/>
        <v>Последняя неделя</v>
      </c>
      <c r="L943">
        <f t="shared" si="44"/>
        <v>0</v>
      </c>
    </row>
    <row r="944" spans="1:12" x14ac:dyDescent="0.3">
      <c r="A944" s="16">
        <v>43980</v>
      </c>
      <c r="B944" s="17" t="str">
        <f t="shared" si="42"/>
        <v>пятница</v>
      </c>
      <c r="C944" t="s">
        <v>17</v>
      </c>
      <c r="H944">
        <v>22</v>
      </c>
      <c r="I944">
        <v>2597</v>
      </c>
      <c r="J944">
        <v>2379</v>
      </c>
      <c r="K944" t="str">
        <f t="shared" si="43"/>
        <v>Последняя неделя</v>
      </c>
      <c r="L944">
        <f t="shared" si="44"/>
        <v>0</v>
      </c>
    </row>
    <row r="945" spans="1:12" x14ac:dyDescent="0.3">
      <c r="A945" s="16">
        <v>43980</v>
      </c>
      <c r="B945" s="17" t="str">
        <f t="shared" si="42"/>
        <v>пятница</v>
      </c>
      <c r="C945" t="s">
        <v>10</v>
      </c>
      <c r="H945">
        <v>20</v>
      </c>
      <c r="I945">
        <v>2111</v>
      </c>
      <c r="J945">
        <v>1917</v>
      </c>
      <c r="K945" t="str">
        <f t="shared" si="43"/>
        <v>Последняя неделя</v>
      </c>
      <c r="L945">
        <f t="shared" si="44"/>
        <v>0</v>
      </c>
    </row>
    <row r="946" spans="1:12" x14ac:dyDescent="0.3">
      <c r="A946" s="16">
        <v>43980</v>
      </c>
      <c r="B946" s="17" t="str">
        <f t="shared" si="42"/>
        <v>пятница</v>
      </c>
      <c r="C946" t="s">
        <v>20</v>
      </c>
      <c r="H946">
        <v>20</v>
      </c>
      <c r="I946">
        <v>2064</v>
      </c>
      <c r="J946">
        <v>1896</v>
      </c>
      <c r="K946" t="str">
        <f t="shared" si="43"/>
        <v>Последняя неделя</v>
      </c>
      <c r="L946">
        <f t="shared" si="44"/>
        <v>0</v>
      </c>
    </row>
    <row r="947" spans="1:12" x14ac:dyDescent="0.3">
      <c r="A947" s="16">
        <v>43980</v>
      </c>
      <c r="B947" s="17" t="str">
        <f t="shared" si="42"/>
        <v>пятница</v>
      </c>
      <c r="C947" t="s">
        <v>22</v>
      </c>
      <c r="H947">
        <v>54</v>
      </c>
      <c r="I947">
        <v>14031</v>
      </c>
      <c r="J947">
        <v>12943</v>
      </c>
      <c r="K947" t="str">
        <f t="shared" si="43"/>
        <v>Последняя неделя</v>
      </c>
      <c r="L947">
        <f t="shared" si="44"/>
        <v>0</v>
      </c>
    </row>
    <row r="948" spans="1:12" x14ac:dyDescent="0.3">
      <c r="A948" s="16">
        <v>43980</v>
      </c>
      <c r="B948" s="17" t="str">
        <f t="shared" si="42"/>
        <v>пятница</v>
      </c>
      <c r="C948" t="s">
        <v>21</v>
      </c>
      <c r="H948">
        <v>59</v>
      </c>
      <c r="I948">
        <v>14507</v>
      </c>
      <c r="J948">
        <v>13386</v>
      </c>
      <c r="K948" t="str">
        <f t="shared" si="43"/>
        <v>Последняя неделя</v>
      </c>
      <c r="L948">
        <f t="shared" si="44"/>
        <v>0</v>
      </c>
    </row>
    <row r="949" spans="1:12" x14ac:dyDescent="0.3">
      <c r="A949" s="16">
        <v>43980</v>
      </c>
      <c r="B949" s="17" t="str">
        <f t="shared" si="42"/>
        <v>пятница</v>
      </c>
      <c r="C949" t="s">
        <v>13</v>
      </c>
      <c r="H949">
        <v>20</v>
      </c>
      <c r="I949">
        <v>2249</v>
      </c>
      <c r="J949">
        <v>2000</v>
      </c>
      <c r="K949" t="str">
        <f t="shared" si="43"/>
        <v>Последняя неделя</v>
      </c>
      <c r="L949">
        <f t="shared" si="44"/>
        <v>0</v>
      </c>
    </row>
    <row r="950" spans="1:12" x14ac:dyDescent="0.3">
      <c r="A950" s="16">
        <v>43980</v>
      </c>
      <c r="B950" s="17" t="str">
        <f t="shared" si="42"/>
        <v>пятница</v>
      </c>
      <c r="C950" t="s">
        <v>23</v>
      </c>
      <c r="H950">
        <v>18</v>
      </c>
      <c r="I950">
        <v>1014</v>
      </c>
      <c r="J950">
        <v>893</v>
      </c>
      <c r="K950" t="str">
        <f t="shared" si="43"/>
        <v>Последняя неделя</v>
      </c>
      <c r="L950">
        <f t="shared" si="44"/>
        <v>0</v>
      </c>
    </row>
    <row r="951" spans="1:12" x14ac:dyDescent="0.3">
      <c r="A951" s="16">
        <v>43980</v>
      </c>
      <c r="B951" s="17" t="str">
        <f t="shared" si="42"/>
        <v>пятница</v>
      </c>
      <c r="C951" t="s">
        <v>18</v>
      </c>
      <c r="H951">
        <v>17</v>
      </c>
      <c r="I951">
        <v>1296</v>
      </c>
      <c r="J951">
        <v>1153</v>
      </c>
      <c r="K951" t="str">
        <f t="shared" si="43"/>
        <v>Последняя неделя</v>
      </c>
      <c r="L951">
        <f t="shared" si="44"/>
        <v>0</v>
      </c>
    </row>
    <row r="952" spans="1:12" x14ac:dyDescent="0.3">
      <c r="A952" s="16">
        <v>43980</v>
      </c>
      <c r="B952" s="17" t="str">
        <f t="shared" si="42"/>
        <v>пятница</v>
      </c>
      <c r="C952" t="s">
        <v>19</v>
      </c>
      <c r="H952">
        <v>16</v>
      </c>
      <c r="I952">
        <v>981</v>
      </c>
      <c r="J952">
        <v>859</v>
      </c>
      <c r="K952" t="str">
        <f t="shared" si="43"/>
        <v>Последняя неделя</v>
      </c>
      <c r="L952">
        <f t="shared" si="44"/>
        <v>0</v>
      </c>
    </row>
    <row r="953" spans="1:12" x14ac:dyDescent="0.3">
      <c r="A953" s="16">
        <v>43980</v>
      </c>
      <c r="B953" s="17" t="str">
        <f t="shared" si="42"/>
        <v>пятница</v>
      </c>
      <c r="C953" t="s">
        <v>9</v>
      </c>
      <c r="H953">
        <v>15</v>
      </c>
      <c r="I953">
        <v>400</v>
      </c>
      <c r="J953">
        <v>329</v>
      </c>
      <c r="K953" t="str">
        <f t="shared" si="43"/>
        <v>Последняя неделя</v>
      </c>
      <c r="L953">
        <f t="shared" si="44"/>
        <v>0</v>
      </c>
    </row>
    <row r="954" spans="1:12" x14ac:dyDescent="0.3">
      <c r="A954" s="16">
        <v>43980</v>
      </c>
      <c r="B954" s="17" t="str">
        <f t="shared" si="42"/>
        <v>пятница</v>
      </c>
      <c r="C954" t="s">
        <v>15</v>
      </c>
      <c r="H954">
        <v>124</v>
      </c>
      <c r="I954">
        <v>25828</v>
      </c>
      <c r="J954">
        <v>23974</v>
      </c>
      <c r="K954" t="str">
        <f t="shared" si="43"/>
        <v>Последняя неделя</v>
      </c>
      <c r="L954">
        <f t="shared" si="44"/>
        <v>0</v>
      </c>
    </row>
    <row r="955" spans="1:12" x14ac:dyDescent="0.3">
      <c r="A955" s="16">
        <v>43980</v>
      </c>
      <c r="B955" s="17" t="str">
        <f t="shared" si="42"/>
        <v>пятница</v>
      </c>
      <c r="C955" t="s">
        <v>14</v>
      </c>
      <c r="H955">
        <v>129</v>
      </c>
      <c r="I955">
        <v>22403</v>
      </c>
      <c r="J955">
        <v>20676</v>
      </c>
      <c r="K955" t="str">
        <f t="shared" si="43"/>
        <v>Последняя неделя</v>
      </c>
      <c r="L955">
        <f t="shared" si="44"/>
        <v>0</v>
      </c>
    </row>
    <row r="956" spans="1:12" x14ac:dyDescent="0.3">
      <c r="A956" s="16">
        <v>43980</v>
      </c>
      <c r="B956" s="17" t="str">
        <f t="shared" si="42"/>
        <v>пятница</v>
      </c>
      <c r="C956" t="s">
        <v>12</v>
      </c>
      <c r="H956">
        <v>10</v>
      </c>
      <c r="I956">
        <v>873</v>
      </c>
      <c r="J956">
        <v>770</v>
      </c>
      <c r="K956" t="str">
        <f t="shared" si="43"/>
        <v>Последняя неделя</v>
      </c>
      <c r="L956">
        <f t="shared" si="44"/>
        <v>0</v>
      </c>
    </row>
    <row r="957" spans="1:12" x14ac:dyDescent="0.3">
      <c r="A957" s="16">
        <v>43980</v>
      </c>
      <c r="B957" s="17" t="str">
        <f t="shared" si="42"/>
        <v>пятница</v>
      </c>
      <c r="C957" t="s">
        <v>24</v>
      </c>
      <c r="H957">
        <v>7</v>
      </c>
      <c r="I957">
        <v>491</v>
      </c>
      <c r="J957">
        <v>411</v>
      </c>
      <c r="K957" t="str">
        <f t="shared" si="43"/>
        <v>Последняя неделя</v>
      </c>
      <c r="L957">
        <f t="shared" si="44"/>
        <v>0</v>
      </c>
    </row>
    <row r="958" spans="1:12" x14ac:dyDescent="0.3">
      <c r="A958" s="16">
        <v>43981</v>
      </c>
      <c r="B958" s="17" t="str">
        <f t="shared" si="42"/>
        <v>суббота</v>
      </c>
      <c r="C958" t="s">
        <v>16</v>
      </c>
      <c r="H958">
        <v>37</v>
      </c>
      <c r="I958">
        <v>6645</v>
      </c>
      <c r="J958">
        <v>6122</v>
      </c>
      <c r="K958" t="str">
        <f t="shared" si="43"/>
        <v>Последняя неделя</v>
      </c>
      <c r="L958">
        <f t="shared" si="44"/>
        <v>0</v>
      </c>
    </row>
    <row r="959" spans="1:12" x14ac:dyDescent="0.3">
      <c r="A959" s="16">
        <v>43981</v>
      </c>
      <c r="B959" s="17" t="str">
        <f t="shared" si="42"/>
        <v>суббота</v>
      </c>
      <c r="C959" t="s">
        <v>11</v>
      </c>
      <c r="H959">
        <v>31</v>
      </c>
      <c r="I959">
        <v>6735</v>
      </c>
      <c r="J959">
        <v>6264</v>
      </c>
      <c r="K959" t="str">
        <f t="shared" si="43"/>
        <v>Последняя неделя</v>
      </c>
      <c r="L959">
        <f t="shared" si="44"/>
        <v>0</v>
      </c>
    </row>
    <row r="960" spans="1:12" x14ac:dyDescent="0.3">
      <c r="A960" s="16">
        <v>43981</v>
      </c>
      <c r="B960" s="17" t="str">
        <f t="shared" si="42"/>
        <v>суббота</v>
      </c>
      <c r="C960" t="s">
        <v>17</v>
      </c>
      <c r="H960">
        <v>22</v>
      </c>
      <c r="I960">
        <v>2793</v>
      </c>
      <c r="J960">
        <v>2539</v>
      </c>
      <c r="K960" t="str">
        <f t="shared" si="43"/>
        <v>Последняя неделя</v>
      </c>
      <c r="L960">
        <f t="shared" si="44"/>
        <v>0</v>
      </c>
    </row>
    <row r="961" spans="1:12" x14ac:dyDescent="0.3">
      <c r="A961" s="16">
        <v>43981</v>
      </c>
      <c r="B961" s="17" t="str">
        <f t="shared" si="42"/>
        <v>суббота</v>
      </c>
      <c r="C961" t="s">
        <v>10</v>
      </c>
      <c r="H961">
        <v>20</v>
      </c>
      <c r="I961">
        <v>2597</v>
      </c>
      <c r="J961">
        <v>2376</v>
      </c>
      <c r="K961" t="str">
        <f t="shared" si="43"/>
        <v>Последняя неделя</v>
      </c>
      <c r="L961">
        <f t="shared" si="44"/>
        <v>0</v>
      </c>
    </row>
    <row r="962" spans="1:12" x14ac:dyDescent="0.3">
      <c r="A962" s="16">
        <v>43981</v>
      </c>
      <c r="B962" s="17" t="str">
        <f t="shared" ref="B962:B1009" si="45">TEXT(A962,"ДДДД")</f>
        <v>суббота</v>
      </c>
      <c r="C962" t="s">
        <v>20</v>
      </c>
      <c r="H962">
        <v>20</v>
      </c>
      <c r="I962">
        <v>2174</v>
      </c>
      <c r="J962">
        <v>1957</v>
      </c>
      <c r="K962" t="str">
        <f t="shared" ref="K962:K1009" si="46">IF(AND(ISNUMBER(A962),A962&gt;=$O$1-6),"Последняя неделя","")</f>
        <v>Последняя неделя</v>
      </c>
      <c r="L962">
        <f t="shared" ref="L962:L1009" si="47">IF(H962&lt;&gt;0,E962/H962,0)</f>
        <v>0</v>
      </c>
    </row>
    <row r="963" spans="1:12" x14ac:dyDescent="0.3">
      <c r="A963" s="16">
        <v>43981</v>
      </c>
      <c r="B963" s="17" t="str">
        <f t="shared" si="45"/>
        <v>суббота</v>
      </c>
      <c r="C963" t="s">
        <v>22</v>
      </c>
      <c r="H963">
        <v>54</v>
      </c>
      <c r="I963">
        <v>14590</v>
      </c>
      <c r="J963">
        <v>13551</v>
      </c>
      <c r="K963" t="str">
        <f t="shared" si="46"/>
        <v>Последняя неделя</v>
      </c>
      <c r="L963">
        <f t="shared" si="47"/>
        <v>0</v>
      </c>
    </row>
    <row r="964" spans="1:12" x14ac:dyDescent="0.3">
      <c r="A964" s="16">
        <v>43981</v>
      </c>
      <c r="B964" s="17" t="str">
        <f t="shared" si="45"/>
        <v>суббота</v>
      </c>
      <c r="C964" t="s">
        <v>21</v>
      </c>
      <c r="H964">
        <v>59</v>
      </c>
      <c r="I964">
        <v>15030</v>
      </c>
      <c r="J964">
        <v>13956</v>
      </c>
      <c r="K964" t="str">
        <f t="shared" si="46"/>
        <v>Последняя неделя</v>
      </c>
      <c r="L964">
        <f t="shared" si="47"/>
        <v>0</v>
      </c>
    </row>
    <row r="965" spans="1:12" x14ac:dyDescent="0.3">
      <c r="A965" s="16">
        <v>43981</v>
      </c>
      <c r="B965" s="17" t="str">
        <f t="shared" si="45"/>
        <v>суббота</v>
      </c>
      <c r="C965" t="s">
        <v>13</v>
      </c>
      <c r="H965">
        <v>20</v>
      </c>
      <c r="I965">
        <v>2451</v>
      </c>
      <c r="J965">
        <v>2178</v>
      </c>
      <c r="K965" t="str">
        <f t="shared" si="46"/>
        <v>Последняя неделя</v>
      </c>
      <c r="L965">
        <f t="shared" si="47"/>
        <v>0</v>
      </c>
    </row>
    <row r="966" spans="1:12" x14ac:dyDescent="0.3">
      <c r="A966" s="16">
        <v>43981</v>
      </c>
      <c r="B966" s="17" t="str">
        <f t="shared" si="45"/>
        <v>суббота</v>
      </c>
      <c r="C966" t="s">
        <v>23</v>
      </c>
      <c r="H966">
        <v>18</v>
      </c>
      <c r="I966">
        <v>1216</v>
      </c>
      <c r="J966">
        <v>1101</v>
      </c>
      <c r="K966" t="str">
        <f t="shared" si="46"/>
        <v>Последняя неделя</v>
      </c>
      <c r="L966">
        <f t="shared" si="47"/>
        <v>0</v>
      </c>
    </row>
    <row r="967" spans="1:12" x14ac:dyDescent="0.3">
      <c r="A967" s="16">
        <v>43981</v>
      </c>
      <c r="B967" s="17" t="str">
        <f t="shared" si="45"/>
        <v>суббота</v>
      </c>
      <c r="C967" t="s">
        <v>18</v>
      </c>
      <c r="H967">
        <v>17</v>
      </c>
      <c r="I967">
        <v>1697</v>
      </c>
      <c r="J967">
        <v>1499</v>
      </c>
      <c r="K967" t="str">
        <f t="shared" si="46"/>
        <v>Последняя неделя</v>
      </c>
      <c r="L967">
        <f t="shared" si="47"/>
        <v>0</v>
      </c>
    </row>
    <row r="968" spans="1:12" x14ac:dyDescent="0.3">
      <c r="A968" s="16">
        <v>43981</v>
      </c>
      <c r="B968" s="17" t="str">
        <f t="shared" si="45"/>
        <v>суббота</v>
      </c>
      <c r="C968" t="s">
        <v>19</v>
      </c>
      <c r="H968">
        <v>16</v>
      </c>
      <c r="I968">
        <v>1048</v>
      </c>
      <c r="J968">
        <v>918</v>
      </c>
      <c r="K968" t="str">
        <f t="shared" si="46"/>
        <v>Последняя неделя</v>
      </c>
      <c r="L968">
        <f t="shared" si="47"/>
        <v>0</v>
      </c>
    </row>
    <row r="969" spans="1:12" x14ac:dyDescent="0.3">
      <c r="A969" s="16">
        <v>43981</v>
      </c>
      <c r="B969" s="17" t="str">
        <f t="shared" si="45"/>
        <v>суббота</v>
      </c>
      <c r="C969" t="s">
        <v>9</v>
      </c>
      <c r="H969">
        <v>15</v>
      </c>
      <c r="I969">
        <v>490</v>
      </c>
      <c r="J969">
        <v>409</v>
      </c>
      <c r="K969" t="str">
        <f t="shared" si="46"/>
        <v>Последняя неделя</v>
      </c>
      <c r="L969">
        <f t="shared" si="47"/>
        <v>0</v>
      </c>
    </row>
    <row r="970" spans="1:12" x14ac:dyDescent="0.3">
      <c r="A970" s="16">
        <v>43981</v>
      </c>
      <c r="B970" s="17" t="str">
        <f t="shared" si="45"/>
        <v>суббота</v>
      </c>
      <c r="C970" t="s">
        <v>15</v>
      </c>
      <c r="H970">
        <v>124</v>
      </c>
      <c r="I970">
        <v>24325</v>
      </c>
      <c r="J970">
        <v>22469</v>
      </c>
      <c r="K970" t="str">
        <f t="shared" si="46"/>
        <v>Последняя неделя</v>
      </c>
      <c r="L970">
        <f t="shared" si="47"/>
        <v>0</v>
      </c>
    </row>
    <row r="971" spans="1:12" x14ac:dyDescent="0.3">
      <c r="A971" s="16">
        <v>43981</v>
      </c>
      <c r="B971" s="17" t="str">
        <f t="shared" si="45"/>
        <v>суббота</v>
      </c>
      <c r="C971" t="s">
        <v>14</v>
      </c>
      <c r="H971">
        <v>129</v>
      </c>
      <c r="I971">
        <v>20243</v>
      </c>
      <c r="J971">
        <v>18711</v>
      </c>
      <c r="K971" t="str">
        <f t="shared" si="46"/>
        <v>Последняя неделя</v>
      </c>
      <c r="L971">
        <f t="shared" si="47"/>
        <v>0</v>
      </c>
    </row>
    <row r="972" spans="1:12" x14ac:dyDescent="0.3">
      <c r="A972" s="16">
        <v>43981</v>
      </c>
      <c r="B972" s="17" t="str">
        <f t="shared" si="45"/>
        <v>суббота</v>
      </c>
      <c r="C972" t="s">
        <v>12</v>
      </c>
      <c r="H972">
        <v>10</v>
      </c>
      <c r="I972">
        <v>865</v>
      </c>
      <c r="J972">
        <v>763</v>
      </c>
      <c r="K972" t="str">
        <f t="shared" si="46"/>
        <v>Последняя неделя</v>
      </c>
      <c r="L972">
        <f t="shared" si="47"/>
        <v>0</v>
      </c>
    </row>
    <row r="973" spans="1:12" x14ac:dyDescent="0.3">
      <c r="A973" s="16">
        <v>43981</v>
      </c>
      <c r="B973" s="17" t="str">
        <f t="shared" si="45"/>
        <v>суббота</v>
      </c>
      <c r="C973" t="s">
        <v>24</v>
      </c>
      <c r="H973">
        <v>7</v>
      </c>
      <c r="I973">
        <v>532</v>
      </c>
      <c r="J973">
        <v>449</v>
      </c>
      <c r="K973" t="str">
        <f t="shared" si="46"/>
        <v>Последняя неделя</v>
      </c>
      <c r="L973">
        <f t="shared" si="47"/>
        <v>0</v>
      </c>
    </row>
    <row r="974" spans="1:12" x14ac:dyDescent="0.3">
      <c r="A974" s="16">
        <v>43982</v>
      </c>
      <c r="B974" s="17" t="str">
        <f t="shared" si="45"/>
        <v>воскресенье</v>
      </c>
      <c r="C974" t="s">
        <v>16</v>
      </c>
      <c r="H974">
        <v>37</v>
      </c>
      <c r="I974">
        <v>5215</v>
      </c>
      <c r="J974">
        <v>4848</v>
      </c>
      <c r="K974" t="str">
        <f t="shared" si="46"/>
        <v>Последняя неделя</v>
      </c>
      <c r="L974">
        <f t="shared" si="47"/>
        <v>0</v>
      </c>
    </row>
    <row r="975" spans="1:12" x14ac:dyDescent="0.3">
      <c r="A975" s="16">
        <v>43982</v>
      </c>
      <c r="B975" s="17" t="str">
        <f t="shared" si="45"/>
        <v>воскресенье</v>
      </c>
      <c r="C975" t="s">
        <v>11</v>
      </c>
      <c r="H975">
        <v>31</v>
      </c>
      <c r="I975">
        <v>5760</v>
      </c>
      <c r="J975">
        <v>5367</v>
      </c>
      <c r="K975" t="str">
        <f t="shared" si="46"/>
        <v>Последняя неделя</v>
      </c>
      <c r="L975">
        <f t="shared" si="47"/>
        <v>0</v>
      </c>
    </row>
    <row r="976" spans="1:12" x14ac:dyDescent="0.3">
      <c r="A976" s="16">
        <v>43982</v>
      </c>
      <c r="B976" s="17" t="str">
        <f t="shared" si="45"/>
        <v>воскресенье</v>
      </c>
      <c r="C976" t="s">
        <v>17</v>
      </c>
      <c r="H976">
        <v>23</v>
      </c>
      <c r="I976">
        <v>2522</v>
      </c>
      <c r="J976">
        <v>2295</v>
      </c>
      <c r="K976" t="str">
        <f t="shared" si="46"/>
        <v>Последняя неделя</v>
      </c>
      <c r="L976">
        <f t="shared" si="47"/>
        <v>0</v>
      </c>
    </row>
    <row r="977" spans="1:12" x14ac:dyDescent="0.3">
      <c r="A977" s="16">
        <v>43982</v>
      </c>
      <c r="B977" s="17" t="str">
        <f t="shared" si="45"/>
        <v>воскресенье</v>
      </c>
      <c r="C977" t="s">
        <v>10</v>
      </c>
      <c r="H977">
        <v>21</v>
      </c>
      <c r="I977">
        <v>2271</v>
      </c>
      <c r="J977">
        <v>2085</v>
      </c>
      <c r="K977" t="str">
        <f t="shared" si="46"/>
        <v>Последняя неделя</v>
      </c>
      <c r="L977">
        <f t="shared" si="47"/>
        <v>0</v>
      </c>
    </row>
    <row r="978" spans="1:12" x14ac:dyDescent="0.3">
      <c r="A978" s="16">
        <v>43982</v>
      </c>
      <c r="B978" s="17" t="str">
        <f t="shared" si="45"/>
        <v>воскресенье</v>
      </c>
      <c r="C978" t="s">
        <v>20</v>
      </c>
      <c r="H978">
        <v>21</v>
      </c>
      <c r="I978">
        <v>2056</v>
      </c>
      <c r="J978">
        <v>1879</v>
      </c>
      <c r="K978" t="str">
        <f t="shared" si="46"/>
        <v>Последняя неделя</v>
      </c>
      <c r="L978">
        <f t="shared" si="47"/>
        <v>0</v>
      </c>
    </row>
    <row r="979" spans="1:12" x14ac:dyDescent="0.3">
      <c r="A979" s="16">
        <v>43982</v>
      </c>
      <c r="B979" s="17" t="str">
        <f t="shared" si="45"/>
        <v>воскресенье</v>
      </c>
      <c r="C979" t="s">
        <v>22</v>
      </c>
      <c r="H979">
        <v>54</v>
      </c>
      <c r="I979">
        <v>13106</v>
      </c>
      <c r="J979">
        <v>12164</v>
      </c>
      <c r="K979" t="str">
        <f t="shared" si="46"/>
        <v>Последняя неделя</v>
      </c>
      <c r="L979">
        <f t="shared" si="47"/>
        <v>0</v>
      </c>
    </row>
    <row r="980" spans="1:12" x14ac:dyDescent="0.3">
      <c r="A980" s="16">
        <v>43982</v>
      </c>
      <c r="B980" s="17" t="str">
        <f t="shared" si="45"/>
        <v>воскресенье</v>
      </c>
      <c r="C980" t="s">
        <v>21</v>
      </c>
      <c r="H980">
        <v>59</v>
      </c>
      <c r="I980">
        <v>13684</v>
      </c>
      <c r="J980">
        <v>12690</v>
      </c>
      <c r="K980" t="str">
        <f t="shared" si="46"/>
        <v>Последняя неделя</v>
      </c>
      <c r="L980">
        <f t="shared" si="47"/>
        <v>0</v>
      </c>
    </row>
    <row r="981" spans="1:12" x14ac:dyDescent="0.3">
      <c r="A981" s="16">
        <v>43982</v>
      </c>
      <c r="B981" s="17" t="str">
        <f t="shared" si="45"/>
        <v>воскресенье</v>
      </c>
      <c r="C981" t="s">
        <v>13</v>
      </c>
      <c r="H981">
        <v>20</v>
      </c>
      <c r="I981">
        <v>2060</v>
      </c>
      <c r="J981">
        <v>1826</v>
      </c>
      <c r="K981" t="str">
        <f t="shared" si="46"/>
        <v>Последняя неделя</v>
      </c>
      <c r="L981">
        <f t="shared" si="47"/>
        <v>0</v>
      </c>
    </row>
    <row r="982" spans="1:12" x14ac:dyDescent="0.3">
      <c r="A982" s="16">
        <v>43982</v>
      </c>
      <c r="B982" s="17" t="str">
        <f t="shared" si="45"/>
        <v>воскресенье</v>
      </c>
      <c r="C982" t="s">
        <v>23</v>
      </c>
      <c r="H982">
        <v>18</v>
      </c>
      <c r="I982">
        <v>1029</v>
      </c>
      <c r="J982">
        <v>925</v>
      </c>
      <c r="K982" t="str">
        <f t="shared" si="46"/>
        <v>Последняя неделя</v>
      </c>
      <c r="L982">
        <f t="shared" si="47"/>
        <v>0</v>
      </c>
    </row>
    <row r="983" spans="1:12" x14ac:dyDescent="0.3">
      <c r="A983" s="16">
        <v>43982</v>
      </c>
      <c r="B983" s="17" t="str">
        <f t="shared" si="45"/>
        <v>воскресенье</v>
      </c>
      <c r="C983" t="s">
        <v>18</v>
      </c>
      <c r="H983">
        <v>17</v>
      </c>
      <c r="I983">
        <v>1186</v>
      </c>
      <c r="J983">
        <v>1054</v>
      </c>
      <c r="K983" t="str">
        <f t="shared" si="46"/>
        <v>Последняя неделя</v>
      </c>
      <c r="L983">
        <f t="shared" si="47"/>
        <v>0</v>
      </c>
    </row>
    <row r="984" spans="1:12" x14ac:dyDescent="0.3">
      <c r="A984" s="16">
        <v>43982</v>
      </c>
      <c r="B984" s="17" t="str">
        <f t="shared" si="45"/>
        <v>воскресенье</v>
      </c>
      <c r="C984" t="s">
        <v>19</v>
      </c>
      <c r="H984">
        <v>16</v>
      </c>
      <c r="I984">
        <v>917</v>
      </c>
      <c r="J984">
        <v>802</v>
      </c>
      <c r="K984" t="str">
        <f t="shared" si="46"/>
        <v>Последняя неделя</v>
      </c>
      <c r="L984">
        <f t="shared" si="47"/>
        <v>0</v>
      </c>
    </row>
    <row r="985" spans="1:12" x14ac:dyDescent="0.3">
      <c r="A985" s="16">
        <v>43982</v>
      </c>
      <c r="B985" s="17" t="str">
        <f t="shared" si="45"/>
        <v>воскресенье</v>
      </c>
      <c r="C985" t="s">
        <v>9</v>
      </c>
      <c r="H985">
        <v>15</v>
      </c>
      <c r="I985">
        <v>441</v>
      </c>
      <c r="J985">
        <v>368</v>
      </c>
      <c r="K985" t="str">
        <f t="shared" si="46"/>
        <v>Последняя неделя</v>
      </c>
      <c r="L985">
        <f t="shared" si="47"/>
        <v>0</v>
      </c>
    </row>
    <row r="986" spans="1:12" x14ac:dyDescent="0.3">
      <c r="A986" s="16">
        <v>43982</v>
      </c>
      <c r="B986" s="17" t="str">
        <f t="shared" si="45"/>
        <v>воскресенье</v>
      </c>
      <c r="C986" t="s">
        <v>15</v>
      </c>
      <c r="H986">
        <v>124</v>
      </c>
      <c r="I986">
        <v>21392</v>
      </c>
      <c r="J986">
        <v>19869</v>
      </c>
      <c r="K986" t="str">
        <f t="shared" si="46"/>
        <v>Последняя неделя</v>
      </c>
      <c r="L986">
        <f t="shared" si="47"/>
        <v>0</v>
      </c>
    </row>
    <row r="987" spans="1:12" x14ac:dyDescent="0.3">
      <c r="A987" s="16">
        <v>43982</v>
      </c>
      <c r="B987" s="17" t="str">
        <f t="shared" si="45"/>
        <v>воскресенье</v>
      </c>
      <c r="C987" t="s">
        <v>14</v>
      </c>
      <c r="H987">
        <v>129</v>
      </c>
      <c r="I987">
        <v>17235</v>
      </c>
      <c r="J987">
        <v>16052</v>
      </c>
      <c r="K987" t="str">
        <f t="shared" si="46"/>
        <v>Последняя неделя</v>
      </c>
      <c r="L987">
        <f t="shared" si="47"/>
        <v>0</v>
      </c>
    </row>
    <row r="988" spans="1:12" x14ac:dyDescent="0.3">
      <c r="A988" s="16">
        <v>43982</v>
      </c>
      <c r="B988" s="17" t="str">
        <f t="shared" si="45"/>
        <v>воскресенье</v>
      </c>
      <c r="C988" t="s">
        <v>12</v>
      </c>
      <c r="H988">
        <v>10</v>
      </c>
      <c r="I988">
        <v>749</v>
      </c>
      <c r="J988">
        <v>655</v>
      </c>
      <c r="K988" t="str">
        <f t="shared" si="46"/>
        <v>Последняя неделя</v>
      </c>
      <c r="L988">
        <f t="shared" si="47"/>
        <v>0</v>
      </c>
    </row>
    <row r="989" spans="1:12" x14ac:dyDescent="0.3">
      <c r="A989" s="16">
        <v>43982</v>
      </c>
      <c r="B989" s="17" t="str">
        <f t="shared" si="45"/>
        <v>воскресенье</v>
      </c>
      <c r="C989" t="s">
        <v>25</v>
      </c>
      <c r="H989">
        <v>9</v>
      </c>
      <c r="I989">
        <v>345</v>
      </c>
      <c r="J989">
        <v>255</v>
      </c>
      <c r="K989" t="str">
        <f t="shared" si="46"/>
        <v>Последняя неделя</v>
      </c>
      <c r="L989">
        <f t="shared" si="47"/>
        <v>0</v>
      </c>
    </row>
    <row r="990" spans="1:12" x14ac:dyDescent="0.3">
      <c r="A990" s="16">
        <v>43982</v>
      </c>
      <c r="B990" s="17" t="str">
        <f t="shared" si="45"/>
        <v>воскресенье</v>
      </c>
      <c r="C990" t="s">
        <v>24</v>
      </c>
      <c r="H990">
        <v>7</v>
      </c>
      <c r="I990">
        <v>530</v>
      </c>
      <c r="J990">
        <v>447</v>
      </c>
      <c r="K990" t="str">
        <f t="shared" si="46"/>
        <v>Последняя неделя</v>
      </c>
      <c r="L990">
        <f t="shared" si="47"/>
        <v>0</v>
      </c>
    </row>
    <row r="991" spans="1:12" x14ac:dyDescent="0.3">
      <c r="A991" s="16">
        <v>43982</v>
      </c>
      <c r="B991" s="17" t="str">
        <f t="shared" si="45"/>
        <v>воскресенье</v>
      </c>
      <c r="C991" t="s">
        <v>26</v>
      </c>
      <c r="H991">
        <v>6</v>
      </c>
      <c r="I991">
        <v>261</v>
      </c>
      <c r="J991">
        <v>188</v>
      </c>
      <c r="K991" t="str">
        <f t="shared" si="46"/>
        <v>Последняя неделя</v>
      </c>
      <c r="L991">
        <f t="shared" si="47"/>
        <v>0</v>
      </c>
    </row>
    <row r="992" spans="1:12" x14ac:dyDescent="0.3">
      <c r="A992" s="16">
        <v>43983</v>
      </c>
      <c r="B992" s="17" t="str">
        <f t="shared" si="45"/>
        <v>понедельник</v>
      </c>
      <c r="C992" t="s">
        <v>16</v>
      </c>
      <c r="H992">
        <v>37</v>
      </c>
      <c r="I992">
        <v>4722</v>
      </c>
      <c r="J992">
        <v>4352</v>
      </c>
      <c r="K992" t="str">
        <f t="shared" si="46"/>
        <v>Последняя неделя</v>
      </c>
      <c r="L992">
        <f t="shared" si="47"/>
        <v>0</v>
      </c>
    </row>
    <row r="993" spans="1:12" x14ac:dyDescent="0.3">
      <c r="A993" s="16">
        <v>43983</v>
      </c>
      <c r="B993" s="17" t="str">
        <f t="shared" si="45"/>
        <v>понедельник</v>
      </c>
      <c r="C993" t="s">
        <v>11</v>
      </c>
      <c r="H993">
        <v>31</v>
      </c>
      <c r="I993">
        <v>5468</v>
      </c>
      <c r="J993">
        <v>5081</v>
      </c>
      <c r="K993" t="str">
        <f t="shared" si="46"/>
        <v>Последняя неделя</v>
      </c>
      <c r="L993">
        <f t="shared" si="47"/>
        <v>0</v>
      </c>
    </row>
    <row r="994" spans="1:12" x14ac:dyDescent="0.3">
      <c r="A994" s="16">
        <v>43983</v>
      </c>
      <c r="B994" s="17" t="str">
        <f t="shared" si="45"/>
        <v>понедельник</v>
      </c>
      <c r="C994" t="s">
        <v>17</v>
      </c>
      <c r="H994">
        <v>23</v>
      </c>
      <c r="I994">
        <v>2531</v>
      </c>
      <c r="J994">
        <v>2296</v>
      </c>
      <c r="K994" t="str">
        <f t="shared" si="46"/>
        <v>Последняя неделя</v>
      </c>
      <c r="L994">
        <f t="shared" si="47"/>
        <v>0</v>
      </c>
    </row>
    <row r="995" spans="1:12" x14ac:dyDescent="0.3">
      <c r="A995" s="16">
        <v>43983</v>
      </c>
      <c r="B995" s="17" t="str">
        <f t="shared" si="45"/>
        <v>понедельник</v>
      </c>
      <c r="C995" t="s">
        <v>10</v>
      </c>
      <c r="H995">
        <v>21</v>
      </c>
      <c r="I995">
        <v>2025</v>
      </c>
      <c r="J995">
        <v>1849</v>
      </c>
      <c r="K995" t="str">
        <f t="shared" si="46"/>
        <v>Последняя неделя</v>
      </c>
      <c r="L995">
        <f t="shared" si="47"/>
        <v>0</v>
      </c>
    </row>
    <row r="996" spans="1:12" x14ac:dyDescent="0.3">
      <c r="A996" s="16">
        <v>43983</v>
      </c>
      <c r="B996" s="17" t="str">
        <f t="shared" si="45"/>
        <v>понедельник</v>
      </c>
      <c r="C996" t="s">
        <v>20</v>
      </c>
      <c r="H996">
        <v>21</v>
      </c>
      <c r="I996">
        <v>1879</v>
      </c>
      <c r="J996">
        <v>1720</v>
      </c>
      <c r="K996" t="str">
        <f t="shared" si="46"/>
        <v>Последняя неделя</v>
      </c>
      <c r="L996">
        <f t="shared" si="47"/>
        <v>0</v>
      </c>
    </row>
    <row r="997" spans="1:12" x14ac:dyDescent="0.3">
      <c r="A997" s="16">
        <v>43983</v>
      </c>
      <c r="B997" s="17" t="str">
        <f t="shared" si="45"/>
        <v>понедельник</v>
      </c>
      <c r="C997" t="s">
        <v>22</v>
      </c>
      <c r="H997">
        <v>54</v>
      </c>
      <c r="I997">
        <v>11864</v>
      </c>
      <c r="J997">
        <v>11071</v>
      </c>
      <c r="K997" t="str">
        <f t="shared" si="46"/>
        <v>Последняя неделя</v>
      </c>
      <c r="L997">
        <f t="shared" si="47"/>
        <v>0</v>
      </c>
    </row>
    <row r="998" spans="1:12" x14ac:dyDescent="0.3">
      <c r="A998" s="16">
        <v>43983</v>
      </c>
      <c r="B998" s="17" t="str">
        <f t="shared" si="45"/>
        <v>понедельник</v>
      </c>
      <c r="C998" t="s">
        <v>21</v>
      </c>
      <c r="H998">
        <v>59</v>
      </c>
      <c r="I998">
        <v>12299</v>
      </c>
      <c r="J998">
        <v>11448</v>
      </c>
      <c r="K998" t="str">
        <f t="shared" si="46"/>
        <v>Последняя неделя</v>
      </c>
      <c r="L998">
        <f t="shared" si="47"/>
        <v>0</v>
      </c>
    </row>
    <row r="999" spans="1:12" x14ac:dyDescent="0.3">
      <c r="A999" s="16">
        <v>43983</v>
      </c>
      <c r="B999" s="17" t="str">
        <f t="shared" si="45"/>
        <v>понедельник</v>
      </c>
      <c r="C999" t="s">
        <v>13</v>
      </c>
      <c r="H999">
        <v>20</v>
      </c>
      <c r="I999">
        <v>2136</v>
      </c>
      <c r="J999">
        <v>1899</v>
      </c>
      <c r="K999" t="str">
        <f t="shared" si="46"/>
        <v>Последняя неделя</v>
      </c>
      <c r="L999">
        <f t="shared" si="47"/>
        <v>0</v>
      </c>
    </row>
    <row r="1000" spans="1:12" x14ac:dyDescent="0.3">
      <c r="A1000" s="16">
        <v>43983</v>
      </c>
      <c r="B1000" s="17" t="str">
        <f t="shared" si="45"/>
        <v>понедельник</v>
      </c>
      <c r="C1000" t="s">
        <v>23</v>
      </c>
      <c r="H1000">
        <v>18</v>
      </c>
      <c r="I1000">
        <v>923</v>
      </c>
      <c r="J1000">
        <v>824</v>
      </c>
      <c r="K1000" t="str">
        <f t="shared" si="46"/>
        <v>Последняя неделя</v>
      </c>
      <c r="L1000">
        <f t="shared" si="47"/>
        <v>0</v>
      </c>
    </row>
    <row r="1001" spans="1:12" x14ac:dyDescent="0.3">
      <c r="A1001" s="16">
        <v>43983</v>
      </c>
      <c r="B1001" s="17" t="str">
        <f t="shared" si="45"/>
        <v>понедельник</v>
      </c>
      <c r="C1001" t="s">
        <v>18</v>
      </c>
      <c r="H1001">
        <v>17</v>
      </c>
      <c r="I1001">
        <v>1185</v>
      </c>
      <c r="J1001">
        <v>1042</v>
      </c>
      <c r="K1001" t="str">
        <f t="shared" si="46"/>
        <v>Последняя неделя</v>
      </c>
      <c r="L1001">
        <f t="shared" si="47"/>
        <v>0</v>
      </c>
    </row>
    <row r="1002" spans="1:12" x14ac:dyDescent="0.3">
      <c r="A1002" s="16">
        <v>43983</v>
      </c>
      <c r="B1002" s="17" t="str">
        <f t="shared" si="45"/>
        <v>понедельник</v>
      </c>
      <c r="C1002" t="s">
        <v>19</v>
      </c>
      <c r="H1002">
        <v>16</v>
      </c>
      <c r="I1002">
        <v>1019</v>
      </c>
      <c r="J1002">
        <v>895</v>
      </c>
      <c r="K1002" t="str">
        <f t="shared" si="46"/>
        <v>Последняя неделя</v>
      </c>
      <c r="L1002">
        <f t="shared" si="47"/>
        <v>0</v>
      </c>
    </row>
    <row r="1003" spans="1:12" x14ac:dyDescent="0.3">
      <c r="A1003" s="16">
        <v>43983</v>
      </c>
      <c r="B1003" s="17" t="str">
        <f t="shared" si="45"/>
        <v>понедельник</v>
      </c>
      <c r="C1003" t="s">
        <v>9</v>
      </c>
      <c r="H1003">
        <v>15</v>
      </c>
      <c r="I1003">
        <v>453</v>
      </c>
      <c r="J1003">
        <v>370</v>
      </c>
      <c r="K1003" t="str">
        <f t="shared" si="46"/>
        <v>Последняя неделя</v>
      </c>
      <c r="L1003">
        <f>IF(H1003&lt;&gt;0,E1003/H1003,0)</f>
        <v>0</v>
      </c>
    </row>
    <row r="1004" spans="1:12" x14ac:dyDescent="0.3">
      <c r="A1004" s="16">
        <v>43983</v>
      </c>
      <c r="B1004" s="17" t="str">
        <f t="shared" si="45"/>
        <v>понедельник</v>
      </c>
      <c r="C1004" t="s">
        <v>15</v>
      </c>
      <c r="H1004">
        <v>123</v>
      </c>
      <c r="I1004">
        <v>20325</v>
      </c>
      <c r="J1004">
        <v>18935</v>
      </c>
      <c r="K1004" t="str">
        <f t="shared" si="46"/>
        <v>Последняя неделя</v>
      </c>
      <c r="L1004">
        <f t="shared" si="47"/>
        <v>0</v>
      </c>
    </row>
    <row r="1005" spans="1:12" x14ac:dyDescent="0.3">
      <c r="A1005" s="16">
        <v>43983</v>
      </c>
      <c r="B1005" s="17" t="str">
        <f t="shared" si="45"/>
        <v>понедельник</v>
      </c>
      <c r="C1005" t="s">
        <v>14</v>
      </c>
      <c r="H1005">
        <v>128</v>
      </c>
      <c r="I1005">
        <v>16285</v>
      </c>
      <c r="J1005">
        <v>15130</v>
      </c>
      <c r="K1005" t="str">
        <f t="shared" si="46"/>
        <v>Последняя неделя</v>
      </c>
      <c r="L1005">
        <f t="shared" si="47"/>
        <v>0</v>
      </c>
    </row>
    <row r="1006" spans="1:12" x14ac:dyDescent="0.3">
      <c r="A1006" s="16">
        <v>43983</v>
      </c>
      <c r="B1006" s="17" t="str">
        <f t="shared" si="45"/>
        <v>понедельник</v>
      </c>
      <c r="C1006" t="s">
        <v>12</v>
      </c>
      <c r="H1006">
        <v>10</v>
      </c>
      <c r="I1006">
        <v>719</v>
      </c>
      <c r="J1006">
        <v>627</v>
      </c>
      <c r="K1006" t="str">
        <f t="shared" si="46"/>
        <v>Последняя неделя</v>
      </c>
      <c r="L1006">
        <f t="shared" si="47"/>
        <v>0</v>
      </c>
    </row>
    <row r="1007" spans="1:12" x14ac:dyDescent="0.3">
      <c r="A1007" s="16">
        <v>43983</v>
      </c>
      <c r="B1007" s="17" t="str">
        <f t="shared" si="45"/>
        <v>понедельник</v>
      </c>
      <c r="C1007" t="s">
        <v>25</v>
      </c>
      <c r="H1007">
        <v>9</v>
      </c>
      <c r="I1007">
        <v>294</v>
      </c>
      <c r="J1007">
        <v>224</v>
      </c>
      <c r="K1007" t="str">
        <f t="shared" si="46"/>
        <v>Последняя неделя</v>
      </c>
      <c r="L1007">
        <f t="shared" si="47"/>
        <v>0</v>
      </c>
    </row>
    <row r="1008" spans="1:12" x14ac:dyDescent="0.3">
      <c r="A1008" s="16">
        <v>43983</v>
      </c>
      <c r="B1008" s="17" t="str">
        <f t="shared" si="45"/>
        <v>понедельник</v>
      </c>
      <c r="C1008" t="s">
        <v>24</v>
      </c>
      <c r="H1008">
        <v>7</v>
      </c>
      <c r="I1008">
        <v>500</v>
      </c>
      <c r="J1008">
        <v>418</v>
      </c>
      <c r="K1008" t="str">
        <f t="shared" si="46"/>
        <v>Последняя неделя</v>
      </c>
      <c r="L1008">
        <f t="shared" si="47"/>
        <v>0</v>
      </c>
    </row>
    <row r="1009" spans="1:12" x14ac:dyDescent="0.3">
      <c r="A1009" s="16">
        <v>43983</v>
      </c>
      <c r="B1009" s="17" t="str">
        <f t="shared" si="45"/>
        <v>понедельник</v>
      </c>
      <c r="C1009" t="s">
        <v>26</v>
      </c>
      <c r="H1009">
        <v>6</v>
      </c>
      <c r="I1009">
        <v>237</v>
      </c>
      <c r="J1009">
        <v>175</v>
      </c>
      <c r="K1009" t="str">
        <f t="shared" si="46"/>
        <v>Последняя неделя</v>
      </c>
      <c r="L1009">
        <f t="shared" si="47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1525-F385-4042-910C-8A0E242FEC3D}">
  <dimension ref="A3:H136"/>
  <sheetViews>
    <sheetView topLeftCell="A2" zoomScale="85" zoomScaleNormal="85" workbookViewId="0">
      <selection activeCell="H9" sqref="H9"/>
    </sheetView>
  </sheetViews>
  <sheetFormatPr defaultRowHeight="14.4" x14ac:dyDescent="0.3"/>
  <cols>
    <col min="1" max="1" width="24" bestFit="1" customWidth="1"/>
    <col min="2" max="2" width="25" customWidth="1"/>
    <col min="3" max="3" width="34.21875" bestFit="1" customWidth="1"/>
    <col min="4" max="4" width="46" bestFit="1" customWidth="1"/>
    <col min="5" max="5" width="27.44140625" bestFit="1" customWidth="1"/>
    <col min="6" max="6" width="19.77734375" customWidth="1"/>
    <col min="7" max="7" width="11.33203125" bestFit="1" customWidth="1"/>
    <col min="8" max="8" width="14.6640625" bestFit="1" customWidth="1"/>
  </cols>
  <sheetData>
    <row r="3" spans="1:8" x14ac:dyDescent="0.3">
      <c r="A3" s="19" t="s">
        <v>28</v>
      </c>
      <c r="B3" t="s">
        <v>38</v>
      </c>
      <c r="C3" t="s">
        <v>37</v>
      </c>
      <c r="D3" t="s">
        <v>39</v>
      </c>
      <c r="E3" t="s">
        <v>40</v>
      </c>
      <c r="F3" s="22" t="s">
        <v>41</v>
      </c>
      <c r="G3" s="22" t="s">
        <v>51</v>
      </c>
      <c r="H3" s="22" t="s">
        <v>52</v>
      </c>
    </row>
    <row r="4" spans="1:8" x14ac:dyDescent="0.3">
      <c r="A4" s="20" t="s">
        <v>16</v>
      </c>
      <c r="B4" s="24">
        <v>172778</v>
      </c>
      <c r="C4" s="23">
        <v>218000127</v>
      </c>
      <c r="D4" s="23">
        <v>171613702.28799999</v>
      </c>
      <c r="E4" s="23">
        <v>6365491.787992307</v>
      </c>
      <c r="F4" s="26">
        <v>218000127</v>
      </c>
      <c r="G4" s="26">
        <f>((C4-D4)/D4)*100</f>
        <v>27.029557718039836</v>
      </c>
      <c r="H4" s="26">
        <f>((C4-D4-E4)/C4)*100</f>
        <v>18.35821541700648</v>
      </c>
    </row>
    <row r="5" spans="1:8" x14ac:dyDescent="0.3">
      <c r="A5" s="21" t="s">
        <v>30</v>
      </c>
      <c r="B5" s="24">
        <v>22906</v>
      </c>
      <c r="C5" s="23">
        <v>28043038.5</v>
      </c>
      <c r="D5" s="23">
        <v>21380638.811999999</v>
      </c>
      <c r="E5" s="23">
        <v>1069390.0087461539</v>
      </c>
      <c r="F5" s="23">
        <v>28043038.5</v>
      </c>
      <c r="G5" s="37">
        <f t="shared" ref="G5:G68" si="0">((C5-D5)/D5)*100</f>
        <v>31.16090097486093</v>
      </c>
      <c r="H5" s="37">
        <f>((C5-D5-E5)/C5)*100</f>
        <v>19.944378278601469</v>
      </c>
    </row>
    <row r="6" spans="1:8" x14ac:dyDescent="0.3">
      <c r="A6" s="21" t="s">
        <v>31</v>
      </c>
      <c r="B6" s="24">
        <v>23780</v>
      </c>
      <c r="C6" s="23">
        <v>29620383</v>
      </c>
      <c r="D6" s="23">
        <v>22883972.849999994</v>
      </c>
      <c r="E6" s="23">
        <v>959513.52126153838</v>
      </c>
      <c r="F6" s="23">
        <v>29620383</v>
      </c>
      <c r="G6" s="37">
        <f t="shared" si="0"/>
        <v>29.43724061445042</v>
      </c>
      <c r="H6" s="37">
        <f t="shared" ref="H6:H69" si="1">((C6-D6-E6)/C6)*100</f>
        <v>19.503112531456694</v>
      </c>
    </row>
    <row r="7" spans="1:8" x14ac:dyDescent="0.3">
      <c r="A7" s="21" t="s">
        <v>32</v>
      </c>
      <c r="B7" s="24">
        <v>25153</v>
      </c>
      <c r="C7" s="23">
        <v>31350247.5</v>
      </c>
      <c r="D7" s="23">
        <v>24918181.103</v>
      </c>
      <c r="E7" s="23">
        <v>983590.14803846146</v>
      </c>
      <c r="F7" s="23">
        <v>31350247.5</v>
      </c>
      <c r="G7" s="37">
        <f t="shared" si="0"/>
        <v>25.8127443990108</v>
      </c>
      <c r="H7" s="37">
        <f t="shared" si="1"/>
        <v>17.379372360494244</v>
      </c>
    </row>
    <row r="8" spans="1:8" x14ac:dyDescent="0.3">
      <c r="A8" s="21" t="s">
        <v>33</v>
      </c>
      <c r="B8" s="24">
        <v>23910</v>
      </c>
      <c r="C8" s="23">
        <v>30328050</v>
      </c>
      <c r="D8" s="23">
        <v>23844583.452</v>
      </c>
      <c r="E8" s="23">
        <v>735443.26776153839</v>
      </c>
      <c r="F8" s="23">
        <v>30328050</v>
      </c>
      <c r="G8" s="37">
        <f t="shared" si="0"/>
        <v>27.190521323433686</v>
      </c>
      <c r="H8" s="37">
        <f t="shared" si="1"/>
        <v>18.952828422000298</v>
      </c>
    </row>
    <row r="9" spans="1:8" x14ac:dyDescent="0.3">
      <c r="A9" s="21" t="s">
        <v>34</v>
      </c>
      <c r="B9" s="24">
        <v>25047</v>
      </c>
      <c r="C9" s="23">
        <v>31863769.5</v>
      </c>
      <c r="D9" s="23">
        <v>25581426.055999998</v>
      </c>
      <c r="E9" s="23">
        <v>1049023.0097384613</v>
      </c>
      <c r="F9" s="23">
        <v>31863769.5</v>
      </c>
      <c r="G9" s="37">
        <f t="shared" si="0"/>
        <v>24.558222165751818</v>
      </c>
      <c r="H9" s="37">
        <f t="shared" si="1"/>
        <v>16.424046860687781</v>
      </c>
    </row>
    <row r="10" spans="1:8" x14ac:dyDescent="0.3">
      <c r="A10" s="21" t="s">
        <v>35</v>
      </c>
      <c r="B10" s="24">
        <v>26437</v>
      </c>
      <c r="C10" s="23">
        <v>34295361</v>
      </c>
      <c r="D10" s="23">
        <v>27393216.747000001</v>
      </c>
      <c r="E10" s="23">
        <v>890852.89097692305</v>
      </c>
      <c r="F10" s="23">
        <v>34295361</v>
      </c>
      <c r="G10" s="37">
        <f t="shared" si="0"/>
        <v>25.196545249677165</v>
      </c>
      <c r="H10" s="37">
        <f t="shared" si="1"/>
        <v>17.5280014169353</v>
      </c>
    </row>
    <row r="11" spans="1:8" x14ac:dyDescent="0.3">
      <c r="A11" s="21" t="s">
        <v>36</v>
      </c>
      <c r="B11" s="24">
        <v>25545</v>
      </c>
      <c r="C11" s="23">
        <v>32499277.5</v>
      </c>
      <c r="D11" s="23">
        <v>25611683.267999999</v>
      </c>
      <c r="E11" s="23">
        <v>677678.94146923069</v>
      </c>
      <c r="F11" s="23">
        <v>32499277.5</v>
      </c>
      <c r="G11" s="37">
        <f t="shared" si="0"/>
        <v>26.892391881971957</v>
      </c>
      <c r="H11" s="37">
        <f t="shared" si="1"/>
        <v>19.107856445518738</v>
      </c>
    </row>
    <row r="12" spans="1:8" x14ac:dyDescent="0.3">
      <c r="A12" s="20" t="s">
        <v>11</v>
      </c>
      <c r="B12" s="24">
        <v>185239</v>
      </c>
      <c r="C12" s="23">
        <v>243409003.5</v>
      </c>
      <c r="D12" s="23">
        <v>187533855.23299998</v>
      </c>
      <c r="E12" s="23">
        <v>6180434.4477538457</v>
      </c>
      <c r="F12" s="26">
        <v>243409003.5</v>
      </c>
      <c r="G12" s="26">
        <f t="shared" si="0"/>
        <v>29.794699307801451</v>
      </c>
      <c r="H12" s="26">
        <f t="shared" si="1"/>
        <v>20.416136258183307</v>
      </c>
    </row>
    <row r="13" spans="1:8" x14ac:dyDescent="0.3">
      <c r="A13" s="21" t="s">
        <v>30</v>
      </c>
      <c r="B13" s="24">
        <v>25637</v>
      </c>
      <c r="C13" s="23">
        <v>33126207</v>
      </c>
      <c r="D13" s="23">
        <v>24986621.725999996</v>
      </c>
      <c r="E13" s="23">
        <v>862286.66942307691</v>
      </c>
      <c r="F13" s="23">
        <v>33126207</v>
      </c>
      <c r="G13" s="37">
        <f t="shared" si="0"/>
        <v>32.575773400892786</v>
      </c>
      <c r="H13" s="37">
        <f t="shared" si="1"/>
        <v>21.96840285571157</v>
      </c>
    </row>
    <row r="14" spans="1:8" x14ac:dyDescent="0.3">
      <c r="A14" s="21" t="s">
        <v>31</v>
      </c>
      <c r="B14" s="24">
        <v>26335</v>
      </c>
      <c r="C14" s="23">
        <v>33975292.5</v>
      </c>
      <c r="D14" s="23">
        <v>25959809.879999995</v>
      </c>
      <c r="E14" s="23">
        <v>1049589.4029153846</v>
      </c>
      <c r="F14" s="23">
        <v>33975292.5</v>
      </c>
      <c r="G14" s="37">
        <f t="shared" si="0"/>
        <v>30.876507405300018</v>
      </c>
      <c r="H14" s="37">
        <f t="shared" si="1"/>
        <v>20.502820445429926</v>
      </c>
    </row>
    <row r="15" spans="1:8" x14ac:dyDescent="0.3">
      <c r="A15" s="21" t="s">
        <v>32</v>
      </c>
      <c r="B15" s="24">
        <v>26366</v>
      </c>
      <c r="C15" s="23">
        <v>34291767</v>
      </c>
      <c r="D15" s="23">
        <v>26448740.402999997</v>
      </c>
      <c r="E15" s="23">
        <v>1349106.855753846</v>
      </c>
      <c r="F15" s="23">
        <v>34291767</v>
      </c>
      <c r="G15" s="37">
        <f t="shared" si="0"/>
        <v>29.653686631180339</v>
      </c>
      <c r="H15" s="37">
        <f t="shared" si="1"/>
        <v>18.937256109450868</v>
      </c>
    </row>
    <row r="16" spans="1:8" x14ac:dyDescent="0.3">
      <c r="A16" s="21" t="s">
        <v>33</v>
      </c>
      <c r="B16" s="24">
        <v>25280</v>
      </c>
      <c r="C16" s="23">
        <v>32944677</v>
      </c>
      <c r="D16" s="23">
        <v>25228096.406999998</v>
      </c>
      <c r="E16" s="23">
        <v>611002.26453846146</v>
      </c>
      <c r="F16" s="23">
        <v>32944677</v>
      </c>
      <c r="G16" s="37">
        <f t="shared" si="0"/>
        <v>30.587248710762399</v>
      </c>
      <c r="H16" s="37">
        <f t="shared" si="1"/>
        <v>21.568213670638023</v>
      </c>
    </row>
    <row r="17" spans="1:8" x14ac:dyDescent="0.3">
      <c r="A17" s="21" t="s">
        <v>34</v>
      </c>
      <c r="B17" s="24">
        <v>27653</v>
      </c>
      <c r="C17" s="23">
        <v>37178836.5</v>
      </c>
      <c r="D17" s="23">
        <v>29118974.721999995</v>
      </c>
      <c r="E17" s="23">
        <v>861041.68389230769</v>
      </c>
      <c r="F17" s="23">
        <v>37178836.5</v>
      </c>
      <c r="G17" s="37">
        <f t="shared" si="0"/>
        <v>27.679071309851476</v>
      </c>
      <c r="H17" s="37">
        <f t="shared" si="1"/>
        <v>19.362682568368424</v>
      </c>
    </row>
    <row r="18" spans="1:8" x14ac:dyDescent="0.3">
      <c r="A18" s="21" t="s">
        <v>35</v>
      </c>
      <c r="B18" s="24">
        <v>27317</v>
      </c>
      <c r="C18" s="23">
        <v>36656734.5</v>
      </c>
      <c r="D18" s="23">
        <v>28727429.820999999</v>
      </c>
      <c r="E18" s="23">
        <v>955923.4173846154</v>
      </c>
      <c r="F18" s="23">
        <v>36656734.5</v>
      </c>
      <c r="G18" s="37">
        <f t="shared" si="0"/>
        <v>27.601859019088483</v>
      </c>
      <c r="H18" s="37">
        <f t="shared" si="1"/>
        <v>19.023465556145997</v>
      </c>
    </row>
    <row r="19" spans="1:8" x14ac:dyDescent="0.3">
      <c r="A19" s="21" t="s">
        <v>36</v>
      </c>
      <c r="B19" s="24">
        <v>26651</v>
      </c>
      <c r="C19" s="23">
        <v>35235489</v>
      </c>
      <c r="D19" s="23">
        <v>27064182.274</v>
      </c>
      <c r="E19" s="23">
        <v>491484.15384615387</v>
      </c>
      <c r="F19" s="23">
        <v>35235489</v>
      </c>
      <c r="G19" s="37">
        <f t="shared" si="0"/>
        <v>30.192328160049399</v>
      </c>
      <c r="H19" s="37">
        <f t="shared" si="1"/>
        <v>21.795703111013577</v>
      </c>
    </row>
    <row r="20" spans="1:8" x14ac:dyDescent="0.3">
      <c r="A20" s="20" t="s">
        <v>17</v>
      </c>
      <c r="B20" s="24">
        <v>75638</v>
      </c>
      <c r="C20" s="23">
        <v>120582837</v>
      </c>
      <c r="D20" s="23">
        <v>94617134.599999994</v>
      </c>
      <c r="E20" s="23">
        <v>6752468.6789307697</v>
      </c>
      <c r="F20" s="26">
        <v>120582837</v>
      </c>
      <c r="G20" s="26">
        <f t="shared" si="0"/>
        <v>27.442917722853981</v>
      </c>
      <c r="H20" s="26">
        <f t="shared" si="1"/>
        <v>15.933638815505091</v>
      </c>
    </row>
    <row r="21" spans="1:8" x14ac:dyDescent="0.3">
      <c r="A21" s="21" t="s">
        <v>30</v>
      </c>
      <c r="B21" s="24">
        <v>10717</v>
      </c>
      <c r="C21" s="23">
        <v>16684525.5</v>
      </c>
      <c r="D21" s="23">
        <v>12871977.142000001</v>
      </c>
      <c r="E21" s="23">
        <v>1215881.8985153846</v>
      </c>
      <c r="F21" s="23">
        <v>16684525.5</v>
      </c>
      <c r="G21" s="37">
        <f t="shared" si="0"/>
        <v>29.618980176402172</v>
      </c>
      <c r="H21" s="37">
        <f t="shared" si="1"/>
        <v>15.563322190281134</v>
      </c>
    </row>
    <row r="22" spans="1:8" x14ac:dyDescent="0.3">
      <c r="A22" s="21" t="s">
        <v>31</v>
      </c>
      <c r="B22" s="24">
        <v>10192</v>
      </c>
      <c r="C22" s="23">
        <v>15846151.5</v>
      </c>
      <c r="D22" s="23">
        <v>12288766.540000001</v>
      </c>
      <c r="E22" s="23">
        <v>975485.32562307687</v>
      </c>
      <c r="F22" s="23">
        <v>15846151.5</v>
      </c>
      <c r="G22" s="37">
        <f t="shared" si="0"/>
        <v>28.948267089464935</v>
      </c>
      <c r="H22" s="37">
        <f t="shared" si="1"/>
        <v>16.293543794383904</v>
      </c>
    </row>
    <row r="23" spans="1:8" x14ac:dyDescent="0.3">
      <c r="A23" s="21" t="s">
        <v>32</v>
      </c>
      <c r="B23" s="24">
        <v>10324</v>
      </c>
      <c r="C23" s="23">
        <v>16353630</v>
      </c>
      <c r="D23" s="23">
        <v>12743050.722999997</v>
      </c>
      <c r="E23" s="23">
        <v>1081811.3372615385</v>
      </c>
      <c r="F23" s="23">
        <v>16353630</v>
      </c>
      <c r="G23" s="37">
        <f t="shared" si="0"/>
        <v>28.33371188331888</v>
      </c>
      <c r="H23" s="37">
        <f t="shared" si="1"/>
        <v>15.46303750138938</v>
      </c>
    </row>
    <row r="24" spans="1:8" x14ac:dyDescent="0.3">
      <c r="A24" s="21" t="s">
        <v>33</v>
      </c>
      <c r="B24" s="24">
        <v>10417</v>
      </c>
      <c r="C24" s="23">
        <v>16658368.5</v>
      </c>
      <c r="D24" s="23">
        <v>13039956.011999998</v>
      </c>
      <c r="E24" s="23">
        <v>716289.07170769223</v>
      </c>
      <c r="F24" s="23">
        <v>16658368.5</v>
      </c>
      <c r="G24" s="37">
        <f t="shared" si="0"/>
        <v>27.74865562943743</v>
      </c>
      <c r="H24" s="37">
        <f t="shared" si="1"/>
        <v>17.421414445792273</v>
      </c>
    </row>
    <row r="25" spans="1:8" x14ac:dyDescent="0.3">
      <c r="A25" s="21" t="s">
        <v>34</v>
      </c>
      <c r="B25" s="24">
        <v>12138</v>
      </c>
      <c r="C25" s="23">
        <v>20216287.5</v>
      </c>
      <c r="D25" s="23">
        <v>16211118.790999999</v>
      </c>
      <c r="E25" s="23">
        <v>922921.70892307686</v>
      </c>
      <c r="F25" s="23">
        <v>20216287.5</v>
      </c>
      <c r="G25" s="37">
        <f t="shared" si="0"/>
        <v>24.706306582760767</v>
      </c>
      <c r="H25" s="37">
        <f t="shared" si="1"/>
        <v>15.246355197891424</v>
      </c>
    </row>
    <row r="26" spans="1:8" x14ac:dyDescent="0.3">
      <c r="A26" s="21" t="s">
        <v>35</v>
      </c>
      <c r="B26" s="24">
        <v>11184</v>
      </c>
      <c r="C26" s="23">
        <v>17920162.5</v>
      </c>
      <c r="D26" s="23">
        <v>14180743.697999999</v>
      </c>
      <c r="E26" s="23">
        <v>885318.86833076924</v>
      </c>
      <c r="F26" s="23">
        <v>17920162.5</v>
      </c>
      <c r="G26" s="37">
        <f t="shared" si="0"/>
        <v>26.36969457763626</v>
      </c>
      <c r="H26" s="37">
        <f t="shared" si="1"/>
        <v>15.92675252620746</v>
      </c>
    </row>
    <row r="27" spans="1:8" x14ac:dyDescent="0.3">
      <c r="A27" s="21" t="s">
        <v>36</v>
      </c>
      <c r="B27" s="24">
        <v>10666</v>
      </c>
      <c r="C27" s="23">
        <v>16903711.5</v>
      </c>
      <c r="D27" s="23">
        <v>13281521.693999998</v>
      </c>
      <c r="E27" s="23">
        <v>954760.46856923087</v>
      </c>
      <c r="F27" s="23">
        <v>16903711.5</v>
      </c>
      <c r="G27" s="37">
        <f t="shared" si="0"/>
        <v>27.272400628885364</v>
      </c>
      <c r="H27" s="37">
        <f t="shared" si="1"/>
        <v>15.780139985415456</v>
      </c>
    </row>
    <row r="28" spans="1:8" x14ac:dyDescent="0.3">
      <c r="A28" s="20" t="s">
        <v>10</v>
      </c>
      <c r="B28" s="24">
        <v>65493</v>
      </c>
      <c r="C28" s="23">
        <v>101673535.5</v>
      </c>
      <c r="D28" s="23">
        <v>81626883.63000001</v>
      </c>
      <c r="E28" s="23">
        <v>9909799.5835923068</v>
      </c>
      <c r="F28" s="26">
        <v>101673535.5</v>
      </c>
      <c r="G28" s="26">
        <f t="shared" si="0"/>
        <v>24.55888425297217</v>
      </c>
      <c r="H28" s="26">
        <f t="shared" si="1"/>
        <v>9.9700007839381986</v>
      </c>
    </row>
    <row r="29" spans="1:8" x14ac:dyDescent="0.3">
      <c r="A29" s="21" t="s">
        <v>30</v>
      </c>
      <c r="B29" s="24">
        <v>9062</v>
      </c>
      <c r="C29" s="23">
        <v>13799701.5</v>
      </c>
      <c r="D29" s="23">
        <v>10916761.82</v>
      </c>
      <c r="E29" s="23">
        <v>1728592.0207461538</v>
      </c>
      <c r="F29" s="23">
        <v>13799701.5</v>
      </c>
      <c r="G29" s="37">
        <f t="shared" si="0"/>
        <v>26.408377571436287</v>
      </c>
      <c r="H29" s="37">
        <f t="shared" si="1"/>
        <v>8.365019049534121</v>
      </c>
    </row>
    <row r="30" spans="1:8" x14ac:dyDescent="0.3">
      <c r="A30" s="21" t="s">
        <v>31</v>
      </c>
      <c r="B30" s="24">
        <v>8872</v>
      </c>
      <c r="C30" s="23">
        <v>13655575.5</v>
      </c>
      <c r="D30" s="23">
        <v>10969486.555</v>
      </c>
      <c r="E30" s="23">
        <v>1334284.142753846</v>
      </c>
      <c r="F30" s="23">
        <v>13655575.5</v>
      </c>
      <c r="G30" s="37">
        <f t="shared" si="0"/>
        <v>24.486915878260998</v>
      </c>
      <c r="H30" s="37">
        <f t="shared" si="1"/>
        <v>9.8992884060152146</v>
      </c>
    </row>
    <row r="31" spans="1:8" x14ac:dyDescent="0.3">
      <c r="A31" s="21" t="s">
        <v>32</v>
      </c>
      <c r="B31" s="24">
        <v>9166</v>
      </c>
      <c r="C31" s="23">
        <v>14136967.5</v>
      </c>
      <c r="D31" s="23">
        <v>11399283.070999999</v>
      </c>
      <c r="E31" s="23">
        <v>1612158.4216153845</v>
      </c>
      <c r="F31" s="23">
        <v>14136967.5</v>
      </c>
      <c r="G31" s="37">
        <f t="shared" si="0"/>
        <v>24.016286041397855</v>
      </c>
      <c r="H31" s="37">
        <f t="shared" si="1"/>
        <v>7.96158021431836</v>
      </c>
    </row>
    <row r="32" spans="1:8" x14ac:dyDescent="0.3">
      <c r="A32" s="21" t="s">
        <v>33</v>
      </c>
      <c r="B32" s="24">
        <v>8633</v>
      </c>
      <c r="C32" s="23">
        <v>13564696.5</v>
      </c>
      <c r="D32" s="23">
        <v>10895914.430999998</v>
      </c>
      <c r="E32" s="23">
        <v>1444210.8266692306</v>
      </c>
      <c r="F32" s="23">
        <v>13564696.5</v>
      </c>
      <c r="G32" s="37">
        <f t="shared" si="0"/>
        <v>24.493419858429156</v>
      </c>
      <c r="H32" s="37">
        <f t="shared" si="1"/>
        <v>9.0276346568518608</v>
      </c>
    </row>
    <row r="33" spans="1:8" x14ac:dyDescent="0.3">
      <c r="A33" s="21" t="s">
        <v>34</v>
      </c>
      <c r="B33" s="24">
        <v>9555</v>
      </c>
      <c r="C33" s="23">
        <v>14998944</v>
      </c>
      <c r="D33" s="23">
        <v>12068121.704</v>
      </c>
      <c r="E33" s="23">
        <v>1357055.6045538462</v>
      </c>
      <c r="F33" s="23">
        <v>14998944</v>
      </c>
      <c r="G33" s="37">
        <f t="shared" si="0"/>
        <v>24.285654121540503</v>
      </c>
      <c r="H33" s="37">
        <f t="shared" si="1"/>
        <v>10.492516616144137</v>
      </c>
    </row>
    <row r="34" spans="1:8" x14ac:dyDescent="0.3">
      <c r="A34" s="21" t="s">
        <v>35</v>
      </c>
      <c r="B34" s="24">
        <v>10525</v>
      </c>
      <c r="C34" s="23">
        <v>16488669</v>
      </c>
      <c r="D34" s="23">
        <v>13355654.988</v>
      </c>
      <c r="E34" s="23">
        <v>1172075.5298307692</v>
      </c>
      <c r="F34" s="23">
        <v>16488669</v>
      </c>
      <c r="G34" s="37">
        <f t="shared" si="0"/>
        <v>23.458332929496905</v>
      </c>
      <c r="H34" s="37">
        <f t="shared" si="1"/>
        <v>11.89264265156412</v>
      </c>
    </row>
    <row r="35" spans="1:8" x14ac:dyDescent="0.3">
      <c r="A35" s="21" t="s">
        <v>36</v>
      </c>
      <c r="B35" s="24">
        <v>9680</v>
      </c>
      <c r="C35" s="23">
        <v>15028981.5</v>
      </c>
      <c r="D35" s="23">
        <v>12021661.061000001</v>
      </c>
      <c r="E35" s="23">
        <v>1261423.0374230768</v>
      </c>
      <c r="F35" s="23">
        <v>15028981.5</v>
      </c>
      <c r="G35" s="37">
        <f t="shared" si="0"/>
        <v>25.015847841162149</v>
      </c>
      <c r="H35" s="37">
        <f t="shared" si="1"/>
        <v>11.616871053949481</v>
      </c>
    </row>
    <row r="36" spans="1:8" x14ac:dyDescent="0.3">
      <c r="A36" s="20" t="s">
        <v>20</v>
      </c>
      <c r="B36" s="24">
        <v>60936</v>
      </c>
      <c r="C36" s="23">
        <v>85862581.5</v>
      </c>
      <c r="D36" s="23">
        <v>68357100.843999997</v>
      </c>
      <c r="E36" s="23">
        <v>3791827.9647692307</v>
      </c>
      <c r="F36" s="26">
        <v>85862581.5</v>
      </c>
      <c r="G36" s="26">
        <f t="shared" si="0"/>
        <v>25.608869363769305</v>
      </c>
      <c r="H36" s="26">
        <f t="shared" si="1"/>
        <v>15.971628678821837</v>
      </c>
    </row>
    <row r="37" spans="1:8" x14ac:dyDescent="0.3">
      <c r="A37" s="21" t="s">
        <v>30</v>
      </c>
      <c r="B37" s="24">
        <v>8525</v>
      </c>
      <c r="C37" s="23">
        <v>11696293.5</v>
      </c>
      <c r="D37" s="23">
        <v>9115857.3849999998</v>
      </c>
      <c r="E37" s="23">
        <v>724575.55553076917</v>
      </c>
      <c r="F37" s="23">
        <v>11696293.5</v>
      </c>
      <c r="G37" s="37">
        <f t="shared" si="0"/>
        <v>28.307113703271263</v>
      </c>
      <c r="H37" s="37">
        <f t="shared" si="1"/>
        <v>15.867082674261132</v>
      </c>
    </row>
    <row r="38" spans="1:8" x14ac:dyDescent="0.3">
      <c r="A38" s="21" t="s">
        <v>31</v>
      </c>
      <c r="B38" s="24">
        <v>8370</v>
      </c>
      <c r="C38" s="23">
        <v>11757898.5</v>
      </c>
      <c r="D38" s="23">
        <v>9289453.6840000004</v>
      </c>
      <c r="E38" s="23">
        <v>594965.53886923078</v>
      </c>
      <c r="F38" s="23">
        <v>11757898.5</v>
      </c>
      <c r="G38" s="37">
        <f t="shared" si="0"/>
        <v>26.572550980598653</v>
      </c>
      <c r="H38" s="37">
        <f t="shared" si="1"/>
        <v>15.933793586760158</v>
      </c>
    </row>
    <row r="39" spans="1:8" x14ac:dyDescent="0.3">
      <c r="A39" s="21" t="s">
        <v>32</v>
      </c>
      <c r="B39" s="24">
        <v>8409</v>
      </c>
      <c r="C39" s="23">
        <v>11763231</v>
      </c>
      <c r="D39" s="23">
        <v>9357589.0379999988</v>
      </c>
      <c r="E39" s="23">
        <v>621347.21568461542</v>
      </c>
      <c r="F39" s="23">
        <v>11763231</v>
      </c>
      <c r="G39" s="37">
        <f t="shared" si="0"/>
        <v>25.707924896370105</v>
      </c>
      <c r="H39" s="37">
        <f t="shared" si="1"/>
        <v>15.168406931015685</v>
      </c>
    </row>
    <row r="40" spans="1:8" x14ac:dyDescent="0.3">
      <c r="A40" s="21" t="s">
        <v>33</v>
      </c>
      <c r="B40" s="24">
        <v>8402</v>
      </c>
      <c r="C40" s="23">
        <v>11851905</v>
      </c>
      <c r="D40" s="23">
        <v>9414750.4330000002</v>
      </c>
      <c r="E40" s="23">
        <v>425909.54161538457</v>
      </c>
      <c r="F40" s="23">
        <v>11851905</v>
      </c>
      <c r="G40" s="37">
        <f t="shared" si="0"/>
        <v>25.886555191706801</v>
      </c>
      <c r="H40" s="37">
        <f t="shared" si="1"/>
        <v>16.969803802718765</v>
      </c>
    </row>
    <row r="41" spans="1:8" x14ac:dyDescent="0.3">
      <c r="A41" s="21" t="s">
        <v>34</v>
      </c>
      <c r="B41" s="24">
        <v>9210</v>
      </c>
      <c r="C41" s="23">
        <v>13277413.5</v>
      </c>
      <c r="D41" s="23">
        <v>10720998.200999999</v>
      </c>
      <c r="E41" s="23">
        <v>468982.69645384612</v>
      </c>
      <c r="F41" s="23">
        <v>13277413.5</v>
      </c>
      <c r="G41" s="37">
        <f t="shared" si="0"/>
        <v>23.844937300349063</v>
      </c>
      <c r="H41" s="37">
        <f t="shared" si="1"/>
        <v>15.721681052911055</v>
      </c>
    </row>
    <row r="42" spans="1:8" x14ac:dyDescent="0.3">
      <c r="A42" s="21" t="s">
        <v>35</v>
      </c>
      <c r="B42" s="24">
        <v>9156</v>
      </c>
      <c r="C42" s="23">
        <v>13085146.5</v>
      </c>
      <c r="D42" s="23">
        <v>10499882.107999999</v>
      </c>
      <c r="E42" s="23">
        <v>596043.31151538459</v>
      </c>
      <c r="F42" s="23">
        <v>13085146.5</v>
      </c>
      <c r="G42" s="37">
        <f t="shared" si="0"/>
        <v>24.621842087448332</v>
      </c>
      <c r="H42" s="37">
        <f t="shared" si="1"/>
        <v>15.202130755544971</v>
      </c>
    </row>
    <row r="43" spans="1:8" x14ac:dyDescent="0.3">
      <c r="A43" s="21" t="s">
        <v>36</v>
      </c>
      <c r="B43" s="24">
        <v>8864</v>
      </c>
      <c r="C43" s="23">
        <v>12430693.5</v>
      </c>
      <c r="D43" s="23">
        <v>9958569.9949999992</v>
      </c>
      <c r="E43" s="23">
        <v>360004.10509999993</v>
      </c>
      <c r="F43" s="23">
        <v>12430693.5</v>
      </c>
      <c r="G43" s="37">
        <f t="shared" si="0"/>
        <v>24.824081230951883</v>
      </c>
      <c r="H43" s="37">
        <f t="shared" si="1"/>
        <v>16.991163042512479</v>
      </c>
    </row>
    <row r="44" spans="1:8" x14ac:dyDescent="0.3">
      <c r="A44" s="20" t="s">
        <v>22</v>
      </c>
      <c r="B44" s="24">
        <v>450697</v>
      </c>
      <c r="C44" s="23">
        <v>738124428</v>
      </c>
      <c r="D44" s="23">
        <v>542917418.37600005</v>
      </c>
      <c r="E44" s="23">
        <v>11473733.116115382</v>
      </c>
      <c r="F44" s="26">
        <v>738124428</v>
      </c>
      <c r="G44" s="26">
        <f t="shared" si="0"/>
        <v>35.955193739761064</v>
      </c>
      <c r="H44" s="26">
        <f t="shared" si="1"/>
        <v>24.891911111209637</v>
      </c>
    </row>
    <row r="45" spans="1:8" x14ac:dyDescent="0.3">
      <c r="A45" s="21" t="s">
        <v>30</v>
      </c>
      <c r="B45" s="24">
        <v>60388</v>
      </c>
      <c r="C45" s="23">
        <v>98344302</v>
      </c>
      <c r="D45" s="23">
        <v>71289630.509000003</v>
      </c>
      <c r="E45" s="23">
        <v>1874009.4738461536</v>
      </c>
      <c r="F45" s="23">
        <v>98344302</v>
      </c>
      <c r="G45" s="37">
        <f t="shared" si="0"/>
        <v>37.950360098421974</v>
      </c>
      <c r="H45" s="37">
        <f t="shared" si="1"/>
        <v>25.604596814519915</v>
      </c>
    </row>
    <row r="46" spans="1:8" x14ac:dyDescent="0.3">
      <c r="A46" s="21" t="s">
        <v>31</v>
      </c>
      <c r="B46" s="24">
        <v>64247</v>
      </c>
      <c r="C46" s="23">
        <v>104047860</v>
      </c>
      <c r="D46" s="23">
        <v>75525116.334000006</v>
      </c>
      <c r="E46" s="23">
        <v>1584339.1892999997</v>
      </c>
      <c r="F46" s="23">
        <v>104047860</v>
      </c>
      <c r="G46" s="37">
        <f t="shared" si="0"/>
        <v>37.765904973733335</v>
      </c>
      <c r="H46" s="37">
        <f t="shared" si="1"/>
        <v>25.890397435084196</v>
      </c>
    </row>
    <row r="47" spans="1:8" x14ac:dyDescent="0.3">
      <c r="A47" s="21" t="s">
        <v>32</v>
      </c>
      <c r="B47" s="24">
        <v>64064</v>
      </c>
      <c r="C47" s="23">
        <v>104146510.5</v>
      </c>
      <c r="D47" s="23">
        <v>75805758.539000005</v>
      </c>
      <c r="E47" s="23">
        <v>1790899.0807692308</v>
      </c>
      <c r="F47" s="23">
        <v>104146510.5</v>
      </c>
      <c r="G47" s="37">
        <f t="shared" si="0"/>
        <v>37.386014607873683</v>
      </c>
      <c r="H47" s="37">
        <f t="shared" si="1"/>
        <v>25.492791599801862</v>
      </c>
    </row>
    <row r="48" spans="1:8" x14ac:dyDescent="0.3">
      <c r="A48" s="21" t="s">
        <v>33</v>
      </c>
      <c r="B48" s="24">
        <v>62403</v>
      </c>
      <c r="C48" s="23">
        <v>102436191</v>
      </c>
      <c r="D48" s="23">
        <v>75442210.189999998</v>
      </c>
      <c r="E48" s="23">
        <v>1563974.7284615384</v>
      </c>
      <c r="F48" s="23">
        <v>102436191</v>
      </c>
      <c r="G48" s="37">
        <f t="shared" si="0"/>
        <v>35.78100474789391</v>
      </c>
      <c r="H48" s="37">
        <f t="shared" si="1"/>
        <v>24.825216394016898</v>
      </c>
    </row>
    <row r="49" spans="1:8" x14ac:dyDescent="0.3">
      <c r="A49" s="21" t="s">
        <v>34</v>
      </c>
      <c r="B49" s="24">
        <v>67604</v>
      </c>
      <c r="C49" s="23">
        <v>111923646</v>
      </c>
      <c r="D49" s="23">
        <v>83339877.273999989</v>
      </c>
      <c r="E49" s="23">
        <v>1739900.6416923075</v>
      </c>
      <c r="F49" s="23">
        <v>111923646</v>
      </c>
      <c r="G49" s="37">
        <f t="shared" si="0"/>
        <v>34.297829155692135</v>
      </c>
      <c r="H49" s="37">
        <f t="shared" si="1"/>
        <v>23.984090086117909</v>
      </c>
    </row>
    <row r="50" spans="1:8" x14ac:dyDescent="0.3">
      <c r="A50" s="21" t="s">
        <v>35</v>
      </c>
      <c r="B50" s="24">
        <v>66891</v>
      </c>
      <c r="C50" s="23">
        <v>110025664.5</v>
      </c>
      <c r="D50" s="23">
        <v>82159929.356999993</v>
      </c>
      <c r="E50" s="23">
        <v>1649120.452707692</v>
      </c>
      <c r="F50" s="23">
        <v>110025664.5</v>
      </c>
      <c r="G50" s="37">
        <f t="shared" si="0"/>
        <v>33.916454603944786</v>
      </c>
      <c r="H50" s="37">
        <f t="shared" si="1"/>
        <v>23.827726748509946</v>
      </c>
    </row>
    <row r="51" spans="1:8" x14ac:dyDescent="0.3">
      <c r="A51" s="21" t="s">
        <v>36</v>
      </c>
      <c r="B51" s="24">
        <v>65100</v>
      </c>
      <c r="C51" s="23">
        <v>107200254</v>
      </c>
      <c r="D51" s="23">
        <v>79354896.172999993</v>
      </c>
      <c r="E51" s="23">
        <v>1271489.5493384614</v>
      </c>
      <c r="F51" s="23">
        <v>107200254</v>
      </c>
      <c r="G51" s="37">
        <f t="shared" si="0"/>
        <v>35.0896531529635</v>
      </c>
      <c r="H51" s="37">
        <f t="shared" si="1"/>
        <v>24.788997494037233</v>
      </c>
    </row>
    <row r="52" spans="1:8" x14ac:dyDescent="0.3">
      <c r="A52" s="20" t="s">
        <v>21</v>
      </c>
      <c r="B52" s="24">
        <v>473773</v>
      </c>
      <c r="C52" s="23">
        <v>774146953.5</v>
      </c>
      <c r="D52" s="23">
        <v>568254022.97799981</v>
      </c>
      <c r="E52" s="23">
        <v>11378517.28876923</v>
      </c>
      <c r="F52" s="26">
        <v>774146953.5</v>
      </c>
      <c r="G52" s="26">
        <f t="shared" si="0"/>
        <v>36.232551323261184</v>
      </c>
      <c r="H52" s="26">
        <f t="shared" si="1"/>
        <v>25.126290603329355</v>
      </c>
    </row>
    <row r="53" spans="1:8" x14ac:dyDescent="0.3">
      <c r="A53" s="21" t="s">
        <v>30</v>
      </c>
      <c r="B53" s="24">
        <v>63265</v>
      </c>
      <c r="C53" s="23">
        <v>102681913.5</v>
      </c>
      <c r="D53" s="23">
        <v>74343657.371999994</v>
      </c>
      <c r="E53" s="23">
        <v>1766544.4765230766</v>
      </c>
      <c r="F53" s="23">
        <v>102681913.5</v>
      </c>
      <c r="G53" s="37">
        <f t="shared" si="0"/>
        <v>38.117920384520957</v>
      </c>
      <c r="H53" s="37">
        <f t="shared" si="1"/>
        <v>25.877694275221053</v>
      </c>
    </row>
    <row r="54" spans="1:8" x14ac:dyDescent="0.3">
      <c r="A54" s="21" t="s">
        <v>31</v>
      </c>
      <c r="B54" s="24">
        <v>67648</v>
      </c>
      <c r="C54" s="23">
        <v>109348803</v>
      </c>
      <c r="D54" s="23">
        <v>79238014.440999985</v>
      </c>
      <c r="E54" s="23">
        <v>1573405.5929230768</v>
      </c>
      <c r="F54" s="23">
        <v>109348803</v>
      </c>
      <c r="G54" s="37">
        <f t="shared" si="0"/>
        <v>38.000432963171079</v>
      </c>
      <c r="H54" s="37">
        <f t="shared" si="1"/>
        <v>26.097572340208369</v>
      </c>
    </row>
    <row r="55" spans="1:8" x14ac:dyDescent="0.3">
      <c r="A55" s="21" t="s">
        <v>32</v>
      </c>
      <c r="B55" s="24">
        <v>67030</v>
      </c>
      <c r="C55" s="23">
        <v>108387184.5</v>
      </c>
      <c r="D55" s="23">
        <v>78701071.395999983</v>
      </c>
      <c r="E55" s="23">
        <v>1837665.8345692304</v>
      </c>
      <c r="F55" s="23">
        <v>108387184.5</v>
      </c>
      <c r="G55" s="37">
        <f t="shared" si="0"/>
        <v>37.72008763975839</v>
      </c>
      <c r="H55" s="37">
        <f t="shared" si="1"/>
        <v>25.693487101725378</v>
      </c>
    </row>
    <row r="56" spans="1:8" x14ac:dyDescent="0.3">
      <c r="A56" s="21" t="s">
        <v>33</v>
      </c>
      <c r="B56" s="24">
        <v>65540</v>
      </c>
      <c r="C56" s="23">
        <v>107721594</v>
      </c>
      <c r="D56" s="23">
        <v>79229533.548999995</v>
      </c>
      <c r="E56" s="23">
        <v>1590409.2415384615</v>
      </c>
      <c r="F56" s="23">
        <v>107721594</v>
      </c>
      <c r="G56" s="37">
        <f t="shared" si="0"/>
        <v>35.961413850024641</v>
      </c>
      <c r="H56" s="37">
        <f t="shared" si="1"/>
        <v>24.973313344640577</v>
      </c>
    </row>
    <row r="57" spans="1:8" x14ac:dyDescent="0.3">
      <c r="A57" s="21" t="s">
        <v>34</v>
      </c>
      <c r="B57" s="24">
        <v>71421</v>
      </c>
      <c r="C57" s="23">
        <v>117881737.5</v>
      </c>
      <c r="D57" s="23">
        <v>87688307.579999983</v>
      </c>
      <c r="E57" s="23">
        <v>1818820.9230769228</v>
      </c>
      <c r="F57" s="23">
        <v>117881737.5</v>
      </c>
      <c r="G57" s="37">
        <f t="shared" si="0"/>
        <v>34.432674952078287</v>
      </c>
      <c r="H57" s="37">
        <f t="shared" si="1"/>
        <v>24.070402760158753</v>
      </c>
    </row>
    <row r="58" spans="1:8" x14ac:dyDescent="0.3">
      <c r="A58" s="21" t="s">
        <v>35</v>
      </c>
      <c r="B58" s="24">
        <v>70819</v>
      </c>
      <c r="C58" s="23">
        <v>115651534.5</v>
      </c>
      <c r="D58" s="23">
        <v>86025341.399999991</v>
      </c>
      <c r="E58" s="23">
        <v>1512124.4685615385</v>
      </c>
      <c r="F58" s="23">
        <v>115651534.5</v>
      </c>
      <c r="G58" s="37">
        <f t="shared" si="0"/>
        <v>34.438913717580448</v>
      </c>
      <c r="H58" s="37">
        <f t="shared" si="1"/>
        <v>24.3092914875578</v>
      </c>
    </row>
    <row r="59" spans="1:8" x14ac:dyDescent="0.3">
      <c r="A59" s="21" t="s">
        <v>36</v>
      </c>
      <c r="B59" s="24">
        <v>68050</v>
      </c>
      <c r="C59" s="23">
        <v>112474186.5</v>
      </c>
      <c r="D59" s="23">
        <v>83028097.239999995</v>
      </c>
      <c r="E59" s="23">
        <v>1279546.7515769231</v>
      </c>
      <c r="F59" s="23">
        <v>112474186.5</v>
      </c>
      <c r="G59" s="37">
        <f t="shared" si="0"/>
        <v>35.465210258743497</v>
      </c>
      <c r="H59" s="37">
        <f t="shared" si="1"/>
        <v>25.042672798903137</v>
      </c>
    </row>
    <row r="60" spans="1:8" x14ac:dyDescent="0.3">
      <c r="A60" s="20" t="s">
        <v>13</v>
      </c>
      <c r="B60" s="24">
        <v>64599</v>
      </c>
      <c r="C60" s="23">
        <v>95592298.5</v>
      </c>
      <c r="D60" s="23">
        <v>76754011.381999999</v>
      </c>
      <c r="E60" s="23">
        <v>6173175.1775615383</v>
      </c>
      <c r="F60" s="26">
        <v>95592298.5</v>
      </c>
      <c r="G60" s="26">
        <f t="shared" si="0"/>
        <v>24.543716711095399</v>
      </c>
      <c r="H60" s="26">
        <f t="shared" si="1"/>
        <v>13.24909238419292</v>
      </c>
    </row>
    <row r="61" spans="1:8" x14ac:dyDescent="0.3">
      <c r="A61" s="21" t="s">
        <v>30</v>
      </c>
      <c r="B61" s="24">
        <v>10117</v>
      </c>
      <c r="C61" s="23">
        <v>14830335</v>
      </c>
      <c r="D61" s="23">
        <v>11753420.101</v>
      </c>
      <c r="E61" s="23">
        <v>900476.94380769227</v>
      </c>
      <c r="F61" s="23">
        <v>14830335</v>
      </c>
      <c r="G61" s="37">
        <f t="shared" si="0"/>
        <v>26.178889825764092</v>
      </c>
      <c r="H61" s="37">
        <f t="shared" si="1"/>
        <v>14.675581874531545</v>
      </c>
    </row>
    <row r="62" spans="1:8" x14ac:dyDescent="0.3">
      <c r="A62" s="21" t="s">
        <v>31</v>
      </c>
      <c r="B62" s="24">
        <v>8540</v>
      </c>
      <c r="C62" s="23">
        <v>12359898</v>
      </c>
      <c r="D62" s="23">
        <v>9863669.3479999993</v>
      </c>
      <c r="E62" s="23">
        <v>881310.05065384624</v>
      </c>
      <c r="F62" s="23">
        <v>12359898</v>
      </c>
      <c r="G62" s="37">
        <f t="shared" si="0"/>
        <v>25.307302626746576</v>
      </c>
      <c r="H62" s="37">
        <f t="shared" si="1"/>
        <v>13.065792301410209</v>
      </c>
    </row>
    <row r="63" spans="1:8" x14ac:dyDescent="0.3">
      <c r="A63" s="21" t="s">
        <v>32</v>
      </c>
      <c r="B63" s="24">
        <v>8626</v>
      </c>
      <c r="C63" s="23">
        <v>12619807.5</v>
      </c>
      <c r="D63" s="23">
        <v>10112636.982999999</v>
      </c>
      <c r="E63" s="23">
        <v>1076740.1274230769</v>
      </c>
      <c r="F63" s="23">
        <v>12619807.5</v>
      </c>
      <c r="G63" s="37">
        <f t="shared" si="0"/>
        <v>24.792450487590109</v>
      </c>
      <c r="H63" s="37">
        <f t="shared" si="1"/>
        <v>11.334803558429272</v>
      </c>
    </row>
    <row r="64" spans="1:8" x14ac:dyDescent="0.3">
      <c r="A64" s="21" t="s">
        <v>33</v>
      </c>
      <c r="B64" s="24">
        <v>8741</v>
      </c>
      <c r="C64" s="23">
        <v>12917251.5</v>
      </c>
      <c r="D64" s="23">
        <v>10349531.200999998</v>
      </c>
      <c r="E64" s="23">
        <v>822886.08810769231</v>
      </c>
      <c r="F64" s="23">
        <v>12917251.5</v>
      </c>
      <c r="G64" s="37">
        <f t="shared" si="0"/>
        <v>24.810015537243878</v>
      </c>
      <c r="H64" s="37">
        <f t="shared" si="1"/>
        <v>13.50778229325573</v>
      </c>
    </row>
    <row r="65" spans="1:8" x14ac:dyDescent="0.3">
      <c r="A65" s="21" t="s">
        <v>34</v>
      </c>
      <c r="B65" s="24">
        <v>9514</v>
      </c>
      <c r="C65" s="23">
        <v>14267122.5</v>
      </c>
      <c r="D65" s="23">
        <v>11519511.575999999</v>
      </c>
      <c r="E65" s="23">
        <v>878259.88852307701</v>
      </c>
      <c r="F65" s="23">
        <v>14267122.5</v>
      </c>
      <c r="G65" s="37">
        <f t="shared" si="0"/>
        <v>23.851800537484877</v>
      </c>
      <c r="H65" s="37">
        <f t="shared" si="1"/>
        <v>13.102509181349802</v>
      </c>
    </row>
    <row r="66" spans="1:8" x14ac:dyDescent="0.3">
      <c r="A66" s="21" t="s">
        <v>35</v>
      </c>
      <c r="B66" s="24">
        <v>9865</v>
      </c>
      <c r="C66" s="23">
        <v>14963454</v>
      </c>
      <c r="D66" s="23">
        <v>12162151.237</v>
      </c>
      <c r="E66" s="23">
        <v>858376.8066230769</v>
      </c>
      <c r="F66" s="23">
        <v>14963454</v>
      </c>
      <c r="G66" s="37">
        <f t="shared" si="0"/>
        <v>23.032954519409422</v>
      </c>
      <c r="H66" s="37">
        <f t="shared" si="1"/>
        <v>12.984475084274816</v>
      </c>
    </row>
    <row r="67" spans="1:8" x14ac:dyDescent="0.3">
      <c r="A67" s="21" t="s">
        <v>36</v>
      </c>
      <c r="B67" s="24">
        <v>9196</v>
      </c>
      <c r="C67" s="23">
        <v>13634430</v>
      </c>
      <c r="D67" s="23">
        <v>10993090.935999999</v>
      </c>
      <c r="E67" s="23">
        <v>755125.27242307691</v>
      </c>
      <c r="F67" s="23">
        <v>13634430</v>
      </c>
      <c r="G67" s="37">
        <f t="shared" si="0"/>
        <v>24.027264755449135</v>
      </c>
      <c r="H67" s="37">
        <f t="shared" si="1"/>
        <v>13.834196160579681</v>
      </c>
    </row>
    <row r="68" spans="1:8" x14ac:dyDescent="0.3">
      <c r="A68" s="20" t="s">
        <v>23</v>
      </c>
      <c r="B68" s="24">
        <v>28986</v>
      </c>
      <c r="C68" s="23">
        <v>41034630</v>
      </c>
      <c r="D68" s="23">
        <v>34112368.979999997</v>
      </c>
      <c r="E68" s="23">
        <v>4731773.3646230763</v>
      </c>
      <c r="F68" s="26">
        <v>41034630</v>
      </c>
      <c r="G68" s="26">
        <f t="shared" si="0"/>
        <v>20.292525048783649</v>
      </c>
      <c r="H68" s="26">
        <f t="shared" si="1"/>
        <v>5.3381440392588573</v>
      </c>
    </row>
    <row r="69" spans="1:8" x14ac:dyDescent="0.3">
      <c r="A69" s="21" t="s">
        <v>30</v>
      </c>
      <c r="B69" s="24">
        <v>4052</v>
      </c>
      <c r="C69" s="23">
        <v>5637334.5</v>
      </c>
      <c r="D69" s="23">
        <v>4567504.0189999994</v>
      </c>
      <c r="E69" s="23">
        <v>715428.50553076924</v>
      </c>
      <c r="F69" s="23">
        <v>5637334.5</v>
      </c>
      <c r="G69" s="37">
        <f t="shared" ref="G69:G132" si="2">((C69-D69)/D69)*100</f>
        <v>23.422650019566422</v>
      </c>
      <c r="H69" s="37">
        <f t="shared" si="1"/>
        <v>6.2866941010726149</v>
      </c>
    </row>
    <row r="70" spans="1:8" x14ac:dyDescent="0.3">
      <c r="A70" s="21" t="s">
        <v>31</v>
      </c>
      <c r="B70" s="24">
        <v>3907</v>
      </c>
      <c r="C70" s="23">
        <v>5567661</v>
      </c>
      <c r="D70" s="23">
        <v>4704572.8430000003</v>
      </c>
      <c r="E70" s="23">
        <v>744394.72602307692</v>
      </c>
      <c r="F70" s="23">
        <v>5567661</v>
      </c>
      <c r="G70" s="37">
        <f t="shared" si="2"/>
        <v>18.345728417920036</v>
      </c>
      <c r="H70" s="37">
        <f t="shared" ref="H70:H133" si="3">((C70-D70-E70)/C70)*100</f>
        <v>2.1318365284258998</v>
      </c>
    </row>
    <row r="71" spans="1:8" x14ac:dyDescent="0.3">
      <c r="A71" s="21" t="s">
        <v>32</v>
      </c>
      <c r="B71" s="24">
        <v>4066</v>
      </c>
      <c r="C71" s="23">
        <v>5738725.5</v>
      </c>
      <c r="D71" s="23">
        <v>4822695.0989999995</v>
      </c>
      <c r="E71" s="23">
        <v>507323.7960384615</v>
      </c>
      <c r="F71" s="23">
        <v>5738725.5</v>
      </c>
      <c r="G71" s="37">
        <f t="shared" si="2"/>
        <v>18.994159535193138</v>
      </c>
      <c r="H71" s="37">
        <f t="shared" si="3"/>
        <v>7.1219054642278863</v>
      </c>
    </row>
    <row r="72" spans="1:8" x14ac:dyDescent="0.3">
      <c r="A72" s="21" t="s">
        <v>33</v>
      </c>
      <c r="B72" s="24">
        <v>4062</v>
      </c>
      <c r="C72" s="23">
        <v>5662084.5</v>
      </c>
      <c r="D72" s="23">
        <v>4728411.0079999994</v>
      </c>
      <c r="E72" s="23">
        <v>519499.70546923077</v>
      </c>
      <c r="F72" s="23">
        <v>5662084.5</v>
      </c>
      <c r="G72" s="37">
        <f t="shared" si="2"/>
        <v>19.746030757908272</v>
      </c>
      <c r="H72" s="37">
        <f t="shared" si="3"/>
        <v>7.3148641022713417</v>
      </c>
    </row>
    <row r="73" spans="1:8" x14ac:dyDescent="0.3">
      <c r="A73" s="21" t="s">
        <v>34</v>
      </c>
      <c r="B73" s="24">
        <v>4240</v>
      </c>
      <c r="C73" s="23">
        <v>6109359</v>
      </c>
      <c r="D73" s="23">
        <v>5088924.3640000001</v>
      </c>
      <c r="E73" s="23">
        <v>1098546.1022923077</v>
      </c>
      <c r="F73" s="23">
        <v>6109359</v>
      </c>
      <c r="G73" s="37">
        <f t="shared" si="2"/>
        <v>20.052069219553445</v>
      </c>
      <c r="H73" s="37">
        <f t="shared" si="3"/>
        <v>-1.2785542033510833</v>
      </c>
    </row>
    <row r="74" spans="1:8" x14ac:dyDescent="0.3">
      <c r="A74" s="21" t="s">
        <v>35</v>
      </c>
      <c r="B74" s="24">
        <v>4388</v>
      </c>
      <c r="C74" s="23">
        <v>6319557</v>
      </c>
      <c r="D74" s="23">
        <v>5239563.4890000001</v>
      </c>
      <c r="E74" s="23">
        <v>671360.77064615372</v>
      </c>
      <c r="F74" s="23">
        <v>6319557</v>
      </c>
      <c r="G74" s="37">
        <f t="shared" si="2"/>
        <v>20.612280264708133</v>
      </c>
      <c r="H74" s="37">
        <f t="shared" si="3"/>
        <v>6.4661611621486479</v>
      </c>
    </row>
    <row r="75" spans="1:8" x14ac:dyDescent="0.3">
      <c r="A75" s="21" t="s">
        <v>36</v>
      </c>
      <c r="B75" s="24">
        <v>4271</v>
      </c>
      <c r="C75" s="23">
        <v>5999908.5</v>
      </c>
      <c r="D75" s="23">
        <v>4960698.1579999998</v>
      </c>
      <c r="E75" s="23">
        <v>475219.75862307695</v>
      </c>
      <c r="F75" s="23">
        <v>5999908.5</v>
      </c>
      <c r="G75" s="37">
        <f t="shared" si="2"/>
        <v>20.948872696962834</v>
      </c>
      <c r="H75" s="37">
        <f t="shared" si="3"/>
        <v>9.3999864060747473</v>
      </c>
    </row>
    <row r="76" spans="1:8" x14ac:dyDescent="0.3">
      <c r="A76" s="20" t="s">
        <v>18</v>
      </c>
      <c r="B76" s="24">
        <v>35057</v>
      </c>
      <c r="C76" s="23">
        <v>48803040</v>
      </c>
      <c r="D76" s="23">
        <v>39400800.924000002</v>
      </c>
      <c r="E76" s="23">
        <v>8063177.9530769233</v>
      </c>
      <c r="F76" s="26">
        <v>48803040</v>
      </c>
      <c r="G76" s="26">
        <f t="shared" si="2"/>
        <v>23.86306586542727</v>
      </c>
      <c r="H76" s="26">
        <f t="shared" si="3"/>
        <v>2.7438067852393502</v>
      </c>
    </row>
    <row r="77" spans="1:8" x14ac:dyDescent="0.3">
      <c r="A77" s="21" t="s">
        <v>30</v>
      </c>
      <c r="B77" s="24">
        <v>4814</v>
      </c>
      <c r="C77" s="23">
        <v>6461851.5</v>
      </c>
      <c r="D77" s="23">
        <v>5149889.5769999996</v>
      </c>
      <c r="E77" s="23">
        <v>1313020.6317692306</v>
      </c>
      <c r="F77" s="23">
        <v>6461851.5</v>
      </c>
      <c r="G77" s="37">
        <f t="shared" si="2"/>
        <v>25.47553502621442</v>
      </c>
      <c r="H77" s="37">
        <f t="shared" si="3"/>
        <v>-1.6383984825868749E-2</v>
      </c>
    </row>
    <row r="78" spans="1:8" x14ac:dyDescent="0.3">
      <c r="A78" s="21" t="s">
        <v>31</v>
      </c>
      <c r="B78" s="24">
        <v>4699</v>
      </c>
      <c r="C78" s="23">
        <v>6464875.5</v>
      </c>
      <c r="D78" s="23">
        <v>5292674.5829999996</v>
      </c>
      <c r="E78" s="23">
        <v>1208446.1948846155</v>
      </c>
      <c r="F78" s="23">
        <v>6464875.5</v>
      </c>
      <c r="G78" s="37">
        <f t="shared" si="2"/>
        <v>22.147609844842798</v>
      </c>
      <c r="H78" s="37">
        <f t="shared" si="3"/>
        <v>-0.56064927908689222</v>
      </c>
    </row>
    <row r="79" spans="1:8" x14ac:dyDescent="0.3">
      <c r="A79" s="21" t="s">
        <v>32</v>
      </c>
      <c r="B79" s="24">
        <v>4776</v>
      </c>
      <c r="C79" s="23">
        <v>6613896</v>
      </c>
      <c r="D79" s="23">
        <v>5386836.2400000002</v>
      </c>
      <c r="E79" s="23">
        <v>1320979.5795846153</v>
      </c>
      <c r="F79" s="23">
        <v>6613896</v>
      </c>
      <c r="G79" s="37">
        <f t="shared" si="2"/>
        <v>22.778857669525141</v>
      </c>
      <c r="H79" s="37">
        <f t="shared" si="3"/>
        <v>-1.420037744539913</v>
      </c>
    </row>
    <row r="80" spans="1:8" x14ac:dyDescent="0.3">
      <c r="A80" s="21" t="s">
        <v>33</v>
      </c>
      <c r="B80" s="24">
        <v>4628</v>
      </c>
      <c r="C80" s="23">
        <v>6319134</v>
      </c>
      <c r="D80" s="23">
        <v>5106569.3099999996</v>
      </c>
      <c r="E80" s="23">
        <v>1125131.3112230769</v>
      </c>
      <c r="F80" s="23">
        <v>6319134</v>
      </c>
      <c r="G80" s="37">
        <f t="shared" si="2"/>
        <v>23.745192053410129</v>
      </c>
      <c r="H80" s="37">
        <f t="shared" si="3"/>
        <v>1.3836291298289216</v>
      </c>
    </row>
    <row r="81" spans="1:8" x14ac:dyDescent="0.3">
      <c r="A81" s="21" t="s">
        <v>34</v>
      </c>
      <c r="B81" s="24">
        <v>5419</v>
      </c>
      <c r="C81" s="23">
        <v>7645108.5</v>
      </c>
      <c r="D81" s="23">
        <v>6177031.3449999997</v>
      </c>
      <c r="E81" s="23">
        <v>1084529.2923076923</v>
      </c>
      <c r="F81" s="23">
        <v>7645108.5</v>
      </c>
      <c r="G81" s="37">
        <f t="shared" si="2"/>
        <v>23.766710463406273</v>
      </c>
      <c r="H81" s="37">
        <f t="shared" si="3"/>
        <v>5.0169054198813257</v>
      </c>
    </row>
    <row r="82" spans="1:8" x14ac:dyDescent="0.3">
      <c r="A82" s="21" t="s">
        <v>35</v>
      </c>
      <c r="B82" s="24">
        <v>5702</v>
      </c>
      <c r="C82" s="23">
        <v>8188831.5</v>
      </c>
      <c r="D82" s="23">
        <v>6585618.3379999995</v>
      </c>
      <c r="E82" s="23">
        <v>1007725.3202307692</v>
      </c>
      <c r="F82" s="23">
        <v>8188831.5</v>
      </c>
      <c r="G82" s="37">
        <f t="shared" si="2"/>
        <v>24.344155396148931</v>
      </c>
      <c r="H82" s="37">
        <f t="shared" si="3"/>
        <v>7.2719513372479492</v>
      </c>
    </row>
    <row r="83" spans="1:8" x14ac:dyDescent="0.3">
      <c r="A83" s="21" t="s">
        <v>36</v>
      </c>
      <c r="B83" s="24">
        <v>5019</v>
      </c>
      <c r="C83" s="23">
        <v>7109343</v>
      </c>
      <c r="D83" s="23">
        <v>5702181.5310000004</v>
      </c>
      <c r="E83" s="23">
        <v>1003345.6230769231</v>
      </c>
      <c r="F83" s="23">
        <v>7109343</v>
      </c>
      <c r="G83" s="37">
        <f t="shared" si="2"/>
        <v>24.677598588363839</v>
      </c>
      <c r="H83" s="37">
        <f t="shared" si="3"/>
        <v>5.6800726301020577</v>
      </c>
    </row>
    <row r="84" spans="1:8" x14ac:dyDescent="0.3">
      <c r="A84" s="20" t="s">
        <v>19</v>
      </c>
      <c r="B84" s="24">
        <v>22557</v>
      </c>
      <c r="C84" s="23">
        <v>34816548</v>
      </c>
      <c r="D84" s="23">
        <v>28773952.870999999</v>
      </c>
      <c r="E84" s="23">
        <v>5559672.9696615376</v>
      </c>
      <c r="F84" s="26">
        <v>34816548</v>
      </c>
      <c r="G84" s="26">
        <f t="shared" si="2"/>
        <v>21.00022598942277</v>
      </c>
      <c r="H84" s="26">
        <f t="shared" si="3"/>
        <v>1.38704778928245</v>
      </c>
    </row>
    <row r="85" spans="1:8" x14ac:dyDescent="0.3">
      <c r="A85" s="21" t="s">
        <v>30</v>
      </c>
      <c r="B85" s="24">
        <v>3657</v>
      </c>
      <c r="C85" s="23">
        <v>5603479.5</v>
      </c>
      <c r="D85" s="23">
        <v>4586936.9399999995</v>
      </c>
      <c r="E85" s="23">
        <v>918085.61369999987</v>
      </c>
      <c r="F85" s="23">
        <v>5603479.5</v>
      </c>
      <c r="G85" s="37">
        <f t="shared" si="2"/>
        <v>22.161685963792664</v>
      </c>
      <c r="H85" s="37">
        <f t="shared" si="3"/>
        <v>1.7570680199686759</v>
      </c>
    </row>
    <row r="86" spans="1:8" x14ac:dyDescent="0.3">
      <c r="A86" s="21" t="s">
        <v>31</v>
      </c>
      <c r="B86" s="24">
        <v>2821</v>
      </c>
      <c r="C86" s="23">
        <v>4239327</v>
      </c>
      <c r="D86" s="23">
        <v>3555157.963</v>
      </c>
      <c r="E86" s="23">
        <v>759477.83646153845</v>
      </c>
      <c r="F86" s="23">
        <v>4239327</v>
      </c>
      <c r="G86" s="37">
        <f t="shared" si="2"/>
        <v>19.244406131047629</v>
      </c>
      <c r="H86" s="37">
        <f t="shared" si="3"/>
        <v>-1.7764328975221406</v>
      </c>
    </row>
    <row r="87" spans="1:8" x14ac:dyDescent="0.3">
      <c r="A87" s="21" t="s">
        <v>32</v>
      </c>
      <c r="B87" s="24">
        <v>2635</v>
      </c>
      <c r="C87" s="23">
        <v>4005519</v>
      </c>
      <c r="D87" s="23">
        <v>3318236.9869999997</v>
      </c>
      <c r="E87" s="23">
        <v>725529.842076923</v>
      </c>
      <c r="F87" s="23">
        <v>4005519</v>
      </c>
      <c r="G87" s="37">
        <f t="shared" si="2"/>
        <v>20.712264244313914</v>
      </c>
      <c r="H87" s="37">
        <f t="shared" si="3"/>
        <v>-0.95487823368014813</v>
      </c>
    </row>
    <row r="88" spans="1:8" x14ac:dyDescent="0.3">
      <c r="A88" s="21" t="s">
        <v>33</v>
      </c>
      <c r="B88" s="24">
        <v>3005</v>
      </c>
      <c r="C88" s="23">
        <v>4480840.5</v>
      </c>
      <c r="D88" s="23">
        <v>3695804.0290000001</v>
      </c>
      <c r="E88" s="23">
        <v>790172.11926153838</v>
      </c>
      <c r="F88" s="23">
        <v>4480840.5</v>
      </c>
      <c r="G88" s="37">
        <f t="shared" si="2"/>
        <v>21.241290524065281</v>
      </c>
      <c r="H88" s="37">
        <f t="shared" si="3"/>
        <v>-0.11461350301441156</v>
      </c>
    </row>
    <row r="89" spans="1:8" x14ac:dyDescent="0.3">
      <c r="A89" s="21" t="s">
        <v>34</v>
      </c>
      <c r="B89" s="24">
        <v>3358</v>
      </c>
      <c r="C89" s="23">
        <v>5387991</v>
      </c>
      <c r="D89" s="23">
        <v>4418506.8729999997</v>
      </c>
      <c r="E89" s="23">
        <v>653204.77066923073</v>
      </c>
      <c r="F89" s="23">
        <v>5387991</v>
      </c>
      <c r="G89" s="37">
        <f t="shared" si="2"/>
        <v>21.941442094934597</v>
      </c>
      <c r="H89" s="37">
        <f t="shared" si="3"/>
        <v>5.8700795218620367</v>
      </c>
    </row>
    <row r="90" spans="1:8" x14ac:dyDescent="0.3">
      <c r="A90" s="21" t="s">
        <v>35</v>
      </c>
      <c r="B90" s="24">
        <v>3532</v>
      </c>
      <c r="C90" s="23">
        <v>5653659</v>
      </c>
      <c r="D90" s="23">
        <v>4646571.9879999999</v>
      </c>
      <c r="E90" s="23">
        <v>759830.12147692312</v>
      </c>
      <c r="F90" s="23">
        <v>5653659</v>
      </c>
      <c r="G90" s="37">
        <f t="shared" si="2"/>
        <v>21.673763251723027</v>
      </c>
      <c r="H90" s="37">
        <f t="shared" si="3"/>
        <v>4.3733958932273245</v>
      </c>
    </row>
    <row r="91" spans="1:8" x14ac:dyDescent="0.3">
      <c r="A91" s="21" t="s">
        <v>36</v>
      </c>
      <c r="B91" s="24">
        <v>3549</v>
      </c>
      <c r="C91" s="23">
        <v>5445732</v>
      </c>
      <c r="D91" s="23">
        <v>4552738.091</v>
      </c>
      <c r="E91" s="23">
        <v>953372.66601538449</v>
      </c>
      <c r="F91" s="23">
        <v>5445732</v>
      </c>
      <c r="G91" s="37">
        <f t="shared" si="2"/>
        <v>19.614436217301829</v>
      </c>
      <c r="H91" s="37">
        <f t="shared" si="3"/>
        <v>-1.1087353732314498</v>
      </c>
    </row>
    <row r="92" spans="1:8" x14ac:dyDescent="0.3">
      <c r="A92" s="20" t="s">
        <v>9</v>
      </c>
      <c r="B92" s="24">
        <v>2248</v>
      </c>
      <c r="C92" s="23">
        <v>3342598.5</v>
      </c>
      <c r="D92" s="23">
        <v>3065993.1290000002</v>
      </c>
      <c r="E92" s="23">
        <v>511449.25048461539</v>
      </c>
      <c r="F92" s="26">
        <v>3342598.5</v>
      </c>
      <c r="G92" s="26">
        <f t="shared" si="2"/>
        <v>9.0217218161286947</v>
      </c>
      <c r="H92" s="26">
        <f t="shared" si="3"/>
        <v>-7.0257878559035909</v>
      </c>
    </row>
    <row r="93" spans="1:8" x14ac:dyDescent="0.3">
      <c r="A93" s="21" t="s">
        <v>30</v>
      </c>
      <c r="B93" s="24">
        <v>453</v>
      </c>
      <c r="C93" s="23">
        <v>636345</v>
      </c>
      <c r="D93" s="23">
        <v>550528.66300000006</v>
      </c>
      <c r="E93" s="23">
        <v>190344.3008</v>
      </c>
      <c r="F93" s="23">
        <v>636345</v>
      </c>
      <c r="G93" s="37">
        <f t="shared" si="2"/>
        <v>15.587987105405251</v>
      </c>
      <c r="H93" s="37">
        <f t="shared" si="3"/>
        <v>-16.426303938901079</v>
      </c>
    </row>
    <row r="94" spans="1:8" x14ac:dyDescent="0.3">
      <c r="A94" s="21" t="s">
        <v>33</v>
      </c>
      <c r="B94" s="24">
        <v>464</v>
      </c>
      <c r="C94" s="23">
        <v>643944</v>
      </c>
      <c r="D94" s="23">
        <v>640961.69299999997</v>
      </c>
      <c r="E94" s="23">
        <v>61475.592307692306</v>
      </c>
      <c r="F94" s="23">
        <v>643944</v>
      </c>
      <c r="G94" s="37">
        <f t="shared" si="2"/>
        <v>0.46528630845962737</v>
      </c>
      <c r="H94" s="37">
        <f t="shared" si="3"/>
        <v>-9.0835981556924636</v>
      </c>
    </row>
    <row r="95" spans="1:8" x14ac:dyDescent="0.3">
      <c r="A95" s="21" t="s">
        <v>34</v>
      </c>
      <c r="B95" s="24">
        <v>400</v>
      </c>
      <c r="C95" s="23">
        <v>651237</v>
      </c>
      <c r="D95" s="23">
        <v>601485.12600000005</v>
      </c>
      <c r="E95" s="23">
        <v>83014.635053846156</v>
      </c>
      <c r="F95" s="23">
        <v>651237</v>
      </c>
      <c r="G95" s="37">
        <f t="shared" si="2"/>
        <v>8.2715052873975718</v>
      </c>
      <c r="H95" s="37">
        <f t="shared" si="3"/>
        <v>-5.107627646132852</v>
      </c>
    </row>
    <row r="96" spans="1:8" x14ac:dyDescent="0.3">
      <c r="A96" s="21" t="s">
        <v>35</v>
      </c>
      <c r="B96" s="24">
        <v>490</v>
      </c>
      <c r="C96" s="23">
        <v>787101</v>
      </c>
      <c r="D96" s="23">
        <v>707654.63099999994</v>
      </c>
      <c r="E96" s="23">
        <v>112379.26539999999</v>
      </c>
      <c r="F96" s="23">
        <v>787101</v>
      </c>
      <c r="G96" s="37">
        <f t="shared" si="2"/>
        <v>11.226715055581975</v>
      </c>
      <c r="H96" s="37">
        <f t="shared" si="3"/>
        <v>-4.1840750297611011</v>
      </c>
    </row>
    <row r="97" spans="1:8" x14ac:dyDescent="0.3">
      <c r="A97" s="21" t="s">
        <v>36</v>
      </c>
      <c r="B97" s="24">
        <v>441</v>
      </c>
      <c r="C97" s="23">
        <v>623971.5</v>
      </c>
      <c r="D97" s="23">
        <v>565363.01599999995</v>
      </c>
      <c r="E97" s="23">
        <v>64235.456923076919</v>
      </c>
      <c r="F97" s="23">
        <v>623971.5</v>
      </c>
      <c r="G97" s="37">
        <f t="shared" si="2"/>
        <v>10.366522453955508</v>
      </c>
      <c r="H97" s="37">
        <f t="shared" si="3"/>
        <v>-0.90179966922797983</v>
      </c>
    </row>
    <row r="98" spans="1:8" x14ac:dyDescent="0.3">
      <c r="A98" s="20" t="s">
        <v>15</v>
      </c>
      <c r="B98" s="24">
        <v>734390</v>
      </c>
      <c r="C98" s="23">
        <v>1380723900.7513499</v>
      </c>
      <c r="D98" s="23">
        <v>1009703176.755</v>
      </c>
      <c r="E98" s="23">
        <v>23547947.502630766</v>
      </c>
      <c r="F98" s="26">
        <v>1380723900.7513499</v>
      </c>
      <c r="G98" s="26">
        <f t="shared" si="2"/>
        <v>36.745524084488096</v>
      </c>
      <c r="H98" s="26">
        <f t="shared" si="3"/>
        <v>25.165985488093206</v>
      </c>
    </row>
    <row r="99" spans="1:8" x14ac:dyDescent="0.3">
      <c r="A99" s="21" t="s">
        <v>30</v>
      </c>
      <c r="B99" s="24">
        <v>99693</v>
      </c>
      <c r="C99" s="23">
        <v>183206691.18134999</v>
      </c>
      <c r="D99" s="23">
        <v>132128202.655</v>
      </c>
      <c r="E99" s="23">
        <v>4070149.7157999994</v>
      </c>
      <c r="F99" s="23">
        <v>183206691.18134999</v>
      </c>
      <c r="G99" s="37">
        <f t="shared" si="2"/>
        <v>38.658278474975589</v>
      </c>
      <c r="H99" s="37">
        <f t="shared" si="3"/>
        <v>25.658636432671582</v>
      </c>
    </row>
    <row r="100" spans="1:8" x14ac:dyDescent="0.3">
      <c r="A100" s="21" t="s">
        <v>31</v>
      </c>
      <c r="B100" s="24">
        <v>102888</v>
      </c>
      <c r="C100" s="23">
        <v>190557543</v>
      </c>
      <c r="D100" s="23">
        <v>137606405.70100001</v>
      </c>
      <c r="E100" s="23">
        <v>3306615.8943846151</v>
      </c>
      <c r="F100" s="23">
        <v>190557543</v>
      </c>
      <c r="G100" s="37">
        <f t="shared" si="2"/>
        <v>38.48013980835718</v>
      </c>
      <c r="H100" s="37">
        <f t="shared" si="3"/>
        <v>26.052246803274208</v>
      </c>
    </row>
    <row r="101" spans="1:8" x14ac:dyDescent="0.3">
      <c r="A101" s="21" t="s">
        <v>32</v>
      </c>
      <c r="B101" s="24">
        <v>105104</v>
      </c>
      <c r="C101" s="23">
        <v>195523014</v>
      </c>
      <c r="D101" s="23">
        <v>141514888.92699999</v>
      </c>
      <c r="E101" s="23">
        <v>3847656.1486</v>
      </c>
      <c r="F101" s="23">
        <v>195523014</v>
      </c>
      <c r="G101" s="37">
        <f t="shared" si="2"/>
        <v>38.164270546020028</v>
      </c>
      <c r="H101" s="37">
        <f t="shared" si="3"/>
        <v>25.654508846922752</v>
      </c>
    </row>
    <row r="102" spans="1:8" x14ac:dyDescent="0.3">
      <c r="A102" s="21" t="s">
        <v>33</v>
      </c>
      <c r="B102" s="24">
        <v>102408</v>
      </c>
      <c r="C102" s="23">
        <v>190605719.06999999</v>
      </c>
      <c r="D102" s="23">
        <v>139164769.69099998</v>
      </c>
      <c r="E102" s="23">
        <v>3294929.3011923074</v>
      </c>
      <c r="F102" s="23">
        <v>190605719.06999999</v>
      </c>
      <c r="G102" s="37">
        <f t="shared" si="2"/>
        <v>36.964060295733582</v>
      </c>
      <c r="H102" s="37">
        <f t="shared" si="3"/>
        <v>25.259483457642773</v>
      </c>
    </row>
    <row r="103" spans="1:8" x14ac:dyDescent="0.3">
      <c r="A103" s="21" t="s">
        <v>34</v>
      </c>
      <c r="B103" s="24">
        <v>114339</v>
      </c>
      <c r="C103" s="23">
        <v>225142153.5</v>
      </c>
      <c r="D103" s="23">
        <v>167324558.46200001</v>
      </c>
      <c r="E103" s="23">
        <v>3268771.6570153846</v>
      </c>
      <c r="F103" s="23">
        <v>225142153.5</v>
      </c>
      <c r="G103" s="37">
        <f t="shared" si="2"/>
        <v>34.554159634092549</v>
      </c>
      <c r="H103" s="37">
        <f t="shared" si="3"/>
        <v>24.22861402584239</v>
      </c>
    </row>
    <row r="104" spans="1:8" x14ac:dyDescent="0.3">
      <c r="A104" s="21" t="s">
        <v>35</v>
      </c>
      <c r="B104" s="24">
        <v>108254</v>
      </c>
      <c r="C104" s="23">
        <v>205639779</v>
      </c>
      <c r="D104" s="23">
        <v>152001554.94600001</v>
      </c>
      <c r="E104" s="23">
        <v>2960206.0263769226</v>
      </c>
      <c r="F104" s="23">
        <v>205639779</v>
      </c>
      <c r="G104" s="37">
        <f t="shared" si="2"/>
        <v>35.287944306264151</v>
      </c>
      <c r="H104" s="37">
        <f t="shared" si="3"/>
        <v>24.644073376300927</v>
      </c>
    </row>
    <row r="105" spans="1:8" x14ac:dyDescent="0.3">
      <c r="A105" s="21" t="s">
        <v>36</v>
      </c>
      <c r="B105" s="24">
        <v>101704</v>
      </c>
      <c r="C105" s="23">
        <v>190049001</v>
      </c>
      <c r="D105" s="23">
        <v>139962796.373</v>
      </c>
      <c r="E105" s="23">
        <v>2799618.7592615383</v>
      </c>
      <c r="F105" s="23">
        <v>190049001</v>
      </c>
      <c r="G105" s="37">
        <f t="shared" si="2"/>
        <v>35.78537005899809</v>
      </c>
      <c r="H105" s="37">
        <f t="shared" si="3"/>
        <v>24.881259895566863</v>
      </c>
    </row>
    <row r="106" spans="1:8" x14ac:dyDescent="0.3">
      <c r="A106" s="20" t="s">
        <v>14</v>
      </c>
      <c r="B106" s="24">
        <v>589270</v>
      </c>
      <c r="C106" s="23">
        <v>1035612381.8110501</v>
      </c>
      <c r="D106" s="23">
        <v>762227039.25400007</v>
      </c>
      <c r="E106" s="23">
        <v>23841249.355076924</v>
      </c>
      <c r="F106" s="26">
        <v>1035612381.8110501</v>
      </c>
      <c r="G106" s="26">
        <f t="shared" si="2"/>
        <v>35.866655009328355</v>
      </c>
      <c r="H106" s="26">
        <f t="shared" si="3"/>
        <v>24.096283279809512</v>
      </c>
    </row>
    <row r="107" spans="1:8" x14ac:dyDescent="0.3">
      <c r="A107" s="21" t="s">
        <v>30</v>
      </c>
      <c r="B107" s="24">
        <v>78785</v>
      </c>
      <c r="C107" s="23">
        <v>136457463.37154999</v>
      </c>
      <c r="D107" s="23">
        <v>99147867.5</v>
      </c>
      <c r="E107" s="23">
        <v>3946412.7151692309</v>
      </c>
      <c r="F107" s="23">
        <v>136457463.37154999</v>
      </c>
      <c r="G107" s="37">
        <f t="shared" si="2"/>
        <v>37.630255508571572</v>
      </c>
      <c r="H107" s="37">
        <f t="shared" si="3"/>
        <v>24.44951146830174</v>
      </c>
    </row>
    <row r="108" spans="1:8" x14ac:dyDescent="0.3">
      <c r="A108" s="21" t="s">
        <v>31</v>
      </c>
      <c r="B108" s="24">
        <v>81152</v>
      </c>
      <c r="C108" s="23">
        <v>140446235.54385</v>
      </c>
      <c r="D108" s="23">
        <v>102021203.43700001</v>
      </c>
      <c r="E108" s="23">
        <v>3738159.0545307691</v>
      </c>
      <c r="F108" s="23">
        <v>140446235.54385</v>
      </c>
      <c r="G108" s="37">
        <f t="shared" si="2"/>
        <v>37.663770679374679</v>
      </c>
      <c r="H108" s="37">
        <f t="shared" si="3"/>
        <v>24.697616791223517</v>
      </c>
    </row>
    <row r="109" spans="1:8" x14ac:dyDescent="0.3">
      <c r="A109" s="21" t="s">
        <v>32</v>
      </c>
      <c r="B109" s="24">
        <v>83258</v>
      </c>
      <c r="C109" s="23">
        <v>144733315.72305</v>
      </c>
      <c r="D109" s="23">
        <v>105397098.47399999</v>
      </c>
      <c r="E109" s="23">
        <v>3786576.1726461537</v>
      </c>
      <c r="F109" s="23">
        <v>144733315.72305</v>
      </c>
      <c r="G109" s="37">
        <f t="shared" si="2"/>
        <v>37.321916654805925</v>
      </c>
      <c r="H109" s="37">
        <f t="shared" si="3"/>
        <v>24.562168633259795</v>
      </c>
    </row>
    <row r="110" spans="1:8" x14ac:dyDescent="0.3">
      <c r="A110" s="21" t="s">
        <v>33</v>
      </c>
      <c r="B110" s="24">
        <v>81254</v>
      </c>
      <c r="C110" s="23">
        <v>141929346.75</v>
      </c>
      <c r="D110" s="23">
        <v>104302834.11</v>
      </c>
      <c r="E110" s="23">
        <v>3350685.196769231</v>
      </c>
      <c r="F110" s="23">
        <v>141929346.75</v>
      </c>
      <c r="G110" s="37">
        <f t="shared" si="2"/>
        <v>36.074295546291943</v>
      </c>
      <c r="H110" s="37">
        <f t="shared" si="3"/>
        <v>24.149922639752283</v>
      </c>
    </row>
    <row r="111" spans="1:8" x14ac:dyDescent="0.3">
      <c r="A111" s="21" t="s">
        <v>34</v>
      </c>
      <c r="B111" s="24">
        <v>94753</v>
      </c>
      <c r="C111" s="23">
        <v>172732113.10500002</v>
      </c>
      <c r="D111" s="23">
        <v>129282716.441</v>
      </c>
      <c r="E111" s="23">
        <v>3334056.6410307689</v>
      </c>
      <c r="F111" s="23">
        <v>172732113.10500002</v>
      </c>
      <c r="G111" s="37">
        <f t="shared" si="2"/>
        <v>33.608047432874578</v>
      </c>
      <c r="H111" s="37">
        <f t="shared" si="3"/>
        <v>23.224019727347414</v>
      </c>
    </row>
    <row r="112" spans="1:8" x14ac:dyDescent="0.3">
      <c r="A112" s="21" t="s">
        <v>35</v>
      </c>
      <c r="B112" s="24">
        <v>88442</v>
      </c>
      <c r="C112" s="23">
        <v>157174499.71155</v>
      </c>
      <c r="D112" s="23">
        <v>116858646.39099999</v>
      </c>
      <c r="E112" s="23">
        <v>2921131.754446154</v>
      </c>
      <c r="F112" s="23">
        <v>157174499.71155</v>
      </c>
      <c r="G112" s="37">
        <f t="shared" si="2"/>
        <v>34.499675090926765</v>
      </c>
      <c r="H112" s="37">
        <f t="shared" si="3"/>
        <v>23.791850226806158</v>
      </c>
    </row>
    <row r="113" spans="1:8" x14ac:dyDescent="0.3">
      <c r="A113" s="21" t="s">
        <v>36</v>
      </c>
      <c r="B113" s="24">
        <v>81626</v>
      </c>
      <c r="C113" s="23">
        <v>142139407.60605001</v>
      </c>
      <c r="D113" s="23">
        <v>105216672.90099999</v>
      </c>
      <c r="E113" s="23">
        <v>2764227.8204846149</v>
      </c>
      <c r="F113" s="23">
        <v>142139407.60605001</v>
      </c>
      <c r="G113" s="37">
        <f t="shared" si="2"/>
        <v>35.0920949000081</v>
      </c>
      <c r="H113" s="37">
        <f t="shared" si="3"/>
        <v>24.031693574549191</v>
      </c>
    </row>
    <row r="114" spans="1:8" x14ac:dyDescent="0.3">
      <c r="A114" s="20" t="s">
        <v>12</v>
      </c>
      <c r="B114" s="24">
        <v>22513</v>
      </c>
      <c r="C114" s="23">
        <v>33207564</v>
      </c>
      <c r="D114" s="23">
        <v>29252676.032999996</v>
      </c>
      <c r="E114" s="23">
        <v>3059438.3913923083</v>
      </c>
      <c r="F114" s="26">
        <v>33207564</v>
      </c>
      <c r="G114" s="26">
        <f t="shared" si="2"/>
        <v>13.519747603735425</v>
      </c>
      <c r="H114" s="26">
        <f t="shared" si="3"/>
        <v>2.69652292353542</v>
      </c>
    </row>
    <row r="115" spans="1:8" x14ac:dyDescent="0.3">
      <c r="A115" s="21" t="s">
        <v>30</v>
      </c>
      <c r="B115" s="24">
        <v>3059</v>
      </c>
      <c r="C115" s="23">
        <v>4437835.5</v>
      </c>
      <c r="D115" s="23">
        <v>3766384.085</v>
      </c>
      <c r="E115" s="23">
        <v>558712.86660000007</v>
      </c>
      <c r="F115" s="23">
        <v>4437835.5</v>
      </c>
      <c r="G115" s="37">
        <f t="shared" si="2"/>
        <v>17.827481208677636</v>
      </c>
      <c r="H115" s="37">
        <f t="shared" si="3"/>
        <v>2.540394938027783</v>
      </c>
    </row>
    <row r="116" spans="1:8" x14ac:dyDescent="0.3">
      <c r="A116" s="21" t="s">
        <v>31</v>
      </c>
      <c r="B116" s="24">
        <v>2958</v>
      </c>
      <c r="C116" s="23">
        <v>4318141.5</v>
      </c>
      <c r="D116" s="23">
        <v>3894673.7009999999</v>
      </c>
      <c r="E116" s="23">
        <v>467168.93632307689</v>
      </c>
      <c r="F116" s="23">
        <v>4318141.5</v>
      </c>
      <c r="G116" s="37">
        <f t="shared" si="2"/>
        <v>10.872998138233509</v>
      </c>
      <c r="H116" s="37">
        <f t="shared" si="3"/>
        <v>-1.0120357872264441</v>
      </c>
    </row>
    <row r="117" spans="1:8" x14ac:dyDescent="0.3">
      <c r="A117" s="21" t="s">
        <v>32</v>
      </c>
      <c r="B117" s="24">
        <v>3081</v>
      </c>
      <c r="C117" s="23">
        <v>4452511.5</v>
      </c>
      <c r="D117" s="23">
        <v>3988951.145</v>
      </c>
      <c r="E117" s="23">
        <v>401584.28475384612</v>
      </c>
      <c r="F117" s="23">
        <v>4452511.5</v>
      </c>
      <c r="G117" s="37">
        <f t="shared" si="2"/>
        <v>11.621108861688001</v>
      </c>
      <c r="H117" s="37">
        <f t="shared" si="3"/>
        <v>1.3919350965439137</v>
      </c>
    </row>
    <row r="118" spans="1:8" x14ac:dyDescent="0.3">
      <c r="A118" s="21" t="s">
        <v>33</v>
      </c>
      <c r="B118" s="24">
        <v>3106</v>
      </c>
      <c r="C118" s="23">
        <v>4611589.5</v>
      </c>
      <c r="D118" s="23">
        <v>4047364.5049999994</v>
      </c>
      <c r="E118" s="23">
        <v>348848.26910769229</v>
      </c>
      <c r="F118" s="23">
        <v>4611589.5</v>
      </c>
      <c r="G118" s="37">
        <f t="shared" si="2"/>
        <v>13.940553026617025</v>
      </c>
      <c r="H118" s="37">
        <f t="shared" si="3"/>
        <v>4.6703360282242876</v>
      </c>
    </row>
    <row r="119" spans="1:8" x14ac:dyDescent="0.3">
      <c r="A119" s="21" t="s">
        <v>34</v>
      </c>
      <c r="B119" s="24">
        <v>3773</v>
      </c>
      <c r="C119" s="23">
        <v>5729935.5</v>
      </c>
      <c r="D119" s="23">
        <v>5099068.8589999992</v>
      </c>
      <c r="E119" s="23">
        <v>422947.29790769226</v>
      </c>
      <c r="F119" s="23">
        <v>5729935.5</v>
      </c>
      <c r="G119" s="37">
        <f t="shared" si="2"/>
        <v>12.372193011014227</v>
      </c>
      <c r="H119" s="37">
        <f t="shared" si="3"/>
        <v>3.6286506731586856</v>
      </c>
    </row>
    <row r="120" spans="1:8" x14ac:dyDescent="0.3">
      <c r="A120" s="21" t="s">
        <v>35</v>
      </c>
      <c r="B120" s="24">
        <v>3513</v>
      </c>
      <c r="C120" s="23">
        <v>5296654.5</v>
      </c>
      <c r="D120" s="23">
        <v>4655481.858</v>
      </c>
      <c r="E120" s="23">
        <v>414065.71423846151</v>
      </c>
      <c r="F120" s="23">
        <v>5296654.5</v>
      </c>
      <c r="G120" s="37">
        <f t="shared" si="2"/>
        <v>13.772422738544371</v>
      </c>
      <c r="H120" s="37">
        <f t="shared" si="3"/>
        <v>4.2877429094447912</v>
      </c>
    </row>
    <row r="121" spans="1:8" x14ac:dyDescent="0.3">
      <c r="A121" s="21" t="s">
        <v>36</v>
      </c>
      <c r="B121" s="24">
        <v>3023</v>
      </c>
      <c r="C121" s="23">
        <v>4360896</v>
      </c>
      <c r="D121" s="23">
        <v>3800751.8799999994</v>
      </c>
      <c r="E121" s="23">
        <v>446111.02246153844</v>
      </c>
      <c r="F121" s="23">
        <v>4360896</v>
      </c>
      <c r="G121" s="37">
        <f t="shared" si="2"/>
        <v>14.737718685282889</v>
      </c>
      <c r="H121" s="37">
        <f t="shared" si="3"/>
        <v>2.6149006428601402</v>
      </c>
    </row>
    <row r="122" spans="1:8" x14ac:dyDescent="0.3">
      <c r="A122" s="20" t="s">
        <v>25</v>
      </c>
      <c r="B122" s="24">
        <v>639</v>
      </c>
      <c r="C122" s="23">
        <v>882906</v>
      </c>
      <c r="D122" s="23">
        <v>817115.69299999997</v>
      </c>
      <c r="E122" s="23">
        <v>169633.68536923078</v>
      </c>
      <c r="F122" s="26">
        <v>882906</v>
      </c>
      <c r="G122" s="26">
        <f t="shared" si="2"/>
        <v>8.0515290017811498</v>
      </c>
      <c r="H122" s="26">
        <f t="shared" si="3"/>
        <v>-11.761544079350548</v>
      </c>
    </row>
    <row r="123" spans="1:8" x14ac:dyDescent="0.3">
      <c r="A123" s="21" t="s">
        <v>30</v>
      </c>
      <c r="B123" s="24">
        <v>294</v>
      </c>
      <c r="C123" s="23">
        <v>389013</v>
      </c>
      <c r="D123" s="23">
        <v>357353.07299999997</v>
      </c>
      <c r="E123" s="23">
        <v>141592.70844615385</v>
      </c>
      <c r="F123" s="23">
        <v>389013</v>
      </c>
      <c r="G123" s="37">
        <f t="shared" si="2"/>
        <v>8.8595647811877161</v>
      </c>
      <c r="H123" s="37">
        <f t="shared" si="3"/>
        <v>-28.259410725645111</v>
      </c>
    </row>
    <row r="124" spans="1:8" x14ac:dyDescent="0.3">
      <c r="A124" s="21" t="s">
        <v>36</v>
      </c>
      <c r="B124" s="24">
        <v>345</v>
      </c>
      <c r="C124" s="23">
        <v>493893</v>
      </c>
      <c r="D124" s="23">
        <v>459762.61999999994</v>
      </c>
      <c r="E124" s="23">
        <v>28040.97692307692</v>
      </c>
      <c r="F124" s="23">
        <v>493893</v>
      </c>
      <c r="G124" s="37">
        <f t="shared" si="2"/>
        <v>7.4234786638374528</v>
      </c>
      <c r="H124" s="37">
        <f t="shared" si="3"/>
        <v>1.2329397413859162</v>
      </c>
    </row>
    <row r="125" spans="1:8" x14ac:dyDescent="0.3">
      <c r="A125" s="20" t="s">
        <v>24</v>
      </c>
      <c r="B125" s="24">
        <v>3459</v>
      </c>
      <c r="C125" s="23">
        <v>5664156</v>
      </c>
      <c r="D125" s="23">
        <v>4893466.7960000001</v>
      </c>
      <c r="E125" s="23">
        <v>419554.31862307689</v>
      </c>
      <c r="F125" s="26">
        <v>5664156</v>
      </c>
      <c r="G125" s="26">
        <f t="shared" si="2"/>
        <v>15.74934981943627</v>
      </c>
      <c r="H125" s="26">
        <f t="shared" si="3"/>
        <v>6.1992446072622824</v>
      </c>
    </row>
    <row r="126" spans="1:8" x14ac:dyDescent="0.3">
      <c r="A126" s="21" t="s">
        <v>30</v>
      </c>
      <c r="B126" s="24">
        <v>500</v>
      </c>
      <c r="C126" s="23">
        <v>802447.5</v>
      </c>
      <c r="D126" s="23">
        <v>682814.14599999995</v>
      </c>
      <c r="E126" s="23">
        <v>81560.983369230773</v>
      </c>
      <c r="F126" s="23">
        <v>802447.5</v>
      </c>
      <c r="G126" s="37">
        <f t="shared" si="2"/>
        <v>17.520632034474584</v>
      </c>
      <c r="H126" s="37">
        <f t="shared" si="3"/>
        <v>4.7445310292286136</v>
      </c>
    </row>
    <row r="127" spans="1:8" x14ac:dyDescent="0.3">
      <c r="A127" s="21" t="s">
        <v>31</v>
      </c>
      <c r="B127" s="24">
        <v>577</v>
      </c>
      <c r="C127" s="23">
        <v>833815.5</v>
      </c>
      <c r="D127" s="23">
        <v>737888.36599999992</v>
      </c>
      <c r="E127" s="23">
        <v>39424.853846153841</v>
      </c>
      <c r="F127" s="23">
        <v>833815.5</v>
      </c>
      <c r="G127" s="37">
        <f t="shared" si="2"/>
        <v>13.000223125892202</v>
      </c>
      <c r="H127" s="37">
        <f t="shared" si="3"/>
        <v>6.776352820719481</v>
      </c>
    </row>
    <row r="128" spans="1:8" x14ac:dyDescent="0.3">
      <c r="A128" s="21" t="s">
        <v>32</v>
      </c>
      <c r="B128" s="24">
        <v>409</v>
      </c>
      <c r="C128" s="23">
        <v>687684</v>
      </c>
      <c r="D128" s="23">
        <v>597300.38899999997</v>
      </c>
      <c r="E128" s="23">
        <v>48380.499253846152</v>
      </c>
      <c r="F128" s="23">
        <v>687684</v>
      </c>
      <c r="G128" s="37">
        <f t="shared" si="2"/>
        <v>15.132019443570133</v>
      </c>
      <c r="H128" s="37">
        <f t="shared" si="3"/>
        <v>6.1079088282050886</v>
      </c>
    </row>
    <row r="129" spans="1:8" x14ac:dyDescent="0.3">
      <c r="A129" s="21" t="s">
        <v>33</v>
      </c>
      <c r="B129" s="24">
        <v>420</v>
      </c>
      <c r="C129" s="23">
        <v>694669.5</v>
      </c>
      <c r="D129" s="23">
        <v>594994.696</v>
      </c>
      <c r="E129" s="23">
        <v>42699.38461538461</v>
      </c>
      <c r="F129" s="23">
        <v>694669.5</v>
      </c>
      <c r="G129" s="37">
        <f t="shared" si="2"/>
        <v>16.752217233210427</v>
      </c>
      <c r="H129" s="37">
        <f t="shared" si="3"/>
        <v>8.201802351278614</v>
      </c>
    </row>
    <row r="130" spans="1:8" x14ac:dyDescent="0.3">
      <c r="A130" s="21" t="s">
        <v>34</v>
      </c>
      <c r="B130" s="24">
        <v>491</v>
      </c>
      <c r="C130" s="23">
        <v>850840.5</v>
      </c>
      <c r="D130" s="23">
        <v>733232.38899999997</v>
      </c>
      <c r="E130" s="23">
        <v>51066.353846153841</v>
      </c>
      <c r="F130" s="23">
        <v>850840.5</v>
      </c>
      <c r="G130" s="37">
        <f t="shared" si="2"/>
        <v>16.03967756530734</v>
      </c>
      <c r="H130" s="37">
        <f t="shared" si="3"/>
        <v>7.8207087173032068</v>
      </c>
    </row>
    <row r="131" spans="1:8" x14ac:dyDescent="0.3">
      <c r="A131" s="21" t="s">
        <v>35</v>
      </c>
      <c r="B131" s="24">
        <v>532</v>
      </c>
      <c r="C131" s="23">
        <v>928675.5</v>
      </c>
      <c r="D131" s="23">
        <v>802403.80799999996</v>
      </c>
      <c r="E131" s="23">
        <v>136423.60523076923</v>
      </c>
      <c r="F131" s="23">
        <v>928675.5</v>
      </c>
      <c r="G131" s="37">
        <f t="shared" si="2"/>
        <v>15.736676563728377</v>
      </c>
      <c r="H131" s="37">
        <f t="shared" si="3"/>
        <v>-1.0931604452544716</v>
      </c>
    </row>
    <row r="132" spans="1:8" x14ac:dyDescent="0.3">
      <c r="A132" s="21" t="s">
        <v>36</v>
      </c>
      <c r="B132" s="24">
        <v>530</v>
      </c>
      <c r="C132" s="23">
        <v>866023.5</v>
      </c>
      <c r="D132" s="23">
        <v>744833.00199999998</v>
      </c>
      <c r="E132" s="23">
        <v>19998.63846153846</v>
      </c>
      <c r="F132" s="23">
        <v>866023.5</v>
      </c>
      <c r="G132" s="37">
        <f t="shared" si="2"/>
        <v>16.270828182234602</v>
      </c>
      <c r="H132" s="37">
        <f t="shared" si="3"/>
        <v>11.684655155254051</v>
      </c>
    </row>
    <row r="133" spans="1:8" x14ac:dyDescent="0.3">
      <c r="A133" s="20" t="s">
        <v>26</v>
      </c>
      <c r="B133" s="24">
        <v>498</v>
      </c>
      <c r="C133" s="23">
        <v>879727.5</v>
      </c>
      <c r="D133" s="23">
        <v>758654.93699999992</v>
      </c>
      <c r="E133" s="23">
        <v>44811.130769230767</v>
      </c>
      <c r="F133" s="26">
        <v>879727.5</v>
      </c>
      <c r="G133" s="26">
        <f t="shared" ref="G133:G136" si="4">((C133-D133)/D133)*100</f>
        <v>15.958844673016356</v>
      </c>
      <c r="H133" s="26">
        <f t="shared" si="3"/>
        <v>8.6687562035709131</v>
      </c>
    </row>
    <row r="134" spans="1:8" x14ac:dyDescent="0.3">
      <c r="A134" s="21" t="s">
        <v>30</v>
      </c>
      <c r="B134" s="24">
        <v>237</v>
      </c>
      <c r="C134" s="23">
        <v>410892</v>
      </c>
      <c r="D134" s="23">
        <v>346029.05</v>
      </c>
      <c r="E134" s="23">
        <v>36168.753846153842</v>
      </c>
      <c r="F134" s="23">
        <v>410892</v>
      </c>
      <c r="G134" s="37">
        <f t="shared" si="4"/>
        <v>18.744943524250353</v>
      </c>
      <c r="H134" s="37">
        <f t="shared" ref="H134:H136" si="5">((C134-D134-E134)/C134)*100</f>
        <v>6.9833912935384896</v>
      </c>
    </row>
    <row r="135" spans="1:8" x14ac:dyDescent="0.3">
      <c r="A135" s="21" t="s">
        <v>36</v>
      </c>
      <c r="B135" s="24">
        <v>261</v>
      </c>
      <c r="C135" s="23">
        <v>468835.5</v>
      </c>
      <c r="D135" s="23">
        <v>412625.88699999999</v>
      </c>
      <c r="E135" s="23">
        <v>8642.376923076923</v>
      </c>
      <c r="F135" s="23">
        <v>468835.5</v>
      </c>
      <c r="G135" s="37">
        <f t="shared" si="4"/>
        <v>13.62241555145085</v>
      </c>
      <c r="H135" s="37">
        <f t="shared" si="5"/>
        <v>10.145826431002577</v>
      </c>
    </row>
    <row r="136" spans="1:8" x14ac:dyDescent="0.3">
      <c r="A136" s="20" t="s">
        <v>29</v>
      </c>
      <c r="B136" s="24">
        <v>2988770</v>
      </c>
      <c r="C136" s="23">
        <v>4962359217.0624008</v>
      </c>
      <c r="D136" s="23">
        <v>3704679374.7030005</v>
      </c>
      <c r="E136" s="23">
        <v>131974155.96719232</v>
      </c>
      <c r="F136" s="27">
        <v>4962359217.0624008</v>
      </c>
      <c r="G136" s="27">
        <f t="shared" si="4"/>
        <v>33.948412673639993</v>
      </c>
      <c r="H136" s="27">
        <f t="shared" si="5"/>
        <v>22.68488912535032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284-F34C-4CCB-8AFE-3C723BF0001C}">
  <dimension ref="A2:E21"/>
  <sheetViews>
    <sheetView workbookViewId="0">
      <selection activeCell="E3" sqref="E3"/>
    </sheetView>
  </sheetViews>
  <sheetFormatPr defaultRowHeight="14.4" x14ac:dyDescent="0.3"/>
  <cols>
    <col min="1" max="1" width="21" bestFit="1" customWidth="1"/>
    <col min="2" max="2" width="16" bestFit="1" customWidth="1"/>
    <col min="4" max="4" width="4.21875" customWidth="1"/>
    <col min="5" max="5" width="27.44140625" customWidth="1"/>
  </cols>
  <sheetData>
    <row r="2" spans="1:5" ht="15.6" x14ac:dyDescent="0.3">
      <c r="A2" s="19" t="s">
        <v>28</v>
      </c>
      <c r="B2" t="s">
        <v>42</v>
      </c>
      <c r="D2" s="29" t="s">
        <v>43</v>
      </c>
    </row>
    <row r="3" spans="1:5" x14ac:dyDescent="0.3">
      <c r="A3" s="20" t="s">
        <v>15</v>
      </c>
      <c r="B3" s="25">
        <v>0.27823940999755076</v>
      </c>
      <c r="D3" s="30">
        <v>1</v>
      </c>
      <c r="E3" s="30" t="str">
        <f>INDEX($A$3:$A$20,MATCH(LARGE($B$3:$B$20,1),$B$3:$B$20,0))</f>
        <v>Санкт-Петербург Север</v>
      </c>
    </row>
    <row r="4" spans="1:5" x14ac:dyDescent="0.3">
      <c r="A4" s="20" t="s">
        <v>14</v>
      </c>
      <c r="B4" s="25">
        <v>0.20869355411640439</v>
      </c>
      <c r="D4" s="30">
        <v>2</v>
      </c>
      <c r="E4" s="30" t="str">
        <f>INDEX($A$3:$A$20,MATCH(LARGE($B$3:$B$20,2),$B$3:$B$20,0))</f>
        <v>Санкт-Петербург Юг</v>
      </c>
    </row>
    <row r="5" spans="1:5" x14ac:dyDescent="0.3">
      <c r="A5" s="20" t="s">
        <v>21</v>
      </c>
      <c r="B5" s="25">
        <v>0.15600381182365852</v>
      </c>
      <c r="D5" s="30">
        <v>3</v>
      </c>
      <c r="E5" s="30" t="str">
        <f>INDEX($A$3:$A$20,MATCH(LARGE($B$3:$B$20,3),$B$3:$B$20,0))</f>
        <v>Москва Запад</v>
      </c>
    </row>
    <row r="6" spans="1:5" x14ac:dyDescent="0.3">
      <c r="A6" s="20" t="s">
        <v>22</v>
      </c>
      <c r="B6" s="25">
        <v>0.1487446586821162</v>
      </c>
    </row>
    <row r="7" spans="1:5" x14ac:dyDescent="0.3">
      <c r="A7" s="20" t="s">
        <v>11</v>
      </c>
      <c r="B7" s="25">
        <v>4.9051064796573195E-2</v>
      </c>
    </row>
    <row r="8" spans="1:5" x14ac:dyDescent="0.3">
      <c r="A8" s="20" t="s">
        <v>16</v>
      </c>
      <c r="B8" s="25">
        <v>4.3930742911644949E-2</v>
      </c>
    </row>
    <row r="9" spans="1:5" x14ac:dyDescent="0.3">
      <c r="A9" s="20" t="s">
        <v>17</v>
      </c>
      <c r="B9" s="25">
        <v>2.4299497824621857E-2</v>
      </c>
    </row>
    <row r="10" spans="1:5" x14ac:dyDescent="0.3">
      <c r="A10" s="20" t="s">
        <v>10</v>
      </c>
      <c r="B10" s="25">
        <v>2.0488951132439048E-2</v>
      </c>
    </row>
    <row r="11" spans="1:5" x14ac:dyDescent="0.3">
      <c r="A11" s="20" t="s">
        <v>13</v>
      </c>
      <c r="B11" s="25">
        <v>1.9263478180160522E-2</v>
      </c>
    </row>
    <row r="12" spans="1:5" x14ac:dyDescent="0.3">
      <c r="A12" s="20" t="s">
        <v>20</v>
      </c>
      <c r="B12" s="25">
        <v>1.7302774294285901E-2</v>
      </c>
    </row>
    <row r="13" spans="1:5" x14ac:dyDescent="0.3">
      <c r="A13" s="20" t="s">
        <v>18</v>
      </c>
      <c r="B13" s="25">
        <v>9.8346447456277158E-3</v>
      </c>
    </row>
    <row r="14" spans="1:5" x14ac:dyDescent="0.3">
      <c r="A14" s="20" t="s">
        <v>23</v>
      </c>
      <c r="B14" s="25">
        <v>8.2691776643069263E-3</v>
      </c>
    </row>
    <row r="15" spans="1:5" x14ac:dyDescent="0.3">
      <c r="A15" s="20" t="s">
        <v>19</v>
      </c>
      <c r="B15" s="25">
        <v>7.016128111058147E-3</v>
      </c>
    </row>
    <row r="16" spans="1:5" x14ac:dyDescent="0.3">
      <c r="A16" s="20" t="s">
        <v>12</v>
      </c>
      <c r="B16" s="25">
        <v>6.6918903987886027E-3</v>
      </c>
    </row>
    <row r="17" spans="1:2" x14ac:dyDescent="0.3">
      <c r="A17" s="20" t="s">
        <v>24</v>
      </c>
      <c r="B17" s="25">
        <v>1.1414240187458753E-3</v>
      </c>
    </row>
    <row r="18" spans="1:2" x14ac:dyDescent="0.3">
      <c r="A18" s="20" t="s">
        <v>9</v>
      </c>
      <c r="B18" s="25">
        <v>6.735905954786441E-4</v>
      </c>
    </row>
    <row r="19" spans="1:2" x14ac:dyDescent="0.3">
      <c r="A19" s="20" t="s">
        <v>25</v>
      </c>
      <c r="B19" s="25">
        <v>1.779206142441779E-4</v>
      </c>
    </row>
    <row r="20" spans="1:2" x14ac:dyDescent="0.3">
      <c r="A20" s="20" t="s">
        <v>26</v>
      </c>
      <c r="B20" s="25">
        <v>1.7728009229464408E-4</v>
      </c>
    </row>
    <row r="21" spans="1:2" x14ac:dyDescent="0.3">
      <c r="A21" s="20" t="s">
        <v>29</v>
      </c>
      <c r="B21" s="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5B19-4454-4328-A449-3DDD0F9AC420}">
  <dimension ref="A1:G22"/>
  <sheetViews>
    <sheetView workbookViewId="0">
      <selection activeCell="G4" sqref="G4"/>
    </sheetView>
  </sheetViews>
  <sheetFormatPr defaultRowHeight="14.4" x14ac:dyDescent="0.3"/>
  <cols>
    <col min="1" max="1" width="21" bestFit="1" customWidth="1"/>
    <col min="2" max="3" width="17.5546875" customWidth="1"/>
    <col min="4" max="4" width="15.6640625" bestFit="1" customWidth="1"/>
    <col min="6" max="6" width="5.88671875" customWidth="1"/>
    <col min="7" max="7" width="28.21875" customWidth="1"/>
  </cols>
  <sheetData>
    <row r="1" spans="1:7" x14ac:dyDescent="0.3">
      <c r="A1" s="19" t="s">
        <v>46</v>
      </c>
      <c r="B1" t="s" vm="1">
        <v>45</v>
      </c>
    </row>
    <row r="3" spans="1:7" ht="43.2" x14ac:dyDescent="0.3">
      <c r="A3" s="33" t="s">
        <v>28</v>
      </c>
      <c r="B3" s="34" t="s">
        <v>47</v>
      </c>
      <c r="C3" s="34" t="s">
        <v>48</v>
      </c>
      <c r="D3" s="35" t="s">
        <v>49</v>
      </c>
      <c r="F3" s="36" t="s">
        <v>50</v>
      </c>
    </row>
    <row r="4" spans="1:7" x14ac:dyDescent="0.3">
      <c r="A4" s="20" t="s">
        <v>16</v>
      </c>
      <c r="B4" s="23">
        <v>46580734.5</v>
      </c>
      <c r="C4" s="23">
        <v>257</v>
      </c>
      <c r="D4" s="23">
        <f>GETPIVOTDATA("[Measures].[Сумма по столбцу Товарооборот, руб]",$A$3,"[Объединенный].[Территория]","[Объединенный].[Территория].&amp;[Волгоград]")/GETPIVOTDATA("[Measures].[Сумма по столбцу Количество складов]",$A$3,"[Объединенный].[Территория]","[Объединенный].[Территория].&amp;[Волгоград]")</f>
        <v>181247.99416342413</v>
      </c>
      <c r="F4" s="30">
        <v>1</v>
      </c>
      <c r="G4" t="str">
        <f>INDEX($A$3:$A$20,MATCH(LARGE($D$3:$D$20,1),$D$3:$D$20,0))</f>
        <v>Москва Восток</v>
      </c>
    </row>
    <row r="5" spans="1:7" x14ac:dyDescent="0.3">
      <c r="A5" s="20" t="s">
        <v>11</v>
      </c>
      <c r="B5" s="23">
        <v>50913504</v>
      </c>
      <c r="C5" s="23">
        <v>217</v>
      </c>
      <c r="D5" s="23">
        <f>GETPIVOTDATA("[Measures].[Сумма по столбцу Товарооборот, руб]",$A$3,"[Объединенный].[Территория]","[Объединенный].[Территория].&amp;[Екатеринбург]")/GETPIVOTDATA("[Measures].[Сумма по столбцу Количество складов]",$A$3,"[Объединенный].[Территория]","[Объединенный].[Территория].&amp;[Екатеринбург]")</f>
        <v>234624.44239631336</v>
      </c>
      <c r="F5" s="30">
        <v>2</v>
      </c>
      <c r="G5" t="str">
        <f>INDEX($A$3:$A$20,MATCH(LARGE($D$3:$D$20,2),$D$3:$D$20,0))</f>
        <v>Москва Запад</v>
      </c>
    </row>
    <row r="6" spans="1:7" x14ac:dyDescent="0.3">
      <c r="A6" s="20" t="s">
        <v>17</v>
      </c>
      <c r="B6" s="23">
        <v>27799285.5</v>
      </c>
      <c r="C6" s="23">
        <v>154</v>
      </c>
      <c r="D6" s="23">
        <f>GETPIVOTDATA("[Measures].[Сумма по столбцу Товарооборот, руб]",$A$3,"[Объединенный].[Территория]","[Объединенный].[Территория].&amp;[Казань]")/GETPIVOTDATA("[Measures].[Сумма по столбцу Количество складов]",$A$3,"[Объединенный].[Территория]","[Объединенный].[Территория].&amp;[Казань]")</f>
        <v>180514.84090909091</v>
      </c>
      <c r="F6" s="30">
        <v>3</v>
      </c>
      <c r="G6" t="str">
        <f>INDEX($A$3:$A$20,MATCH(LARGE($D$3:$D$20,3),$D$3:$D$20,0))</f>
        <v>Санкт-Петербург Север</v>
      </c>
    </row>
    <row r="7" spans="1:7" x14ac:dyDescent="0.3">
      <c r="A7" s="20" t="s">
        <v>10</v>
      </c>
      <c r="B7" s="23">
        <v>22347736.5</v>
      </c>
      <c r="C7" s="23">
        <v>142</v>
      </c>
      <c r="D7" s="23">
        <f>GETPIVOTDATA("[Measures].[Сумма по столбцу Товарооборот, руб]",$A$3,"[Объединенный].[Территория]","[Объединенный].[Территория].&amp;[Кемерово]")/GETPIVOTDATA("[Measures].[Сумма по столбцу Количество складов]",$A$3,"[Объединенный].[Территория]","[Объединенный].[Территория].&amp;[Кемерово]")</f>
        <v>157378.42605633804</v>
      </c>
    </row>
    <row r="8" spans="1:7" x14ac:dyDescent="0.3">
      <c r="A8" s="20" t="s">
        <v>20</v>
      </c>
      <c r="B8" s="23">
        <v>18621937.5</v>
      </c>
      <c r="C8" s="23">
        <v>142</v>
      </c>
      <c r="D8" s="23">
        <f>GETPIVOTDATA("[Measures].[Сумма по столбцу Товарооборот, руб]",$A$3,"[Объединенный].[Территория]","[Объединенный].[Территория].&amp;[Краснодар]")/GETPIVOTDATA("[Measures].[Сумма по столбцу Количество складов]",$A$3,"[Объединенный].[Территория]","[Объединенный].[Территория].&amp;[Краснодар]")</f>
        <v>131140.40492957746</v>
      </c>
    </row>
    <row r="9" spans="1:7" x14ac:dyDescent="0.3">
      <c r="A9" s="20" t="s">
        <v>22</v>
      </c>
      <c r="B9" s="23">
        <v>150558280.5</v>
      </c>
      <c r="C9" s="23">
        <v>378</v>
      </c>
      <c r="D9" s="23">
        <f>GETPIVOTDATA("[Measures].[Сумма по столбцу Товарооборот, руб]",$A$3,"[Объединенный].[Территория]","[Объединенный].[Территория].&amp;[Москва Восток]")/GETPIVOTDATA("[Measures].[Сумма по столбцу Количество складов]",$A$3,"[Объединенный].[Территория]","[Объединенный].[Территория].&amp;[Москва Восток]")</f>
        <v>398302.32936507935</v>
      </c>
    </row>
    <row r="10" spans="1:7" x14ac:dyDescent="0.3">
      <c r="A10" s="20" t="s">
        <v>21</v>
      </c>
      <c r="B10" s="23">
        <v>156739843.5</v>
      </c>
      <c r="C10" s="23">
        <v>414</v>
      </c>
      <c r="D10" s="23">
        <f>GETPIVOTDATA("[Measures].[Сумма по столбцу Товарооборот, руб]",$A$3,"[Объединенный].[Территория]","[Объединенный].[Территория].&amp;[Москва Запад]")/GETPIVOTDATA("[Measures].[Сумма по столбцу Количество складов]",$A$3,"[Объединенный].[Территория]","[Объединенный].[Территория].&amp;[Москва Запад]")</f>
        <v>378598.65579710144</v>
      </c>
    </row>
    <row r="11" spans="1:7" x14ac:dyDescent="0.3">
      <c r="A11" s="20" t="s">
        <v>13</v>
      </c>
      <c r="B11" s="23">
        <v>21753489</v>
      </c>
      <c r="C11" s="23">
        <v>140</v>
      </c>
      <c r="D11" s="23">
        <f>GETPIVOTDATA("[Measures].[Сумма по столбцу Товарооборот, руб]",$A$3,"[Объединенный].[Территория]","[Объединенный].[Территория].&amp;[Нижний Новгород]")/GETPIVOTDATA("[Measures].[Сумма по столбцу Количество складов]",$A$3,"[Объединенный].[Территория]","[Объединенный].[Территория].&amp;[Нижний Новгород]")</f>
        <v>155382.0642857143</v>
      </c>
    </row>
    <row r="12" spans="1:7" x14ac:dyDescent="0.3">
      <c r="A12" s="20" t="s">
        <v>23</v>
      </c>
      <c r="B12" s="23">
        <v>9876138</v>
      </c>
      <c r="C12" s="23">
        <v>126</v>
      </c>
      <c r="D12" s="23">
        <f>GETPIVOTDATA("[Measures].[Сумма по столбцу Товарооборот, руб]",$A$3,"[Объединенный].[Территория]","[Объединенный].[Территория].&amp;[Новосибирск]")/GETPIVOTDATA("[Measures].[Сумма по столбцу Количество складов]",$A$3,"[Объединенный].[Территория]","[Объединенный].[Территория].&amp;[Новосибирск]")</f>
        <v>78382.047619047618</v>
      </c>
    </row>
    <row r="13" spans="1:7" x14ac:dyDescent="0.3">
      <c r="A13" s="20" t="s">
        <v>18</v>
      </c>
      <c r="B13" s="23">
        <v>11920794</v>
      </c>
      <c r="C13" s="23">
        <v>119</v>
      </c>
      <c r="D13" s="23">
        <f>GETPIVOTDATA("[Measures].[Сумма по столбцу Товарооборот, руб]",$A$3,"[Объединенный].[Территория]","[Объединенный].[Территория].&amp;[Пермь]")/GETPIVOTDATA("[Measures].[Сумма по столбцу Количество складов]",$A$3,"[Объединенный].[Территория]","[Объединенный].[Территория].&amp;[Пермь]")</f>
        <v>100174.73949579832</v>
      </c>
    </row>
    <row r="14" spans="1:7" x14ac:dyDescent="0.3">
      <c r="A14" s="20" t="s">
        <v>19</v>
      </c>
      <c r="B14" s="23">
        <v>9663790.5</v>
      </c>
      <c r="C14" s="23">
        <v>110</v>
      </c>
      <c r="D14" s="23">
        <f>GETPIVOTDATA("[Measures].[Сумма по столбцу Товарооборот, руб]",$A$3,"[Объединенный].[Территория]","[Объединенный].[Территория].&amp;[Ростов-на-Дону]")/GETPIVOTDATA("[Measures].[Сумма по столбцу Количество складов]",$A$3,"[Объединенный].[Территория]","[Объединенный].[Территория].&amp;[Ростов-на-Дону]")</f>
        <v>87852.640909090915</v>
      </c>
    </row>
    <row r="15" spans="1:7" x14ac:dyDescent="0.3">
      <c r="A15" s="20" t="s">
        <v>9</v>
      </c>
      <c r="B15" s="23">
        <v>3342598.5</v>
      </c>
      <c r="C15" s="23">
        <v>75</v>
      </c>
      <c r="D15" s="23">
        <f>GETPIVOTDATA("[Measures].[Сумма по столбцу Товарооборот, руб]",$A$3,"[Объединенный].[Территория]","[Объединенный].[Территория].&amp;[Самара]")/GETPIVOTDATA("[Measures].[Сумма по столбцу Количество складов]",$A$3,"[Объединенный].[Территория]","[Объединенный].[Территория].&amp;[Самара]")</f>
        <v>44567.98</v>
      </c>
    </row>
    <row r="16" spans="1:7" x14ac:dyDescent="0.3">
      <c r="A16" s="20" t="s">
        <v>15</v>
      </c>
      <c r="B16" s="23">
        <v>292529461.68134999</v>
      </c>
      <c r="C16" s="23">
        <v>867</v>
      </c>
      <c r="D16" s="23">
        <f>GETPIVOTDATA("[Measures].[Сумма по столбцу Товарооборот, руб]",$A$3,"[Объединенный].[Территория]","[Объединенный].[Территория].&amp;[Санкт-Петербург Север]")/GETPIVOTDATA("[Measures].[Сумма по столбцу Количество складов]",$A$3,"[Объединенный].[Территория]","[Объединенный].[Территория].&amp;[Санкт-Петербург Север]")</f>
        <v>337404.22339256055</v>
      </c>
    </row>
    <row r="17" spans="1:4" x14ac:dyDescent="0.3">
      <c r="A17" s="20" t="s">
        <v>14</v>
      </c>
      <c r="B17" s="23">
        <v>219870107.75384998</v>
      </c>
      <c r="C17" s="23">
        <v>902</v>
      </c>
      <c r="D17" s="23">
        <f>GETPIVOTDATA("[Measures].[Сумма по столбцу Товарооборот, руб]",$A$3,"[Объединенный].[Территория]","[Объединенный].[Территория].&amp;[Санкт-Петербург Юг]")/GETPIVOTDATA("[Measures].[Сумма по столбцу Количество складов]",$A$3,"[Объединенный].[Территория]","[Объединенный].[Территория].&amp;[Санкт-Петербург Юг]")</f>
        <v>243758.43431690685</v>
      </c>
    </row>
    <row r="18" spans="1:4" x14ac:dyDescent="0.3">
      <c r="A18" s="20" t="s">
        <v>12</v>
      </c>
      <c r="B18" s="23">
        <v>7739664</v>
      </c>
      <c r="C18" s="23">
        <v>70</v>
      </c>
      <c r="D18" s="23">
        <f>GETPIVOTDATA("[Measures].[Сумма по столбцу Товарооборот, руб]",$A$3,"[Объединенный].[Территория]","[Объединенный].[Территория].&amp;[Тольятти]")/GETPIVOTDATA("[Measures].[Сумма по столбцу Количество складов]",$A$3,"[Объединенный].[Территория]","[Объединенный].[Территория].&amp;[Тольятти]")</f>
        <v>110566.62857142858</v>
      </c>
    </row>
    <row r="19" spans="1:4" x14ac:dyDescent="0.3">
      <c r="A19" s="20" t="s">
        <v>25</v>
      </c>
      <c r="B19" s="23">
        <v>882906</v>
      </c>
      <c r="C19" s="23">
        <v>18</v>
      </c>
      <c r="D19" s="23">
        <f>GETPIVOTDATA("[Measures].[Сумма по столбцу Товарооборот, руб]",$A$3,"[Объединенный].[Территория]","[Объединенный].[Территория].&amp;[Томск]")/GETPIVOTDATA("[Measures].[Сумма по столбцу Количество складов]",$A$3,"[Объединенный].[Территория]","[Объединенный].[Территория].&amp;[Томск]")</f>
        <v>49050.333333333336</v>
      </c>
    </row>
    <row r="20" spans="1:4" x14ac:dyDescent="0.3">
      <c r="A20" s="20" t="s">
        <v>24</v>
      </c>
      <c r="B20" s="23">
        <v>5664156</v>
      </c>
      <c r="C20" s="23">
        <v>49</v>
      </c>
      <c r="D20" s="23">
        <f>GETPIVOTDATA("[Measures].[Сумма по столбцу Товарооборот, руб]",$A$3,"[Объединенный].[Территория]","[Объединенный].[Территория].&amp;[Тюмень]")/GETPIVOTDATA("[Measures].[Сумма по столбцу Количество складов]",$A$3,"[Объединенный].[Территория]","[Объединенный].[Территория].&amp;[Тюмень]")</f>
        <v>115595.02040816327</v>
      </c>
    </row>
    <row r="21" spans="1:4" x14ac:dyDescent="0.3">
      <c r="A21" s="20" t="s">
        <v>26</v>
      </c>
      <c r="B21" s="23">
        <v>879727.5</v>
      </c>
      <c r="C21" s="23">
        <v>12</v>
      </c>
      <c r="D21" s="23">
        <f>GETPIVOTDATA("[Measures].[Сумма по столбцу Товарооборот, руб]",$A$3,"[Объединенный].[Территория]","[Объединенный].[Территория].&amp;[Уфа]")/GETPIVOTDATA("[Measures].[Сумма по столбцу Количество складов]",$A$3,"[Объединенный].[Территория]","[Объединенный].[Территория].&amp;[Уфа]")</f>
        <v>73310.625</v>
      </c>
    </row>
    <row r="22" spans="1:4" x14ac:dyDescent="0.3">
      <c r="A22" s="20" t="s">
        <v>29</v>
      </c>
      <c r="B22" s="23">
        <v>1057684154.9352</v>
      </c>
      <c r="C22" s="23">
        <v>4192</v>
      </c>
      <c r="D22" s="32">
        <f>SUM(D4:D21)</f>
        <v>3057851.8309489684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F08D-95D0-477C-89AD-88A32E463E5E}">
  <dimension ref="A1:E9"/>
  <sheetViews>
    <sheetView tabSelected="1" zoomScale="85" zoomScaleNormal="85" workbookViewId="0">
      <selection activeCell="N10" sqref="N10"/>
    </sheetView>
  </sheetViews>
  <sheetFormatPr defaultRowHeight="14.4" x14ac:dyDescent="0.3"/>
  <cols>
    <col min="1" max="1" width="14.5546875" bestFit="1" customWidth="1"/>
    <col min="2" max="2" width="19.44140625" bestFit="1" customWidth="1"/>
    <col min="3" max="3" width="31.21875" bestFit="1" customWidth="1"/>
    <col min="4" max="4" width="14.109375" bestFit="1" customWidth="1"/>
    <col min="5" max="5" width="14" bestFit="1" customWidth="1"/>
  </cols>
  <sheetData>
    <row r="1" spans="1:5" x14ac:dyDescent="0.3">
      <c r="A1" s="40" t="s">
        <v>27</v>
      </c>
      <c r="B1" s="41" t="s">
        <v>54</v>
      </c>
      <c r="C1" s="41" t="s">
        <v>53</v>
      </c>
      <c r="D1" s="41" t="s">
        <v>55</v>
      </c>
      <c r="E1" s="41" t="s">
        <v>52</v>
      </c>
    </row>
    <row r="2" spans="1:5" x14ac:dyDescent="0.3">
      <c r="A2" t="s">
        <v>30</v>
      </c>
      <c r="B2" s="23">
        <v>663249669.55290008</v>
      </c>
      <c r="C2" s="23">
        <v>487942074.57500017</v>
      </c>
      <c r="D2" s="23">
        <v>22113233.842169233</v>
      </c>
      <c r="E2" s="23">
        <v>23.097540514268143</v>
      </c>
    </row>
    <row r="3" spans="1:5" x14ac:dyDescent="0.3">
      <c r="A3" t="s">
        <v>31</v>
      </c>
      <c r="B3" s="23">
        <v>683039461.04384995</v>
      </c>
      <c r="C3" s="23">
        <v>503830866.22599995</v>
      </c>
      <c r="D3" s="23">
        <v>19216580.260753855</v>
      </c>
      <c r="E3" s="23">
        <v>23.42353900206432</v>
      </c>
    </row>
    <row r="4" spans="1:5" x14ac:dyDescent="0.3">
      <c r="A4" t="s">
        <v>32</v>
      </c>
      <c r="B4" s="23">
        <v>694804011.22305</v>
      </c>
      <c r="C4" s="23">
        <v>514512318.51699996</v>
      </c>
      <c r="D4" s="23">
        <v>20991349.344069231</v>
      </c>
      <c r="E4" s="23">
        <v>22.927378194257614</v>
      </c>
    </row>
    <row r="5" spans="1:5" x14ac:dyDescent="0.3">
      <c r="A5" t="s">
        <v>33</v>
      </c>
      <c r="B5" s="23">
        <v>683370061.31999993</v>
      </c>
      <c r="C5" s="23">
        <v>509726284.71699983</v>
      </c>
      <c r="D5" s="23">
        <v>17443565.910346147</v>
      </c>
      <c r="E5" s="23">
        <v>22.857338875943306</v>
      </c>
    </row>
    <row r="6" spans="1:5" x14ac:dyDescent="0.3">
      <c r="A6" t="s">
        <v>34</v>
      </c>
      <c r="B6" s="23">
        <v>785856495.10500002</v>
      </c>
      <c r="C6" s="23">
        <v>594973859.76299977</v>
      </c>
      <c r="D6" s="23">
        <v>19092142.906976923</v>
      </c>
      <c r="E6" s="23">
        <v>21.860287915807071</v>
      </c>
    </row>
    <row r="7" spans="1:5" x14ac:dyDescent="0.3">
      <c r="A7" t="s">
        <v>35</v>
      </c>
      <c r="B7" s="23">
        <v>749075483.71155</v>
      </c>
      <c r="C7" s="23">
        <v>566001844.80500007</v>
      </c>
      <c r="D7" s="23">
        <v>17502958.323976923</v>
      </c>
      <c r="E7" s="23">
        <v>22.103337271458489</v>
      </c>
    </row>
    <row r="8" spans="1:5" x14ac:dyDescent="0.3">
      <c r="A8" t="s">
        <v>36</v>
      </c>
      <c r="B8" s="23">
        <v>702964035.10605001</v>
      </c>
      <c r="C8" s="23">
        <v>527692126.09999996</v>
      </c>
      <c r="D8" s="23">
        <v>15614325.378899997</v>
      </c>
      <c r="E8" s="23">
        <v>22.712055760159043</v>
      </c>
    </row>
    <row r="9" spans="1:5" x14ac:dyDescent="0.3">
      <c r="A9" s="38" t="s">
        <v>29</v>
      </c>
      <c r="B9" s="39">
        <v>4962359217.0624008</v>
      </c>
      <c r="C9" s="39">
        <v>3704679374.7029996</v>
      </c>
      <c r="D9" s="39">
        <v>131974155.96719231</v>
      </c>
      <c r="E9" s="39">
        <v>22.684889125350338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d 2 d 6 1 7 - 6 c b 2 - 4 8 3 2 - 9 f 2 f - 8 8 f f e 1 a f c 3 0 5 "   x m l n s = " h t t p : / / s c h e m a s . m i c r o s o f t . c o m / D a t a M a s h u p " > A A A A A K o E A A B Q S w M E F A A C A A g A j E 1 / W q B K G x O k A A A A 9 g A A A B I A H A B D b 2 5 m a W c v U G F j a 2 F n Z S 5 4 b W w g o h g A K K A U A A A A A A A A A A A A A A A A A A A A A A A A A A A A h Y 9 N D o I w G E S v Q r q n L Y i J I R 9 l 4 V Y S o 9 G 4 J a V C I x T T H 8 v d X H g k r y B G U X c u 5 8 1 b z N y v N 8 i H r g 0 u Q h v Z q w x F m K J A K N 5 X U t U Z c v Y Y L l D O Y F 3 y U 1 m L Y J S V S Q d T Z a i x 9 p w S 4 r 3 H f o Z 7 X Z O Y 0 o g c i t W W N 6 I r 0 U e W / + V Q K m N L x Q V i s H + N Y T G O E o o T O s c U y A S h k O o r x O P e Z / s D Y e l a 6 7 R g 2 o W b H Z A p A n l / Y A 9 Q S w M E F A A C A A g A j E 1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N f 1 q r z y 2 o p A E A A P 0 E A A A T A B w A R m 9 y b X V s Y X M v U 2 V j d G l v b j E u b S C i G A A o o B Q A A A A A A A A A A A A A A A A A A A A A A A A A A A D V V E F L A k E Y v Q v + h 2 G 7 K C y C F V 3 E k 3 T o 0 i W h g 3 h Y d a L F 3 Z l Y R 1 A W Q Q 0 y 6 t C l g x Q U 9 A t W U d p M t 7 / w z T / q G 8 0 y M 9 P o 0 s I y y 8 x 7 7 3 v f v I 8 t 0 b w w O S M H k z W e C I f C o d K x 4 d A C g V v w Z U M 2 4 y R J L C r C I Y I P t N U W B L I F I / B h g G e 7 l T y 1 Y q m y 4 1 A m D r l T z H F e j E T d z L 5 h 0 6 Q G D + B B B 5 5 R 7 A y 8 u J a t Z V K c C c R m 9 Y n m h g Z t e I Q h 9 F F T v S N 5 C U 8 E y / j w o m G F t J G z a C z t G K x 0 x B 0 7 x a 2 y z d L V E 1 q K z P v R X V e D a / B w z 9 N 0 I h B E C o a g w r R p T S e u s t O X d V l H O 4 q m 1 q s p U N C K m I I C 6 K J K H d c A 3 S t g I J s 6 k e e y O Y W z s p 2 j z k + E u j y F z h o U A l 0 i G 3 g P H T Q 6 7 g 3 7 G u K J + v Y X C d 0 r m u o K / G X 1 b l B J p d B 6 0 + 1 C o A o N c N O D n j I z Z R m s + j 0 F k / K Q 5 O G 6 M k X V 8 F W 0 4 3 Y + k W r R c M h k q w z C o t n c / M v Z 3 P o f s 7 l S j n t M 7 G z H l I 8 1 k l y J 9 D X L G d o v 0 7 y D j r x A T A + P Z r H L w 5 1 c f Y r b O Z P R i P v + v 9 I / x m P W z 7 x C 4 h V Q S w E C L Q A U A A I A C A C M T X 9 a o E o b E 6 Q A A A D 2 A A A A E g A A A A A A A A A A A A A A A A A A A A A A Q 2 9 u Z m l n L 1 B h Y 2 t h Z 2 U u e G 1 s U E s B A i 0 A F A A C A A g A j E 1 / W g / K 6 a u k A A A A 6 Q A A A B M A A A A A A A A A A A A A A A A A 8 A A A A F t D b 2 5 0 Z W 5 0 X 1 R 5 c G V z X S 5 4 b W x Q S w E C L Q A U A A I A C A C M T X 9 a q 8 8 t q K Q B A A D 9 B A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K g A A A A A A A P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A w Y 2 F h Z T Y t N T Y 4 Z S 0 0 Y T Q 1 L T g 2 Z j E t Y T E w Y j h j N j Y x Y j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z M F Q x N z o w N j o x M S 4 0 N z k x M T E 0 W i I g L z 4 8 R W 5 0 c n k g V H l w Z T 0 i R m l s b E N v b H V t b l R 5 c G V z I i B W Y W x 1 Z T 0 i c 0 J 3 W U Z C U V V G Q U F B Q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K L Q v t C y 0 L D R g N C + 0 L 7 Q s d C + 0 Y D Q v t G C I N C y I N G B 0 L X Q s d C 1 0 Y H R g t C + 0 L j Q v N C + 0 Y H R g t C 4 J n F 1 b 3 Q 7 L C Z x d W 9 0 O 9 C f 0 L 7 R g t C 1 0 Y D Q u C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v Q X V 0 b 1 J l b W 9 2 Z W R D b 2 x 1 b W 5 z M S 5 7 0 J T Q s N G C 0 L A s M H 0 m c X V v d D s s J n F 1 b 3 Q 7 U 2 V j d G l v b j E v 0 J v Q u N G B 0 Y I x L 0 F 1 d G 9 S Z W 1 v d m V k Q 2 9 s d W 1 u c z E u e 9 C i 0 L X R g N G A 0 L j R g t C + 0 Y D Q u N G P L D F 9 J n F 1 b 3 Q 7 L C Z x d W 9 0 O 1 N l Y 3 R p b 2 4 x L 9 C b 0 L j R g d G C M S 9 B d X R v U m V t b 3 Z l Z E N v b H V t b n M x L n v Q o t C + 0 L L Q s N G A 0 L 7 Q v t C x 0 L 7 R g N C + 0 Y I s I N G I 0 Y I s M n 0 m c X V v d D s s J n F 1 b 3 Q 7 U 2 V j d G l v b j E v 0 J v Q u N G B 0 Y I x L 0 F 1 d G 9 S Z W 1 v d m V k Q 2 9 s d W 1 u c z E u e 9 C i 0 L 7 Q s t C w 0 Y D Q v t C + 0 L H Q v t G A 0 L 7 R g i w g 0 Y D R g 9 C x L D N 9 J n F 1 b 3 Q 7 L C Z x d W 9 0 O 1 N l Y 3 R p b 2 4 x L 9 C b 0 L j R g d G C M S 9 B d X R v U m V t b 3 Z l Z E N v b H V t b n M x L n v Q o t C + 0 L L Q s N G A 0 L 7 Q v t C x 0 L 7 R g N C + 0 Y I g 0 L I g 0 Y H Q t d C x 0 L X R g d G C 0 L 7 Q u N C 8 0 L 7 R g d G C 0 L g s N H 0 m c X V v d D s s J n F 1 b 3 Q 7 U 2 V j d G l v b j E v 0 J v Q u N G B 0 Y I x L 0 F 1 d G 9 S Z W 1 v d m V k Q 2 9 s d W 1 u c z E u e 9 C f 0 L 7 R g t C 1 0 Y D Q u C w g 0 Y D R g 9 C x L D V 9 J n F 1 b 3 Q 7 L C Z x d W 9 0 O 1 N l Y 3 R p b 2 4 x L 9 C b 0 L j R g d G C M S 9 B d X R v U m V t b 3 Z l Z E N v b H V t b n M x L n v Q m t C + 0 L v Q u N G H 0 L X R g d G C 0 L L Q v i D R g d C 6 0 L v Q s N C 0 0 L 7 Q s i w 2 f S Z x d W 9 0 O y w m c X V v d D t T Z W N 0 a W 9 u M S / Q m 9 C 4 0 Y H R g j E v Q X V 0 b 1 J l b W 9 2 Z W R D b 2 x 1 b W 5 z M S 5 7 0 J r Q v t C 7 0 L j R h 9 C 1 0 Y H R g t C y 0 L 4 g 0 L f Q s N C 6 0 L D Q t 9 C + 0 L I s N 3 0 m c X V v d D s s J n F 1 b 3 Q 7 U 2 V j d G l v b j E v 0 J v Q u N G B 0 Y I x L 0 F 1 d G 9 S Z W 1 v d m V k Q 2 9 s d W 1 u c z E u e 9 C a 0 L 7 Q u 9 C 4 0 Y f Q t d G B 0 Y L Q s t C + I N C 6 0 L v Q u N C 1 0 L 3 R g t C + 0 L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v Q u N G B 0 Y I x L 0 F 1 d G 9 S Z W 1 v d m V k Q 2 9 s d W 1 u c z E u e 9 C U 0 L D R g t C w L D B 9 J n F 1 b 3 Q 7 L C Z x d W 9 0 O 1 N l Y 3 R p b 2 4 x L 9 C b 0 L j R g d G C M S 9 B d X R v U m V t b 3 Z l Z E N v b H V t b n M x L n v Q o t C 1 0 Y D R g N C 4 0 Y L Q v t G A 0 L j R j y w x f S Z x d W 9 0 O y w m c X V v d D t T Z W N 0 a W 9 u M S / Q m 9 C 4 0 Y H R g j E v Q X V 0 b 1 J l b W 9 2 Z W R D b 2 x 1 b W 5 z M S 5 7 0 K L Q v t C y 0 L D R g N C + 0 L 7 Q s d C + 0 Y D Q v t G C L C D R i N G C L D J 9 J n F 1 b 3 Q 7 L C Z x d W 9 0 O 1 N l Y 3 R p b 2 4 x L 9 C b 0 L j R g d G C M S 9 B d X R v U m V t b 3 Z l Z E N v b H V t b n M x L n v Q o t C + 0 L L Q s N G A 0 L 7 Q v t C x 0 L 7 R g N C + 0 Y I s I N G A 0 Y P Q s S w z f S Z x d W 9 0 O y w m c X V v d D t T Z W N 0 a W 9 u M S / Q m 9 C 4 0 Y H R g j E v Q X V 0 b 1 J l b W 9 2 Z W R D b 2 x 1 b W 5 z M S 5 7 0 K L Q v t C y 0 L D R g N C + 0 L 7 Q s d C + 0 Y D Q v t G C I N C y I N G B 0 L X Q s d C 1 0 Y H R g t C + 0 L j Q v N C + 0 Y H R g t C 4 L D R 9 J n F 1 b 3 Q 7 L C Z x d W 9 0 O 1 N l Y 3 R p b 2 4 x L 9 C b 0 L j R g d G C M S 9 B d X R v U m V t b 3 Z l Z E N v b H V t b n M x L n v Q n 9 C + 0 Y L Q t d G A 0 L g s I N G A 0 Y P Q s S w 1 f S Z x d W 9 0 O y w m c X V v d D t T Z W N 0 a W 9 u M S / Q m 9 C 4 0 Y H R g j E v Q X V 0 b 1 J l b W 9 2 Z W R D b 2 x 1 b W 5 z M S 5 7 0 J r Q v t C 7 0 L j R h 9 C 1 0 Y H R g t C y 0 L 4 g 0 Y H Q u t C 7 0 L D Q t N C + 0 L I s N n 0 m c X V v d D s s J n F 1 b 3 Q 7 U 2 V j d G l v b j E v 0 J v Q u N G B 0 Y I x L 0 F 1 d G 9 S Z W 1 v d m V k Q 2 9 s d W 1 u c z E u e 9 C a 0 L 7 Q u 9 C 4 0 Y f Q t d G B 0 Y L Q s t C + I N C 3 0 L D Q u t C w 0 L f Q v t C y L D d 9 J n F 1 b 3 Q 7 L C Z x d W 9 0 O 1 N l Y 3 R p b 2 4 x L 9 C b 0 L j R g d G C M S 9 B d X R v U m V t b 3 Z l Z E N v b H V t b n M x L n v Q m t C + 0 L v Q u N G H 0 L X R g d G C 0 L L Q v i D Q u t C 7 0 L j Q t d C 9 0 Y L Q v t C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M j I y Y z F j L T N i M D M t N D M w N y 0 5 M D A 1 L T V i O G Y 2 M m I y Z T R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B U M T c 6 M D Y 6 N D M u M j Y 5 M T Y 1 M F o i I C 8 + P E V u d H J 5 I F R 5 c G U 9 I k Z p b G x D b 2 x 1 b W 5 U e X B l c y I g V m F s d W U 9 I n N C d 1 l E Q X d N P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y L 0 F 1 d G 9 S Z W 1 v d m V k Q 2 9 s d W 1 u c z E u e 9 C U 0 L D R g t C w L D B 9 J n F 1 b 3 Q 7 L C Z x d W 9 0 O 1 N l Y 3 R p b 2 4 x L 9 C b 0 L j R g d G C M i 9 B d X R v U m V t b 3 Z l Z E N v b H V t b n M x L n v Q o t C 1 0 Y D R g N C 4 0 Y L Q v t G A 0 L j R j y w x f S Z x d W 9 0 O y w m c X V v d D t T Z W N 0 a W 9 u M S / Q m 9 C 4 0 Y H R g j I v Q X V 0 b 1 J l b W 9 2 Z W R D b 2 x 1 b W 5 z M S 5 7 0 J r Q v t C 7 0 L j R h 9 C 1 0 Y H R g t C y 0 L 4 g 0 Y H Q u t C 7 0 L D Q t N C + 0 L I s M n 0 m c X V v d D s s J n F 1 b 3 Q 7 U 2 V j d G l v b j E v 0 J v Q u N G B 0 Y I y L 0 F 1 d G 9 S Z W 1 v d m V k Q 2 9 s d W 1 u c z E u e 9 C a 0 L 7 Q u 9 C 4 0 Y f Q t d G B 0 Y L Q s t C + I N C 3 0 L D Q u t C w 0 L f Q v t C y L D N 9 J n F 1 b 3 Q 7 L C Z x d W 9 0 O 1 N l Y 3 R p b 2 4 x L 9 C b 0 L j R g d G C M i 9 B d X R v U m V t b 3 Z l Z E N v b H V t b n M x L n v Q m t C + 0 L v Q u N G H 0 L X R g d G C 0 L L Q v i D Q u t C 7 0 L j Q t d C 9 0 Y L Q v t C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b 0 L j R g d G C M i 9 B d X R v U m V t b 3 Z l Z E N v b H V t b n M x L n v Q l N C w 0 Y L Q s C w w f S Z x d W 9 0 O y w m c X V v d D t T Z W N 0 a W 9 u M S / Q m 9 C 4 0 Y H R g j I v Q X V 0 b 1 J l b W 9 2 Z W R D b 2 x 1 b W 5 z M S 5 7 0 K L Q t d G A 0 Y D Q u N G C 0 L 7 R g N C 4 0 Y 8 s M X 0 m c X V v d D s s J n F 1 b 3 Q 7 U 2 V j d G l v b j E v 0 J v Q u N G B 0 Y I y L 0 F 1 d G 9 S Z W 1 v d m V k Q 2 9 s d W 1 u c z E u e 9 C a 0 L 7 Q u 9 C 4 0 Y f Q t d G B 0 Y L Q s t C + I N G B 0 L r Q u 9 C w 0 L T Q v t C y L D J 9 J n F 1 b 3 Q 7 L C Z x d W 9 0 O 1 N l Y 3 R p b 2 4 x L 9 C b 0 L j R g d G C M i 9 B d X R v U m V t b 3 Z l Z E N v b H V t b n M x L n v Q m t C + 0 L v Q u N G H 0 L X R g d G C 0 L L Q v i D Q t 9 C w 0 L r Q s N C 3 0 L 7 Q s i w z f S Z x d W 9 0 O y w m c X V v d D t T Z W N 0 a W 9 u M S / Q m 9 C 4 0 Y H R g j I v Q X V 0 b 1 J l b W 9 2 Z W R D b 2 x 1 b W 5 z M S 5 7 0 J r Q v t C 7 0 L j R h 9 C 1 0 Y H R g t C y 0 L 4 g 0 L r Q u 9 C 4 0 L X Q v d G C 0 L 7 Q s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N C V E M C V C O C V E M C V C R C V E M C V C N S V E M C V C R C V E M C V C R C V E M S U 4 Q i V E M C V C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N G Y 2 Z j Q y L T c 3 O D Q t N G M y N y 1 h N j Y 2 L W M y N T U y N m I w M 2 R m M C I g L z 4 8 R W 5 0 c n k g V H l w Z T 0 i R m l s b E V u Y W J s Z W Q i I F Z h b H V l P S J s M S I g L z 4 8 R W 5 0 c n k g V H l w Z T 0 i R m l s b E N v d W 5 0 I i B W Y W x 1 Z T 0 i b D E w M D g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o t C + 0 L L Q s N G A 0 L 7 Q v t C x 0 L 7 R g N C + 0 Y I g 0 L I g 0 Y H Q t d C x 0 L X R g d G C 0 L 7 Q u N C 8 0 L 7 R g d G C 0 L g m c X V v d D s s J n F 1 b 3 Q 7 0 J / Q v t G C 0 L X R g N C 4 L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1 0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M t M z F U M D Q 6 N D Q 6 M j U u M z U 2 M z Y x M 1 o i I C 8 + P E V u d H J 5 I F R 5 c G U 9 I k Z p b G x D b 2 x 1 b W 5 U e X B l c y I g V m F s d W U 9 I n N C d 1 l G Q l F V R k F B Q U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L H R i t C 1 0 L T Q u N C 9 0 L X Q v d C 9 0 Y v Q u S 9 B d X R v U m V t b 3 Z l Z E N v b H V t b n M x L n v Q l N C w 0 Y L Q s C w w f S Z x d W 9 0 O y w m c X V v d D t T Z W N 0 a W 9 u M S / Q n t C x 0 Y r Q t d C 0 0 L j Q v d C 1 0 L 3 Q v d G L 0 L k v Q X V 0 b 1 J l b W 9 2 Z W R D b 2 x 1 b W 5 z M S 5 7 0 K L Q t d G A 0 Y D Q u N G C 0 L 7 R g N C 4 0 Y 8 s M X 0 m c X V v d D s s J n F 1 b 3 Q 7 U 2 V j d G l v b j E v 0 J 7 Q s d G K 0 L X Q t N C 4 0 L 3 Q t d C 9 0 L 3 R i 9 C 5 L 0 F 1 d G 9 S Z W 1 v d m V k Q 2 9 s d W 1 u c z E u e 9 C i 0 L 7 Q s t C w 0 Y D Q v t C + 0 L H Q v t G A 0 L 7 R g i w g 0 Y j R g i w y f S Z x d W 9 0 O y w m c X V v d D t T Z W N 0 a W 9 u M S / Q n t C x 0 Y r Q t d C 0 0 L j Q v d C 1 0 L 3 Q v d G L 0 L k v Q X V 0 b 1 J l b W 9 2 Z W R D b 2 x 1 b W 5 z M S 5 7 0 K L Q v t C y 0 L D R g N C + 0 L 7 Q s d C + 0 Y D Q v t G C L C D R g N G D 0 L E s M 3 0 m c X V v d D s s J n F 1 b 3 Q 7 U 2 V j d G l v b j E v 0 J 7 Q s d G K 0 L X Q t N C 4 0 L 3 Q t d C 9 0 L 3 R i 9 C 5 L 0 F 1 d G 9 S Z W 1 v d m V k Q 2 9 s d W 1 u c z E u e 9 C i 0 L 7 Q s t C w 0 Y D Q v t C + 0 L H Q v t G A 0 L 7 R g i D Q s i D R g d C 1 0 L H Q t d G B 0 Y L Q v t C 4 0 L z Q v t G B 0 Y L Q u C w 0 f S Z x d W 9 0 O y w m c X V v d D t T Z W N 0 a W 9 u M S / Q n t C x 0 Y r Q t d C 0 0 L j Q v d C 1 0 L 3 Q v d G L 0 L k v Q X V 0 b 1 J l b W 9 2 Z W R D b 2 x 1 b W 5 z M S 5 7 0 J / Q v t G C 0 L X R g N C 4 L C D R g N G D 0 L E s N X 0 m c X V v d D s s J n F 1 b 3 Q 7 U 2 V j d G l v b j E v 0 J 7 Q s d G K 0 L X Q t N C 4 0 L 3 Q t d C 9 0 L 3 R i 9 C 5 L 0 F 1 d G 9 S Z W 1 v d m V k Q 2 9 s d W 1 u c z E u e 9 C a 0 L 7 Q u 9 C 4 0 Y f Q t d G B 0 Y L Q s t C + I N G B 0 L r Q u 9 C w 0 L T Q v t C y L D Z 9 J n F 1 b 3 Q 7 L C Z x d W 9 0 O 1 N l Y 3 R p b 2 4 x L 9 C e 0 L H R i t C 1 0 L T Q u N C 9 0 L X Q v d C 9 0 Y v Q u S 9 B d X R v U m V t b 3 Z l Z E N v b H V t b n M x L n v Q m t C + 0 L v Q u N G H 0 L X R g d G C 0 L L Q v i D Q t 9 C w 0 L r Q s N C 3 0 L 7 Q s i w 3 f S Z x d W 9 0 O y w m c X V v d D t T Z W N 0 a W 9 u M S / Q n t C x 0 Y r Q t d C 0 0 L j Q v d C 1 0 L 3 Q v d G L 0 L k v Q X V 0 b 1 J l b W 9 2 Z W R D b 2 x 1 b W 5 z M S 5 7 0 J r Q v t C 7 0 L j R h 9 C 1 0 Y H R g t C y 0 L 4 g 0 L r Q u 9 C 4 0 L X Q v d G C 0 L 7 Q s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n t C x 0 Y r Q t d C 0 0 L j Q v d C 1 0 L 3 Q v d G L 0 L k v Q X V 0 b 1 J l b W 9 2 Z W R D b 2 x 1 b W 5 z M S 5 7 0 J T Q s N G C 0 L A s M H 0 m c X V v d D s s J n F 1 b 3 Q 7 U 2 V j d G l v b j E v 0 J 7 Q s d G K 0 L X Q t N C 4 0 L 3 Q t d C 9 0 L 3 R i 9 C 5 L 0 F 1 d G 9 S Z W 1 v d m V k Q 2 9 s d W 1 u c z E u e 9 C i 0 L X R g N G A 0 L j R g t C + 0 Y D Q u N G P L D F 9 J n F 1 b 3 Q 7 L C Z x d W 9 0 O 1 N l Y 3 R p b 2 4 x L 9 C e 0 L H R i t C 1 0 L T Q u N C 9 0 L X Q v d C 9 0 Y v Q u S 9 B d X R v U m V t b 3 Z l Z E N v b H V t b n M x L n v Q o t C + 0 L L Q s N G A 0 L 7 Q v t C x 0 L 7 R g N C + 0 Y I s I N G I 0 Y I s M n 0 m c X V v d D s s J n F 1 b 3 Q 7 U 2 V j d G l v b j E v 0 J 7 Q s d G K 0 L X Q t N C 4 0 L 3 Q t d C 9 0 L 3 R i 9 C 5 L 0 F 1 d G 9 S Z W 1 v d m V k Q 2 9 s d W 1 u c z E u e 9 C i 0 L 7 Q s t C w 0 Y D Q v t C + 0 L H Q v t G A 0 L 7 R g i w g 0 Y D R g 9 C x L D N 9 J n F 1 b 3 Q 7 L C Z x d W 9 0 O 1 N l Y 3 R p b 2 4 x L 9 C e 0 L H R i t C 1 0 L T Q u N C 9 0 L X Q v d C 9 0 Y v Q u S 9 B d X R v U m V t b 3 Z l Z E N v b H V t b n M x L n v Q o t C + 0 L L Q s N G A 0 L 7 Q v t C x 0 L 7 R g N C + 0 Y I g 0 L I g 0 Y H Q t d C x 0 L X R g d G C 0 L 7 Q u N C 8 0 L 7 R g d G C 0 L g s N H 0 m c X V v d D s s J n F 1 b 3 Q 7 U 2 V j d G l v b j E v 0 J 7 Q s d G K 0 L X Q t N C 4 0 L 3 Q t d C 9 0 L 3 R i 9 C 5 L 0 F 1 d G 9 S Z W 1 v d m V k Q 2 9 s d W 1 u c z E u e 9 C f 0 L 7 R g t C 1 0 Y D Q u C w g 0 Y D R g 9 C x L D V 9 J n F 1 b 3 Q 7 L C Z x d W 9 0 O 1 N l Y 3 R p b 2 4 x L 9 C e 0 L H R i t C 1 0 L T Q u N C 9 0 L X Q v d C 9 0 Y v Q u S 9 B d X R v U m V t b 3 Z l Z E N v b H V t b n M x L n v Q m t C + 0 L v Q u N G H 0 L X R g d G C 0 L L Q v i D R g d C 6 0 L v Q s N C 0 0 L 7 Q s i w 2 f S Z x d W 9 0 O y w m c X V v d D t T Z W N 0 a W 9 u M S / Q n t C x 0 Y r Q t d C 0 0 L j Q v d C 1 0 L 3 Q v d G L 0 L k v Q X V 0 b 1 J l b W 9 2 Z W R D b 2 x 1 b W 5 z M S 5 7 0 J r Q v t C 7 0 L j R h 9 C 1 0 Y H R g t C y 0 L 4 g 0 L f Q s N C 6 0 L D Q t 9 C + 0 L I s N 3 0 m c X V v d D s s J n F 1 b 3 Q 7 U 2 V j d G l v b j E v 0 J 7 Q s d G K 0 L X Q t N C 4 0 L 3 Q t d C 9 0 L 3 R i 9 C 5 L 0 F 1 d G 9 S Z W 1 v d m V k Q 2 9 s d W 1 u c z E u e 9 C a 0 L 7 Q u 9 C 4 0 Y f Q t d G B 0 Y L Q s t C + I N C 6 0 L v Q u N C 1 0 L 3 R g t C + 0 L I s O H 0 m c X V v d D t d L C Z x d W 9 0 O 1 J l b G F 0 a W 9 u c 2 h p c E l u Z m 8 m c X V v d D s 6 W 1 1 9 I i A v P j x F b n R y e S B U e X B l P S J G a W x s V G F y Z 2 V 0 I i B W Y W x 1 Z T 0 i c 9 C e 0 L H R i t C 1 0 L T Q u N C 9 0 L X Q v d C 9 0 Y v Q u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k Q l R D E l O E I l R D A l Q j k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J D o d o b H 8 N E h h n w u g c 3 w r o A A A A A A g A A A A A A A 2 Y A A M A A A A A Q A A A A n D L D P C A 4 c 5 M 6 o n H x 8 Y h s L g A A A A A E g A A A o A A A A B A A A A B 9 + O j p S P a x 6 k a S j f Z F w H p s U A A A A O O o G B p I T b 3 P 7 M 4 + G 8 L M M m 7 Z n I A u N g h Z r p Y + k E p 2 A 6 Z g 9 / l 8 I r D x f K F + n X V W W E K X I H T b 2 P E 5 o N s J v k q h m S J J T a w 7 Z 0 u O S Y V p s V W Z i m Q x y F G L F A A A A L T L 2 j 8 1 g h X 8 G U d 2 j m c 4 S x 3 z / s d 2 < / D a t a M a s h u p > 
</file>

<file path=customXml/itemProps1.xml><?xml version="1.0" encoding="utf-8"?>
<ds:datastoreItem xmlns:ds="http://schemas.openxmlformats.org/officeDocument/2006/customXml" ds:itemID="{2E70256E-48DB-4848-99E2-857B64AE1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Объединенный</vt:lpstr>
      <vt:lpstr>Сводная таблица</vt:lpstr>
      <vt:lpstr>Топ-3 по доле в общем товароб</vt:lpstr>
      <vt:lpstr>Топ-3 территорий за посл.неделю</vt:lpstr>
      <vt:lpstr>4. 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Гаухар Мунайтбас</cp:lastModifiedBy>
  <dcterms:created xsi:type="dcterms:W3CDTF">2021-09-13T10:17:58Z</dcterms:created>
  <dcterms:modified xsi:type="dcterms:W3CDTF">2025-04-17T04:06:42Z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3a7aca-54b5-4dec-b2c6-ecaea861a48d_Enabled">
    <vt:lpwstr>true</vt:lpwstr>
  </property>
  <property fmtid="{D5CDD505-2E9C-101B-9397-08002B2CF9AE}" pid="3" name="MSIP_Label_fe3a7aca-54b5-4dec-b2c6-ecaea861a48d_SetDate">
    <vt:lpwstr>2025-04-10T07:59:49Z</vt:lpwstr>
  </property>
  <property fmtid="{D5CDD505-2E9C-101B-9397-08002B2CF9AE}" pid="4" name="MSIP_Label_fe3a7aca-54b5-4dec-b2c6-ecaea861a48d_Method">
    <vt:lpwstr>Privileged</vt:lpwstr>
  </property>
  <property fmtid="{D5CDD505-2E9C-101B-9397-08002B2CF9AE}" pid="5" name="MSIP_Label_fe3a7aca-54b5-4dec-b2c6-ecaea861a48d_Name">
    <vt:lpwstr>Publick</vt:lpwstr>
  </property>
  <property fmtid="{D5CDD505-2E9C-101B-9397-08002B2CF9AE}" pid="6" name="MSIP_Label_fe3a7aca-54b5-4dec-b2c6-ecaea861a48d_SiteId">
    <vt:lpwstr>26f0b43e-2f8a-43f0-95c6-c2e87c87b38b</vt:lpwstr>
  </property>
  <property fmtid="{D5CDD505-2E9C-101B-9397-08002B2CF9AE}" pid="7" name="MSIP_Label_fe3a7aca-54b5-4dec-b2c6-ecaea861a48d_ActionId">
    <vt:lpwstr>5d967845-461b-4b83-a3b7-538886632dba</vt:lpwstr>
  </property>
  <property fmtid="{D5CDD505-2E9C-101B-9397-08002B2CF9AE}" pid="8" name="MSIP_Label_fe3a7aca-54b5-4dec-b2c6-ecaea861a48d_ContentBits">
    <vt:lpwstr>0</vt:lpwstr>
  </property>
  <property fmtid="{D5CDD505-2E9C-101B-9397-08002B2CF9AE}" pid="9" name="MSIP_Label_fe3a7aca-54b5-4dec-b2c6-ecaea861a48d_Tag">
    <vt:lpwstr>10, 0, 1, 1</vt:lpwstr>
  </property>
</Properties>
</file>