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930" windowWidth="19440" windowHeight="9570" activeTab="1"/>
  </bookViews>
  <sheets>
    <sheet name="DELIVERABLES" sheetId="1" r:id="rId1"/>
    <sheet name="RESOURCE USAGE" sheetId="8" r:id="rId2"/>
    <sheet name="ISSUES" sheetId="5" r:id="rId3"/>
    <sheet name="PLANNING" sheetId="6" r:id="rId4"/>
    <sheet name="Contact point" sheetId="7" r:id="rId5"/>
  </sheets>
  <definedNames>
    <definedName name="_xlnm._FilterDatabase" localSheetId="0" hidden="1">DELIVERABLES!$B$1:$L$40</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 i="8" l="1"/>
  <c r="E7" i="8"/>
  <c r="D7" i="8"/>
  <c r="D6" i="8" l="1"/>
  <c r="D9" i="8" l="1"/>
  <c r="I36" i="1" l="1"/>
  <c r="I38" i="1"/>
  <c r="I22" i="1"/>
  <c r="I20" i="1"/>
  <c r="I15" i="1"/>
  <c r="I16" i="1"/>
  <c r="D5" i="8" l="1"/>
  <c r="I40" i="1"/>
  <c r="D4" i="8"/>
  <c r="E4" i="8" l="1"/>
  <c r="E5" i="8" l="1"/>
  <c r="E6" i="8" l="1"/>
  <c r="E8" i="8"/>
  <c r="I19" i="6"/>
</calcChain>
</file>

<file path=xl/comments1.xml><?xml version="1.0" encoding="utf-8"?>
<comments xmlns="http://schemas.openxmlformats.org/spreadsheetml/2006/main">
  <authors>
    <author>Vinh. Vu Thi</author>
  </authors>
  <commentList>
    <comment ref="C7" authorId="0">
      <text>
        <r>
          <rPr>
            <b/>
            <sz val="9"/>
            <color indexed="81"/>
            <rFont val="Tahoma"/>
            <charset val="1"/>
          </rPr>
          <t>Vinh. Vu Thi:</t>
        </r>
        <r>
          <rPr>
            <sz val="9"/>
            <color indexed="81"/>
            <rFont val="Tahoma"/>
            <charset val="1"/>
          </rPr>
          <t xml:space="preserve">
( report, meeting, trainning, outing, các hoạt động chung của Cty, .)</t>
        </r>
      </text>
    </comment>
  </commentList>
</comments>
</file>

<file path=xl/sharedStrings.xml><?xml version="1.0" encoding="utf-8"?>
<sst xmlns="http://schemas.openxmlformats.org/spreadsheetml/2006/main" count="224" uniqueCount="118">
  <si>
    <t>No</t>
  </si>
  <si>
    <t>Name</t>
  </si>
  <si>
    <t>Request by</t>
  </si>
  <si>
    <t>Assign to</t>
  </si>
  <si>
    <t>Deadline</t>
  </si>
  <si>
    <t>Status</t>
  </si>
  <si>
    <t>Comment/Note</t>
  </si>
  <si>
    <t>Request date</t>
  </si>
  <si>
    <t>Effort(working days)</t>
  </si>
  <si>
    <t>SD Deliverables</t>
  </si>
  <si>
    <t>Resources usage</t>
  </si>
  <si>
    <t>No.</t>
  </si>
  <si>
    <t>VinhVT</t>
  </si>
  <si>
    <t>GiangTM</t>
  </si>
  <si>
    <t>TyNB</t>
  </si>
  <si>
    <t>BinhLV</t>
  </si>
  <si>
    <t>Comment</t>
  </si>
  <si>
    <t>Who?</t>
  </si>
  <si>
    <t>Issue</t>
  </si>
  <si>
    <t>Description</t>
  </si>
  <si>
    <t>Action</t>
  </si>
  <si>
    <t>By: VinhVT</t>
  </si>
  <si>
    <t>SD Deliverables: NEXT MONTH</t>
  </si>
  <si>
    <t>Forum</t>
  </si>
  <si>
    <t>Vportal</t>
  </si>
  <si>
    <t>KhoaNT</t>
  </si>
  <si>
    <t>Done</t>
  </si>
  <si>
    <t>Finish Date</t>
  </si>
  <si>
    <t>SD Team</t>
  </si>
  <si>
    <r>
      <rPr>
        <b/>
        <i/>
        <u/>
        <sz val="11"/>
        <color theme="4" tint="-0.249977111117893"/>
        <rFont val="Calibri"/>
        <family val="2"/>
        <scheme val="minor"/>
      </rPr>
      <t>Incident:</t>
    </r>
    <r>
      <rPr>
        <b/>
        <i/>
        <sz val="11"/>
        <color theme="4" tint="-0.249977111117893"/>
        <rFont val="Calibri"/>
        <family val="2"/>
        <scheme val="minor"/>
      </rPr>
      <t xml:space="preserve">  </t>
    </r>
    <r>
      <rPr>
        <i/>
        <sz val="11"/>
        <color theme="4" tint="-0.249977111117893"/>
        <rFont val="Calibri"/>
        <family val="2"/>
        <scheme val="minor"/>
      </rPr>
      <t>Các incident xảy ra trong tháng</t>
    </r>
    <r>
      <rPr>
        <b/>
        <i/>
        <u/>
        <sz val="11"/>
        <color theme="4" tint="-0.249977111117893"/>
        <rFont val="Calibri"/>
        <family val="2"/>
        <scheme val="minor"/>
      </rPr>
      <t xml:space="preserve">
Orther:</t>
    </r>
    <r>
      <rPr>
        <i/>
        <sz val="11"/>
        <color theme="4" tint="-0.249977111117893"/>
        <rFont val="Calibri"/>
        <family val="2"/>
        <scheme val="minor"/>
      </rPr>
      <t xml:space="preserve"> đánh giá cá nhân và những vấn đề cần để xuất trong team(tất cả khía cạnh từ công việc đến ăn chơi)</t>
    </r>
  </si>
  <si>
    <t>CMS-Menu Portal hiển thị chập chờn ở trình duyệt Chrome</t>
  </si>
  <si>
    <t>DONE</t>
  </si>
  <si>
    <t>Thông báo bảo trì =&gt; inform tới các contact point sau:</t>
  </si>
  <si>
    <t>Cc: Chuyen. Vo Dai; Binh. Le Van; Ty. Nguyen Ba; Thang. Nguyen Van</t>
  </si>
  <si>
    <t>PMTT</t>
  </si>
  <si>
    <t>Cuong. Nguyen Nhat &lt;cuongnn@vng.com.vn&gt;; Thang. Luu Quoc &lt;thanglq@vng.com.vn&gt;; Huong. Dinh Thi Xuan &lt;huongdtx@vng.com.vn&gt;; Thao. Le Song Tien &lt;thaolst@vng.com.vn&gt;</t>
  </si>
  <si>
    <t>DnD</t>
  </si>
  <si>
    <t>VNG site</t>
  </si>
  <si>
    <t xml:space="preserve">To: Tung. Nguyen Minh; Ngoc. Do Hong; Trang. Bui Thi Thu; Vinh. Pham Quoc; Tran. Nguyen Thi Bao; Khoa. Nguyen Tien; Vu. Le Hoang; Tuan. Nguyen Do Anh; Tam. Do Hieu; Quan. Nguyen Dong; </t>
  </si>
  <si>
    <t>Thi. Doan Do Ngoc;  Thao. Vo Thi Phuong (2);</t>
  </si>
  <si>
    <t xml:space="preserve"> Services Desk; Huy. Phan Minh; Thuong. Tran Minh</t>
  </si>
  <si>
    <t>SDK, TOM</t>
  </si>
  <si>
    <t>G6</t>
  </si>
  <si>
    <t>CSM</t>
  </si>
  <si>
    <t>Binh. Nguyen Thanh &lt;binhnt@vng.com.vn&gt;;Tung. Tran Ngo Thanh &lt;tungtnt@vng.com.vn&gt;;Son. Nguyen Phuong &lt;sonnp@vng.com.vn&gt;;Duc. Le Minh 2 &lt;duclm2@vng.com.vn&gt;; Minh. Ngo Thanh &lt;minhnt@vng.com.vn&gt;</t>
  </si>
  <si>
    <t>Game Zing</t>
  </si>
  <si>
    <t>Hai. Nguyen Hoang (2) &lt;hainh2@vng.com.vn&gt;; Lan. Thai Hong &lt;lanth@vng.com.vn&gt;</t>
  </si>
  <si>
    <t>Cộng đồng</t>
  </si>
  <si>
    <t>Vì trường Sa</t>
  </si>
  <si>
    <t>Firebat</t>
  </si>
  <si>
    <t>Zion</t>
  </si>
  <si>
    <t>Category name</t>
  </si>
  <si>
    <t>Working days</t>
  </si>
  <si>
    <t>Vportal-Daily support</t>
  </si>
  <si>
    <t>Vportal-Feature Dev</t>
  </si>
  <si>
    <t>Category</t>
  </si>
  <si>
    <t>%</t>
  </si>
  <si>
    <t>Estimate Total ( 4 resources)</t>
  </si>
  <si>
    <r>
      <rPr>
        <b/>
        <sz val="12"/>
        <color theme="4" tint="-0.249977111117893"/>
        <rFont val="Calibri"/>
        <family val="2"/>
        <scheme val="minor"/>
      </rPr>
      <t>Đánh giá, đối chiếu workload chung của team với KPIs để đánh giá xem mức độ phân bổ task có hợp lý hay chưa, mình dồn sức nhiều cho KPIs trọng tâm hay chưa</t>
    </r>
    <r>
      <rPr>
        <b/>
        <i/>
        <u/>
        <sz val="11"/>
        <color theme="4" tint="-0.249977111117893"/>
        <rFont val="Calibri"/>
        <family val="2"/>
        <scheme val="minor"/>
      </rPr>
      <t xml:space="preserve">
Workload:</t>
    </r>
    <r>
      <rPr>
        <i/>
        <sz val="11"/>
        <color theme="4" tint="-0.249977111117893"/>
        <rFont val="Calibri"/>
        <family val="2"/>
        <scheme val="minor"/>
      </rPr>
      <t xml:space="preserve"> workload của ai cao bất thường, ai thấp bất thường(so với phần còn lại của team) -&gt; nêu rõ nguyên nhân vì sao có sự khác biệt này
</t>
    </r>
    <r>
      <rPr>
        <b/>
        <i/>
        <u/>
        <sz val="11"/>
        <color theme="4" tint="-0.249977111117893"/>
        <rFont val="Calibri"/>
        <family val="2"/>
        <scheme val="minor"/>
      </rPr>
      <t xml:space="preserve">Quality: </t>
    </r>
    <r>
      <rPr>
        <i/>
        <sz val="11"/>
        <color theme="4" tint="-0.249977111117893"/>
        <rFont val="Calibri"/>
        <family val="2"/>
        <scheme val="minor"/>
      </rPr>
      <t xml:space="preserve">chất lượng công việc, ai có chất lượng làm việc không tốt hoặc có đóng góp tốt nhiều cho team, chỉ nêu những TH khác biệt
</t>
    </r>
    <r>
      <rPr>
        <b/>
        <i/>
        <u/>
        <sz val="11"/>
        <color theme="4" tint="-0.249977111117893"/>
        <rFont val="Calibri"/>
        <family val="2"/>
        <scheme val="minor"/>
      </rPr>
      <t>Teamwork:</t>
    </r>
    <r>
      <rPr>
        <i/>
        <sz val="11"/>
        <color theme="4" tint="-0.249977111117893"/>
        <rFont val="Calibri"/>
        <family val="2"/>
        <scheme val="minor"/>
      </rPr>
      <t xml:space="preserve"> có vấn đề gì trong việc giao tiếp, hỗ trợ công việc trong team với nhau không, ngoài ra cần lấy them thông tin từ các team có làm việc chung với SD đề feedbacks về thái độ hợp tác của nhân viên trong SD với các team này
</t>
    </r>
  </si>
  <si>
    <t>3D-Hướng dẫn tân thủ</t>
  </si>
  <si>
    <t>PhuLD</t>
  </si>
  <si>
    <t xml:space="preserve">Support Launching </t>
  </si>
  <si>
    <t>AMN-Bảng xếp hạng mới</t>
  </si>
  <si>
    <t>Vportal-Support</t>
  </si>
  <si>
    <t>VinhVT, TyNB,BinhLV,GiangTM</t>
  </si>
  <si>
    <t>R&amp;D Software testing: final report</t>
  </si>
  <si>
    <t>Support cập nhật tính năng reply comment</t>
  </si>
  <si>
    <t>Tool thống kê MRTG member Box và Forum: thêm phần thống kê Peak CCU</t>
  </si>
  <si>
    <t>Fix lỗi kết nối db khi show thread không tồn tại.</t>
  </si>
  <si>
    <t>Lên kế hoạch làm change cho tính năng thống kê nâng cao</t>
  </si>
  <si>
    <t>Tổng hợp tài liệu</t>
  </si>
  <si>
    <t>Update Admin Tool 3Q giải đấu</t>
  </si>
  <si>
    <t>Update tool nhập tin tức cho PG1</t>
  </si>
  <si>
    <t>Tính năng kênh TV ( HieuHT3)</t>
  </si>
  <si>
    <t>Search Service: fix bug</t>
  </si>
  <si>
    <t>SD monthly report - Oct</t>
  </si>
  <si>
    <t xml:space="preserve">ZingPlay G6: box login </t>
  </si>
  <si>
    <t>Apply banner2 cho all sites</t>
  </si>
  <si>
    <t>Tính năng downsite: Fix lỗi ( thoiloan.vn)</t>
  </si>
  <si>
    <t>ZingPlay G6: support</t>
  </si>
  <si>
    <t>Chuẩn hóa tính năng IdLogin và Home-ServerList của mainsite</t>
  </si>
  <si>
    <t>Fix bug app 2U</t>
  </si>
  <si>
    <t>Server list cho site Tướng Thần</t>
  </si>
  <si>
    <t>Fix bug tool block tĩnh</t>
  </si>
  <si>
    <t>Viết document hướng dẫn SEO vportal</t>
  </si>
  <si>
    <t>Chuyển đổi server memcache các site Hòa Lạc</t>
  </si>
  <si>
    <t>Support update BXH Boom</t>
  </si>
  <si>
    <t>Support apply login SSO3 cho Tương Thần</t>
  </si>
  <si>
    <t>Suport check issue chức năng login SSO3 của một số main site đặt ở Hòa Lạc</t>
  </si>
  <si>
    <t>Điều chỉnh lại tính năng feed tin facebook</t>
  </si>
  <si>
    <t>Apply Login SSO3 cho thoiloan.vn</t>
  </si>
  <si>
    <t>Deploy môi trường staging cho Thời Loạn, Thánh Nữ</t>
  </si>
  <si>
    <t>TyNB,BinhLV</t>
  </si>
  <si>
    <t>TyNB,VinhVT</t>
  </si>
  <si>
    <t>VinhVT,BinhLV</t>
  </si>
  <si>
    <t>Làm rõ yêu cầu Tính năng hướng dẫn tân thủ( PG1)</t>
  </si>
  <si>
    <t>BinhLV,TyNB</t>
  </si>
  <si>
    <t>With SonPT</t>
  </si>
  <si>
    <t>TyNB,BinhLV,GiangTM</t>
  </si>
  <si>
    <t>Others</t>
  </si>
  <si>
    <r>
      <t xml:space="preserve">7/11: site response lỗi 502 service unavailable
</t>
    </r>
    <r>
      <rPr>
        <sz val="11"/>
        <color rgb="FFC00000"/>
        <rFont val="Calibri"/>
        <family val="2"/>
        <scheme val="minor"/>
      </rPr>
      <t>=&gt; Cache một vài sites không có( do clear all cache), DB load cao</t>
    </r>
  </si>
  <si>
    <r>
      <t xml:space="preserve">29/11: Diễn đàn chậm, bị treo
</t>
    </r>
    <r>
      <rPr>
        <sz val="11"/>
        <color rgb="FFC00000"/>
        <rFont val="Calibri"/>
        <family val="2"/>
        <scheme val="minor"/>
      </rPr>
      <t>=&gt; Thấy xuất hiện nhiều User lạ có quyền Admin</t>
    </r>
  </si>
  <si>
    <t>BinhLV, GiangTM</t>
  </si>
  <si>
    <t>Vòng 5 DND Creativity Contest 2013</t>
  </si>
  <si>
    <t>Vportal 2.0</t>
  </si>
  <si>
    <t>DND dept.</t>
  </si>
  <si>
    <t>Setup KPI 2014</t>
  </si>
  <si>
    <t>Nghiên cứu plugin design pattern, chuẩn bị cho Vportal V2</t>
  </si>
  <si>
    <t>on-progress</t>
  </si>
  <si>
    <t>ChuyênVD đã request NOC open lại</t>
  </si>
  <si>
    <r>
      <t xml:space="preserve">28/11: các site thuộc server HCM không thể truy cập được
</t>
    </r>
    <r>
      <rPr>
        <sz val="11"/>
        <color rgb="FFC00000"/>
        <rFont val="Calibri"/>
        <family val="2"/>
        <scheme val="minor"/>
      </rPr>
      <t>=&gt; Nguyên nhân do một rule ACL request đến VLAN này nhưng NOC apply cho ACL này và deny các rule cũ dẫn đến các kết nối tới hệ thống Mainsite đều bị block</t>
    </r>
  </si>
  <si>
    <t>Database cache queue không hoạt động, System đã kiểm tra và khắc phục</t>
  </si>
  <si>
    <t>Đang nhờ team ISO check security trên diễn đàn</t>
  </si>
  <si>
    <t>ON-PROGRESS</t>
  </si>
  <si>
    <t>Dứt điểm việc transfer các site csm về product</t>
  </si>
  <si>
    <t>Task others</t>
  </si>
  <si>
    <t>Free</t>
  </si>
  <si>
    <t>Tháng này Free nhiều nhất so với các tháng trước
*/VinhVT nghỉ phép 5 ngày
*/Đánh giá KPI cuối năm
*/Các bạn tham gia contest
*/Tasks|requests không nhiều</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</si>
</sst>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409]d\-mmm\-yyyy;@"/>
    <numFmt numFmtId="165" formatCode="0.0"/>
    <numFmt numFmtId="167" formatCode="_(* #,##0_);_(* \(#,##0\);_(* &quot;-&quot;??_);_(@_)"/>
  </numFmts>
  <fonts count="34" x14ac:knownFonts="1">
    <font>
      <sz val="11"/>
      <color theme="1"/>
      <name val="Calibri"/>
      <family val="2"/>
      <scheme val="minor"/>
    </font>
    <font>
      <b/>
      <sz val="11"/>
      <color theme="1"/>
      <name val="Calibri"/>
      <family val="2"/>
      <scheme val="minor"/>
    </font>
    <font>
      <b/>
      <sz val="14"/>
      <color theme="4"/>
      <name val="Calibri"/>
      <family val="2"/>
      <scheme val="minor"/>
    </font>
    <font>
      <sz val="11"/>
      <color rgb="FFFF0000"/>
      <name val="Calibri"/>
      <family val="2"/>
      <scheme val="minor"/>
    </font>
    <font>
      <b/>
      <sz val="19"/>
      <color theme="8"/>
      <name val="Calibri"/>
      <family val="2"/>
      <scheme val="minor"/>
    </font>
    <font>
      <b/>
      <i/>
      <sz val="16"/>
      <color theme="8" tint="0.39997558519241921"/>
      <name val="Calibri"/>
      <family val="2"/>
      <scheme val="minor"/>
    </font>
    <font>
      <b/>
      <i/>
      <sz val="11"/>
      <color theme="1"/>
      <name val="Calibri"/>
      <family val="2"/>
      <scheme val="minor"/>
    </font>
    <font>
      <i/>
      <sz val="11"/>
      <color theme="4" tint="-0.249977111117893"/>
      <name val="Calibri"/>
      <family val="2"/>
      <scheme val="minor"/>
    </font>
    <font>
      <b/>
      <i/>
      <u/>
      <sz val="11"/>
      <color theme="4" tint="-0.249977111117893"/>
      <name val="Calibri"/>
      <family val="2"/>
      <scheme val="minor"/>
    </font>
    <font>
      <b/>
      <i/>
      <sz val="12"/>
      <color theme="1"/>
      <name val="Calibri"/>
      <family val="2"/>
      <scheme val="minor"/>
    </font>
    <font>
      <b/>
      <sz val="16"/>
      <color theme="4"/>
      <name val="Calibri"/>
      <family val="2"/>
      <scheme val="minor"/>
    </font>
    <font>
      <b/>
      <sz val="12"/>
      <color rgb="FF00B050"/>
      <name val="Calibri"/>
      <family val="2"/>
      <scheme val="minor"/>
    </font>
    <font>
      <b/>
      <sz val="11"/>
      <color rgb="FF00B050"/>
      <name val="Calibri"/>
      <family val="2"/>
      <scheme val="minor"/>
    </font>
    <font>
      <sz val="11"/>
      <color theme="0" tint="-0.499984740745262"/>
      <name val="Calibri"/>
      <family val="2"/>
      <scheme val="minor"/>
    </font>
    <font>
      <b/>
      <i/>
      <sz val="11"/>
      <color theme="4" tint="-0.249977111117893"/>
      <name val="Calibri"/>
      <family val="2"/>
      <scheme val="minor"/>
    </font>
    <font>
      <sz val="11"/>
      <name val="Calibri"/>
      <family val="2"/>
      <scheme val="minor"/>
    </font>
    <font>
      <b/>
      <sz val="11"/>
      <color rgb="FFFF0000"/>
      <name val="Calibri"/>
      <family val="2"/>
      <scheme val="minor"/>
    </font>
    <font>
      <sz val="11"/>
      <color rgb="FF00B0F0"/>
      <name val="Calibri"/>
      <family val="2"/>
      <scheme val="minor"/>
    </font>
    <font>
      <b/>
      <sz val="16"/>
      <color rgb="FFFF0000"/>
      <name val="Calibri"/>
      <family val="2"/>
      <scheme val="minor"/>
    </font>
    <font>
      <b/>
      <sz val="11"/>
      <color rgb="FF00B0F0"/>
      <name val="Calibri"/>
      <family val="2"/>
      <scheme val="minor"/>
    </font>
    <font>
      <u/>
      <sz val="11"/>
      <color theme="10"/>
      <name val="Calibri"/>
      <family val="2"/>
      <scheme val="minor"/>
    </font>
    <font>
      <b/>
      <sz val="11"/>
      <color theme="5"/>
      <name val="Calibri"/>
      <family val="2"/>
      <scheme val="minor"/>
    </font>
    <font>
      <sz val="11"/>
      <name val="Calibri"/>
      <family val="2"/>
    </font>
    <font>
      <sz val="11"/>
      <color theme="1"/>
      <name val="Calibri"/>
      <family val="2"/>
      <scheme val="minor"/>
    </font>
    <font>
      <b/>
      <sz val="11"/>
      <color theme="0" tint="-0.499984740745262"/>
      <name val="Calibri"/>
      <family val="2"/>
      <scheme val="minor"/>
    </font>
    <font>
      <b/>
      <sz val="11"/>
      <color theme="7" tint="-0.249977111117893"/>
      <name val="Calibri"/>
      <family val="2"/>
      <scheme val="minor"/>
    </font>
    <font>
      <b/>
      <sz val="12"/>
      <color theme="4" tint="-0.249977111117893"/>
      <name val="Calibri"/>
      <family val="2"/>
      <scheme val="minor"/>
    </font>
    <font>
      <b/>
      <sz val="11"/>
      <color rgb="FFC00000"/>
      <name val="Calibri"/>
      <family val="2"/>
      <scheme val="minor"/>
    </font>
    <font>
      <sz val="11"/>
      <color rgb="FFC00000"/>
      <name val="Calibri"/>
      <family val="2"/>
      <scheme val="minor"/>
    </font>
    <font>
      <sz val="11"/>
      <color rgb="FFFF0000"/>
      <name val="Calibri"/>
      <family val="2"/>
    </font>
    <font>
      <b/>
      <sz val="11"/>
      <color rgb="FF0070C0"/>
      <name val="Calibri"/>
      <family val="2"/>
      <scheme val="minor"/>
    </font>
    <font>
      <b/>
      <sz val="11"/>
      <color theme="5" tint="-0.249977111117893"/>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theme="5" tint="0.79998168889431442"/>
        <bgColor indexed="64"/>
      </patternFill>
    </fill>
    <fill>
      <patternFill patternType="solid">
        <fgColor theme="0" tint="-4.9989318521683403E-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4">
    <xf numFmtId="0" fontId="0" fillId="0" borderId="0"/>
    <xf numFmtId="0" fontId="20" fillId="0" borderId="0" applyNumberFormat="0" applyFill="0" applyBorder="0" applyAlignment="0" applyProtection="0"/>
    <xf numFmtId="9" fontId="23" fillId="0" borderId="0" applyFont="0" applyFill="0" applyBorder="0" applyAlignment="0" applyProtection="0"/>
    <xf numFmtId="43" fontId="23" fillId="0" borderId="0" applyFont="0" applyFill="0" applyBorder="0" applyAlignment="0" applyProtection="0"/>
  </cellStyleXfs>
  <cellXfs count="104">
    <xf numFmtId="0" fontId="0" fillId="0" borderId="0" xfId="0"/>
    <xf numFmtId="0" fontId="0" fillId="0" borderId="1" xfId="0" applyBorder="1"/>
    <xf numFmtId="0" fontId="0" fillId="0" borderId="0" xfId="0" applyAlignment="1">
      <alignment horizontal="center"/>
    </xf>
    <xf numFmtId="0" fontId="1" fillId="0" borderId="0" xfId="0" applyFont="1" applyBorder="1" applyAlignment="1">
      <alignment horizontal="center" wrapText="1"/>
    </xf>
    <xf numFmtId="0" fontId="1" fillId="0" borderId="0" xfId="0" applyFont="1" applyBorder="1" applyAlignment="1">
      <alignment wrapText="1"/>
    </xf>
    <xf numFmtId="0" fontId="2" fillId="0" borderId="0" xfId="0" applyFont="1" applyBorder="1" applyAlignment="1">
      <alignment horizontal="left" vertical="center"/>
    </xf>
    <xf numFmtId="0" fontId="1" fillId="0" borderId="0" xfId="0" applyFont="1" applyBorder="1" applyAlignment="1">
      <alignment horizontal="left" wrapText="1"/>
    </xf>
    <xf numFmtId="0" fontId="4" fillId="0" borderId="0" xfId="0" applyFont="1" applyAlignment="1">
      <alignment horizontal="left"/>
    </xf>
    <xf numFmtId="0" fontId="5" fillId="0" borderId="0" xfId="0" applyFont="1" applyAlignment="1">
      <alignment horizontal="left"/>
    </xf>
    <xf numFmtId="0" fontId="1" fillId="0" borderId="0" xfId="0" applyFont="1" applyFill="1" applyBorder="1" applyAlignment="1">
      <alignment horizontal="center"/>
    </xf>
    <xf numFmtId="0" fontId="1" fillId="0" borderId="0" xfId="0" applyFont="1" applyFill="1" applyBorder="1"/>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0" fillId="0" borderId="1" xfId="0" quotePrefix="1" applyBorder="1" applyAlignment="1">
      <alignment vertical="center" wrapText="1"/>
    </xf>
    <xf numFmtId="0" fontId="0" fillId="0" borderId="1" xfId="0" applyBorder="1" applyAlignment="1">
      <alignment vertical="top" wrapText="1"/>
    </xf>
    <xf numFmtId="0" fontId="6" fillId="0" borderId="0" xfId="0" applyFont="1" applyFill="1" applyBorder="1"/>
    <xf numFmtId="0" fontId="1" fillId="0" borderId="0" xfId="0" applyFont="1"/>
    <xf numFmtId="0" fontId="0" fillId="0" borderId="1" xfId="0" applyBorder="1" applyAlignment="1">
      <alignment vertical="top"/>
    </xf>
    <xf numFmtId="0" fontId="4" fillId="0" borderId="0" xfId="0" applyFont="1" applyBorder="1" applyAlignment="1">
      <alignment horizontal="left" vertical="top"/>
    </xf>
    <xf numFmtId="0" fontId="9" fillId="0" borderId="0" xfId="0" applyFont="1" applyBorder="1" applyAlignment="1">
      <alignment horizontal="left" vertical="center"/>
    </xf>
    <xf numFmtId="0" fontId="9" fillId="0" borderId="0" xfId="0" applyFont="1" applyBorder="1" applyAlignment="1">
      <alignment horizontal="left" vertical="center" wrapText="1"/>
    </xf>
    <xf numFmtId="0" fontId="0" fillId="0" borderId="0" xfId="0" applyAlignment="1">
      <alignment wrapText="1"/>
    </xf>
    <xf numFmtId="0" fontId="0" fillId="2" borderId="1" xfId="0" applyFill="1" applyBorder="1" applyAlignment="1">
      <alignment horizontal="center"/>
    </xf>
    <xf numFmtId="0" fontId="0" fillId="0" borderId="1" xfId="0" applyBorder="1" applyAlignment="1">
      <alignment horizontal="left" vertical="top" wrapText="1"/>
    </xf>
    <xf numFmtId="0" fontId="0" fillId="0" borderId="1" xfId="0" applyBorder="1" applyAlignment="1">
      <alignment horizontal="center" vertical="top"/>
    </xf>
    <xf numFmtId="16" fontId="0" fillId="0" borderId="1" xfId="0" applyNumberFormat="1" applyBorder="1" applyAlignment="1">
      <alignment horizontal="center" vertical="top"/>
    </xf>
    <xf numFmtId="16" fontId="0" fillId="0" borderId="1" xfId="0" applyNumberFormat="1" applyBorder="1" applyAlignment="1">
      <alignment vertical="top"/>
    </xf>
    <xf numFmtId="16" fontId="13" fillId="0" borderId="1" xfId="0" applyNumberFormat="1" applyFont="1" applyBorder="1" applyAlignment="1">
      <alignment vertical="top"/>
    </xf>
    <xf numFmtId="0" fontId="13" fillId="0" borderId="1" xfId="0" applyFont="1" applyBorder="1" applyAlignment="1">
      <alignment vertical="top"/>
    </xf>
    <xf numFmtId="0" fontId="0" fillId="0" borderId="1" xfId="0" applyFill="1" applyBorder="1" applyAlignment="1">
      <alignment horizontal="center" vertical="top"/>
    </xf>
    <xf numFmtId="0" fontId="0" fillId="0" borderId="1" xfId="0" applyBorder="1" applyAlignment="1">
      <alignment horizontal="left" vertical="center" wrapText="1"/>
    </xf>
    <xf numFmtId="0" fontId="3" fillId="0" borderId="1" xfId="0" applyFont="1" applyBorder="1" applyAlignment="1">
      <alignment vertical="center" wrapText="1"/>
    </xf>
    <xf numFmtId="0" fontId="1" fillId="0" borderId="0" xfId="0" applyFont="1" applyAlignment="1">
      <alignment horizontal="center"/>
    </xf>
    <xf numFmtId="0" fontId="1" fillId="0" borderId="1" xfId="0" applyFont="1"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3" borderId="1" xfId="0" applyFill="1" applyBorder="1" applyAlignment="1">
      <alignment vertical="center"/>
    </xf>
    <xf numFmtId="0" fontId="0" fillId="0" borderId="0" xfId="0" applyFill="1" applyBorder="1" applyAlignment="1">
      <alignment vertical="center" wrapText="1"/>
    </xf>
    <xf numFmtId="0" fontId="3" fillId="3" borderId="1" xfId="0" applyFont="1" applyFill="1" applyBorder="1" applyAlignment="1">
      <alignment vertical="center" wrapText="1"/>
    </xf>
    <xf numFmtId="0" fontId="1" fillId="3" borderId="1" xfId="0" applyFont="1" applyFill="1" applyBorder="1" applyAlignment="1">
      <alignment horizontal="center" vertical="center"/>
    </xf>
    <xf numFmtId="0" fontId="17" fillId="3" borderId="1" xfId="0" applyFont="1" applyFill="1" applyBorder="1" applyAlignment="1">
      <alignment vertical="center" wrapText="1"/>
    </xf>
    <xf numFmtId="0" fontId="17" fillId="3" borderId="1" xfId="0" applyFont="1" applyFill="1" applyBorder="1" applyAlignment="1">
      <alignment vertical="top" wrapText="1"/>
    </xf>
    <xf numFmtId="0" fontId="0" fillId="0" borderId="0" xfId="0" applyAlignment="1">
      <alignment vertical="top"/>
    </xf>
    <xf numFmtId="0" fontId="0" fillId="0" borderId="0" xfId="0" quotePrefix="1" applyAlignment="1">
      <alignment vertical="top" wrapText="1"/>
    </xf>
    <xf numFmtId="0" fontId="18" fillId="0" borderId="0" xfId="0" applyFont="1" applyFill="1" applyBorder="1" applyAlignment="1">
      <alignment vertical="center"/>
    </xf>
    <xf numFmtId="0" fontId="0" fillId="0" borderId="0" xfId="0" applyFont="1"/>
    <xf numFmtId="0" fontId="15" fillId="0" borderId="1" xfId="0" applyFont="1" applyBorder="1" applyAlignment="1">
      <alignment horizontal="center" vertical="top"/>
    </xf>
    <xf numFmtId="0" fontId="15" fillId="0" borderId="1" xfId="0" applyFont="1" applyFill="1" applyBorder="1" applyAlignment="1">
      <alignment horizontal="left" vertical="top" wrapText="1"/>
    </xf>
    <xf numFmtId="0" fontId="0" fillId="0" borderId="0" xfId="0" applyAlignment="1">
      <alignment vertical="top" wrapText="1"/>
    </xf>
    <xf numFmtId="0" fontId="0" fillId="0" borderId="2" xfId="0" applyBorder="1" applyAlignment="1">
      <alignment vertical="top"/>
    </xf>
    <xf numFmtId="0" fontId="12" fillId="0" borderId="1" xfId="0" applyFont="1" applyBorder="1" applyAlignment="1">
      <alignment horizontal="center" vertical="center"/>
    </xf>
    <xf numFmtId="0" fontId="0" fillId="0" borderId="1" xfId="0" applyFill="1" applyBorder="1" applyAlignment="1">
      <alignment horizontal="left" vertical="top" wrapText="1"/>
    </xf>
    <xf numFmtId="0" fontId="15" fillId="0" borderId="1" xfId="0" applyFont="1" applyBorder="1" applyAlignment="1">
      <alignment vertical="top" wrapText="1"/>
    </xf>
    <xf numFmtId="165" fontId="0" fillId="0" borderId="1" xfId="0" applyNumberFormat="1" applyBorder="1" applyAlignment="1">
      <alignment horizontal="right" vertical="top"/>
    </xf>
    <xf numFmtId="165" fontId="1" fillId="0" borderId="0" xfId="0" applyNumberFormat="1" applyFont="1" applyAlignment="1">
      <alignment horizontal="center"/>
    </xf>
    <xf numFmtId="0" fontId="17" fillId="0" borderId="1" xfId="0" applyFont="1" applyBorder="1" applyAlignment="1">
      <alignment vertical="center" wrapText="1"/>
    </xf>
    <xf numFmtId="0" fontId="17" fillId="0" borderId="1" xfId="0" applyFont="1" applyBorder="1" applyAlignment="1">
      <alignment vertical="center"/>
    </xf>
    <xf numFmtId="0" fontId="17" fillId="0" borderId="1" xfId="0" quotePrefix="1" applyFont="1" applyBorder="1" applyAlignment="1">
      <alignment vertical="center" wrapText="1"/>
    </xf>
    <xf numFmtId="0" fontId="19" fillId="0" borderId="1" xfId="0" applyFont="1" applyBorder="1" applyAlignment="1">
      <alignment horizontal="center" vertical="center"/>
    </xf>
    <xf numFmtId="0" fontId="20" fillId="0" borderId="0" xfId="1" applyAlignment="1">
      <alignment wrapText="1"/>
    </xf>
    <xf numFmtId="0" fontId="21" fillId="0" borderId="1" xfId="0" applyFont="1" applyBorder="1" applyAlignment="1">
      <alignment horizontal="center" vertical="center"/>
    </xf>
    <xf numFmtId="0" fontId="16" fillId="0" borderId="1" xfId="0" applyFont="1" applyBorder="1" applyAlignment="1">
      <alignment vertical="center" wrapText="1"/>
    </xf>
    <xf numFmtId="0" fontId="0" fillId="0" borderId="1" xfId="0" applyBorder="1" applyAlignment="1">
      <alignment horizontal="left" vertical="top"/>
    </xf>
    <xf numFmtId="0" fontId="22" fillId="0" borderId="1" xfId="0" applyFont="1" applyBorder="1" applyAlignment="1">
      <alignment horizontal="center" vertical="center"/>
    </xf>
    <xf numFmtId="0" fontId="15" fillId="0" borderId="1" xfId="0" applyFont="1" applyBorder="1" applyAlignment="1">
      <alignment vertical="center" wrapText="1"/>
    </xf>
    <xf numFmtId="0" fontId="15" fillId="3" borderId="1" xfId="0" applyFont="1" applyFill="1" applyBorder="1" applyAlignment="1">
      <alignment vertical="center" wrapText="1"/>
    </xf>
    <xf numFmtId="0" fontId="0" fillId="0" borderId="1" xfId="0" applyBorder="1" applyAlignment="1">
      <alignment horizontal="left" vertical="top"/>
    </xf>
    <xf numFmtId="0" fontId="0" fillId="0" borderId="1" xfId="0" applyFill="1" applyBorder="1" applyAlignment="1">
      <alignment vertical="center"/>
    </xf>
    <xf numFmtId="0" fontId="0" fillId="0" borderId="4" xfId="0" applyBorder="1" applyAlignment="1">
      <alignment vertical="center"/>
    </xf>
    <xf numFmtId="0" fontId="16" fillId="0" borderId="1" xfId="0" applyFont="1" applyBorder="1" applyAlignment="1">
      <alignment horizontal="center" vertical="center"/>
    </xf>
    <xf numFmtId="0" fontId="12" fillId="0" borderId="1" xfId="0" applyFont="1" applyBorder="1" applyAlignment="1">
      <alignment horizontal="center" vertical="center" wrapText="1"/>
    </xf>
    <xf numFmtId="0" fontId="24" fillId="0" borderId="1" xfId="0" applyFont="1" applyBorder="1" applyAlignment="1">
      <alignment horizontal="center" vertical="center" wrapText="1"/>
    </xf>
    <xf numFmtId="0" fontId="12" fillId="0" borderId="4" xfId="0" applyFont="1" applyBorder="1" applyAlignment="1">
      <alignment horizontal="center" vertical="center" wrapText="1"/>
    </xf>
    <xf numFmtId="0" fontId="25" fillId="0" borderId="1" xfId="0" applyFont="1" applyBorder="1" applyAlignment="1">
      <alignment horizontal="center" vertical="center" wrapText="1"/>
    </xf>
    <xf numFmtId="0" fontId="1" fillId="0" borderId="1" xfId="0" quotePrefix="1" applyFont="1" applyBorder="1" applyAlignment="1">
      <alignment vertical="center" wrapText="1"/>
    </xf>
    <xf numFmtId="0" fontId="22" fillId="0" borderId="1" xfId="0" applyFont="1" applyBorder="1" applyAlignment="1">
      <alignment horizontal="left" vertical="center" wrapText="1"/>
    </xf>
    <xf numFmtId="0" fontId="22" fillId="0" borderId="1" xfId="0" applyFont="1" applyBorder="1" applyAlignment="1">
      <alignment horizontal="left" vertical="top" wrapText="1"/>
    </xf>
    <xf numFmtId="9" fontId="0" fillId="0" borderId="1" xfId="2" applyFont="1" applyBorder="1" applyAlignment="1">
      <alignment vertical="center"/>
    </xf>
    <xf numFmtId="0" fontId="0" fillId="0" borderId="1" xfId="0" applyBorder="1" applyAlignment="1">
      <alignment horizontal="left" vertical="top"/>
    </xf>
    <xf numFmtId="0" fontId="0" fillId="0" borderId="2" xfId="0" applyBorder="1" applyAlignment="1">
      <alignment horizontal="center" vertical="top"/>
    </xf>
    <xf numFmtId="0" fontId="27" fillId="0" borderId="1" xfId="0" applyFont="1" applyBorder="1" applyAlignment="1">
      <alignment horizontal="center" vertical="center" wrapText="1"/>
    </xf>
    <xf numFmtId="0" fontId="0" fillId="0" borderId="1" xfId="0" applyBorder="1" applyAlignment="1">
      <alignment wrapText="1"/>
    </xf>
    <xf numFmtId="2" fontId="22" fillId="0" borderId="1" xfId="0" applyNumberFormat="1" applyFont="1" applyBorder="1" applyAlignment="1">
      <alignment horizontal="center" vertical="center"/>
    </xf>
    <xf numFmtId="43" fontId="0" fillId="0" borderId="0" xfId="3" applyFont="1"/>
    <xf numFmtId="0" fontId="0" fillId="0" borderId="1" xfId="0" applyBorder="1" applyAlignment="1">
      <alignment horizontal="right" vertical="top"/>
    </xf>
    <xf numFmtId="2" fontId="0" fillId="0" borderId="1" xfId="0" applyNumberFormat="1" applyBorder="1" applyAlignment="1">
      <alignment horizontal="right" vertical="top"/>
    </xf>
    <xf numFmtId="0" fontId="0" fillId="0" borderId="1" xfId="0" applyFill="1" applyBorder="1" applyAlignment="1">
      <alignment horizontal="right" vertical="top"/>
    </xf>
    <xf numFmtId="0" fontId="0" fillId="0" borderId="1" xfId="0" applyBorder="1" applyAlignment="1">
      <alignment horizontal="right"/>
    </xf>
    <xf numFmtId="0" fontId="29" fillId="0" borderId="1" xfId="0" applyFont="1" applyBorder="1" applyAlignment="1">
      <alignment horizontal="center" vertical="center"/>
    </xf>
    <xf numFmtId="0" fontId="30" fillId="0" borderId="1" xfId="0" applyFont="1" applyBorder="1" applyAlignment="1">
      <alignment horizontal="center" vertical="center" wrapText="1"/>
    </xf>
    <xf numFmtId="0" fontId="31" fillId="3" borderId="1" xfId="0" applyFont="1" applyFill="1" applyBorder="1" applyAlignment="1">
      <alignment horizontal="center" vertical="center"/>
    </xf>
    <xf numFmtId="0" fontId="10" fillId="0" borderId="1" xfId="0" applyFont="1" applyBorder="1" applyAlignment="1">
      <alignment horizontal="left" vertical="center"/>
    </xf>
    <xf numFmtId="164" fontId="9" fillId="0" borderId="5" xfId="0" applyNumberFormat="1" applyFont="1" applyBorder="1" applyAlignment="1">
      <alignment horizontal="left" vertical="top"/>
    </xf>
    <xf numFmtId="0" fontId="11" fillId="2" borderId="2" xfId="0" applyFont="1" applyFill="1" applyBorder="1" applyAlignment="1">
      <alignment wrapText="1"/>
    </xf>
    <xf numFmtId="0" fontId="11" fillId="2" borderId="3" xfId="0" applyFont="1" applyFill="1" applyBorder="1" applyAlignment="1">
      <alignment wrapText="1"/>
    </xf>
    <xf numFmtId="0" fontId="11" fillId="2" borderId="4" xfId="0" applyFont="1" applyFill="1" applyBorder="1" applyAlignment="1">
      <alignment wrapText="1"/>
    </xf>
    <xf numFmtId="0" fontId="4" fillId="0" borderId="1" xfId="0" applyFont="1" applyBorder="1" applyAlignment="1">
      <alignment horizontal="left" vertical="top"/>
    </xf>
    <xf numFmtId="0" fontId="7" fillId="0" borderId="0" xfId="0" applyFont="1" applyAlignment="1">
      <alignment horizontal="left" vertical="top" wrapText="1"/>
    </xf>
    <xf numFmtId="0" fontId="0" fillId="0" borderId="1" xfId="0" quotePrefix="1" applyBorder="1" applyAlignment="1">
      <alignment horizontal="left" vertical="top" wrapText="1"/>
    </xf>
    <xf numFmtId="0" fontId="0" fillId="0" borderId="1" xfId="0" applyBorder="1" applyAlignment="1">
      <alignment horizontal="left" vertical="top"/>
    </xf>
    <xf numFmtId="0" fontId="0" fillId="0" borderId="5" xfId="0" applyBorder="1" applyAlignment="1">
      <alignment horizontal="left" wrapText="1"/>
    </xf>
    <xf numFmtId="0" fontId="0" fillId="0" borderId="0" xfId="0" applyAlignment="1">
      <alignment horizontal="left" vertical="top" wrapText="1"/>
    </xf>
    <xf numFmtId="167" fontId="0" fillId="0" borderId="0" xfId="3" applyNumberFormat="1" applyFont="1"/>
  </cellXfs>
  <cellStyles count="4">
    <cellStyle name="Comma" xfId="3" builtinId="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u="none" strike="noStrike" baseline="0">
                <a:effectLst/>
              </a:rPr>
              <a:t>Effort delivery: </a:t>
            </a:r>
            <a:r>
              <a:rPr lang="en-US"/>
              <a:t>SD Team </a:t>
            </a:r>
            <a:r>
              <a:rPr lang="en-US" baseline="0"/>
              <a:t>Nov-2013</a:t>
            </a:r>
            <a:endParaRPr lang="en-US"/>
          </a:p>
        </c:rich>
      </c:tx>
      <c:layout/>
      <c:overlay val="0"/>
    </c:title>
    <c:autoTitleDeleted val="0"/>
    <c:plotArea>
      <c:layout/>
      <c:pieChart>
        <c:varyColors val="1"/>
        <c:ser>
          <c:idx val="0"/>
          <c:order val="0"/>
          <c:dLbls>
            <c:showLegendKey val="0"/>
            <c:showVal val="1"/>
            <c:showCatName val="0"/>
            <c:showSerName val="0"/>
            <c:showPercent val="0"/>
            <c:showBubbleSize val="0"/>
            <c:showLeaderLines val="1"/>
          </c:dLbls>
          <c:cat>
            <c:strRef>
              <c:f>'RESOURCE USAGE'!$C$4:$C$8</c:f>
              <c:strCache>
                <c:ptCount val="5"/>
                <c:pt idx="0">
                  <c:v>Forum</c:v>
                </c:pt>
                <c:pt idx="1">
                  <c:v>Vportal-Daily support</c:v>
                </c:pt>
                <c:pt idx="2">
                  <c:v>Vportal-Feature Dev</c:v>
                </c:pt>
                <c:pt idx="3">
                  <c:v>Task others</c:v>
                </c:pt>
                <c:pt idx="4">
                  <c:v>Free</c:v>
                </c:pt>
              </c:strCache>
            </c:strRef>
          </c:cat>
          <c:val>
            <c:numRef>
              <c:f>'RESOURCE USAGE'!$E$4:$E$8</c:f>
              <c:numCache>
                <c:formatCode>0%</c:formatCode>
                <c:ptCount val="5"/>
                <c:pt idx="0">
                  <c:v>4.1666666666666664E-2</c:v>
                </c:pt>
                <c:pt idx="1">
                  <c:v>0.24702380952380953</c:v>
                </c:pt>
                <c:pt idx="2">
                  <c:v>0.34523809523809523</c:v>
                </c:pt>
                <c:pt idx="3">
                  <c:v>7.7380952380952384E-2</c:v>
                </c:pt>
                <c:pt idx="4">
                  <c:v>0.28869047619047616</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64166666666666672"/>
          <c:y val="0.23166666666666666"/>
          <c:w val="0.34166666666666667"/>
          <c:h val="0.7357518724793547"/>
        </c:manualLayout>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599512</xdr:colOff>
      <xdr:row>2</xdr:row>
      <xdr:rowOff>354105</xdr:rowOff>
    </xdr:from>
    <xdr:to>
      <xdr:col>17</xdr:col>
      <xdr:colOff>190499</xdr:colOff>
      <xdr:row>12</xdr:row>
      <xdr:rowOff>295835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1"/>
  <sheetViews>
    <sheetView zoomScale="85" zoomScaleNormal="85" workbookViewId="0">
      <pane xSplit="1" ySplit="4" topLeftCell="B32" activePane="bottomRight" state="frozen"/>
      <selection pane="topRight" activeCell="B1" sqref="B1"/>
      <selection pane="bottomLeft" activeCell="A5" sqref="A5"/>
      <selection pane="bottomRight" activeCell="D32" sqref="D32"/>
    </sheetView>
  </sheetViews>
  <sheetFormatPr defaultRowHeight="15" x14ac:dyDescent="0.25"/>
  <cols>
    <col min="1" max="1" width="2.42578125" customWidth="1"/>
    <col min="2" max="2" width="6.85546875" style="2" customWidth="1"/>
    <col min="3" max="3" width="38" style="22" customWidth="1"/>
    <col min="4" max="4" width="11.42578125" customWidth="1"/>
    <col min="5" max="6" width="8.7109375" customWidth="1"/>
    <col min="7" max="7" width="9.42578125" customWidth="1"/>
    <col min="8" max="8" width="14.42578125" bestFit="1" customWidth="1"/>
    <col min="9" max="9" width="8.140625" style="2" customWidth="1"/>
    <col min="10" max="10" width="12.42578125" customWidth="1"/>
    <col min="11" max="11" width="23.140625" customWidth="1"/>
    <col min="12" max="12" width="46" customWidth="1"/>
  </cols>
  <sheetData>
    <row r="1" spans="2:12" ht="30" customHeight="1" x14ac:dyDescent="0.25">
      <c r="B1" s="92" t="s">
        <v>9</v>
      </c>
      <c r="C1" s="92"/>
      <c r="D1" s="92"/>
      <c r="E1" s="92"/>
      <c r="F1" s="92"/>
      <c r="G1" s="92"/>
      <c r="H1" s="92"/>
      <c r="I1" s="92"/>
      <c r="J1" s="92"/>
      <c r="K1" s="92"/>
      <c r="L1" s="92"/>
    </row>
    <row r="2" spans="2:12" ht="16.5" customHeight="1" x14ac:dyDescent="0.25">
      <c r="B2" s="93">
        <v>41608</v>
      </c>
      <c r="C2" s="93"/>
      <c r="D2" s="5"/>
      <c r="E2" s="5"/>
      <c r="F2" s="5"/>
      <c r="G2" s="5"/>
      <c r="H2" s="5"/>
      <c r="I2" s="5"/>
      <c r="J2" s="5"/>
      <c r="K2" s="5"/>
      <c r="L2" s="5"/>
    </row>
    <row r="3" spans="2:12" ht="16.5" customHeight="1" x14ac:dyDescent="0.25">
      <c r="B3" s="20" t="s">
        <v>21</v>
      </c>
      <c r="C3" s="21"/>
      <c r="D3" s="5"/>
      <c r="E3" s="5"/>
      <c r="F3" s="5"/>
      <c r="G3" s="5"/>
      <c r="H3" s="5"/>
      <c r="I3" s="5"/>
      <c r="J3" s="5"/>
      <c r="K3" s="5"/>
      <c r="L3" s="5"/>
    </row>
    <row r="4" spans="2:12" ht="45" x14ac:dyDescent="0.25">
      <c r="B4" s="3" t="s">
        <v>0</v>
      </c>
      <c r="C4" s="4" t="s">
        <v>1</v>
      </c>
      <c r="D4" s="4" t="s">
        <v>2</v>
      </c>
      <c r="E4" s="4" t="s">
        <v>7</v>
      </c>
      <c r="F4" s="6" t="s">
        <v>4</v>
      </c>
      <c r="G4" s="6" t="s">
        <v>27</v>
      </c>
      <c r="H4" s="4" t="s">
        <v>3</v>
      </c>
      <c r="I4" s="4" t="s">
        <v>8</v>
      </c>
      <c r="J4" s="3" t="s">
        <v>5</v>
      </c>
      <c r="K4" s="3" t="s">
        <v>55</v>
      </c>
      <c r="L4" s="4" t="s">
        <v>6</v>
      </c>
    </row>
    <row r="5" spans="2:12" ht="18" customHeight="1" x14ac:dyDescent="0.25">
      <c r="B5" s="23"/>
      <c r="C5" s="94" t="s">
        <v>23</v>
      </c>
      <c r="D5" s="95"/>
      <c r="E5" s="95"/>
      <c r="F5" s="95"/>
      <c r="G5" s="95"/>
      <c r="H5" s="95"/>
      <c r="I5" s="95"/>
      <c r="J5" s="95"/>
      <c r="K5" s="95"/>
      <c r="L5" s="96"/>
    </row>
    <row r="6" spans="2:12" ht="30" x14ac:dyDescent="0.25">
      <c r="B6" s="11">
        <v>1</v>
      </c>
      <c r="C6" s="31" t="s">
        <v>66</v>
      </c>
      <c r="D6" s="79"/>
      <c r="E6" s="27"/>
      <c r="F6" s="28"/>
      <c r="G6" s="26">
        <v>41584</v>
      </c>
      <c r="H6" s="15" t="s">
        <v>13</v>
      </c>
      <c r="I6" s="68">
        <v>0.5</v>
      </c>
      <c r="J6" s="51" t="s">
        <v>26</v>
      </c>
      <c r="K6" s="71"/>
      <c r="L6" s="12"/>
    </row>
    <row r="7" spans="2:12" ht="30" x14ac:dyDescent="0.25">
      <c r="B7" s="11">
        <v>2</v>
      </c>
      <c r="C7" s="31" t="s">
        <v>67</v>
      </c>
      <c r="D7" s="79"/>
      <c r="E7" s="27"/>
      <c r="F7" s="28"/>
      <c r="G7" s="26">
        <v>41589</v>
      </c>
      <c r="H7" s="15" t="s">
        <v>13</v>
      </c>
      <c r="I7" s="68">
        <v>1.5</v>
      </c>
      <c r="J7" s="51" t="s">
        <v>26</v>
      </c>
      <c r="K7" s="72"/>
      <c r="L7" s="12"/>
    </row>
    <row r="8" spans="2:12" ht="30" x14ac:dyDescent="0.25">
      <c r="B8" s="11">
        <v>3</v>
      </c>
      <c r="C8" s="31" t="s">
        <v>68</v>
      </c>
      <c r="D8" s="79"/>
      <c r="E8" s="27"/>
      <c r="F8" s="28"/>
      <c r="G8" s="26">
        <v>41591</v>
      </c>
      <c r="H8" s="15" t="s">
        <v>13</v>
      </c>
      <c r="I8" s="68">
        <v>1.25</v>
      </c>
      <c r="J8" s="51" t="s">
        <v>26</v>
      </c>
      <c r="K8" s="73"/>
      <c r="L8" s="69"/>
    </row>
    <row r="9" spans="2:12" ht="30" x14ac:dyDescent="0.25">
      <c r="B9" s="11">
        <v>4</v>
      </c>
      <c r="C9" s="31" t="s">
        <v>69</v>
      </c>
      <c r="D9" s="79"/>
      <c r="E9" s="27"/>
      <c r="F9" s="28"/>
      <c r="G9" s="26">
        <v>41598</v>
      </c>
      <c r="H9" s="15" t="s">
        <v>13</v>
      </c>
      <c r="I9" s="68">
        <v>0.25</v>
      </c>
      <c r="J9" s="51" t="s">
        <v>26</v>
      </c>
      <c r="K9" s="73"/>
      <c r="L9" s="69"/>
    </row>
    <row r="10" spans="2:12" ht="20.25" customHeight="1" x14ac:dyDescent="0.25">
      <c r="B10" s="11"/>
      <c r="C10" s="31"/>
      <c r="D10" s="63"/>
      <c r="E10" s="27"/>
      <c r="F10" s="28"/>
      <c r="G10" s="26"/>
      <c r="H10" s="15"/>
      <c r="I10" s="68"/>
      <c r="J10" s="51"/>
      <c r="K10" s="73"/>
      <c r="L10" s="69"/>
    </row>
    <row r="11" spans="2:12" ht="15.75" x14ac:dyDescent="0.25">
      <c r="B11" s="23"/>
      <c r="C11" s="94" t="s">
        <v>24</v>
      </c>
      <c r="D11" s="95"/>
      <c r="E11" s="95"/>
      <c r="F11" s="95"/>
      <c r="G11" s="95"/>
      <c r="H11" s="95"/>
      <c r="I11" s="95"/>
      <c r="J11" s="95"/>
      <c r="K11" s="95"/>
      <c r="L11" s="96"/>
    </row>
    <row r="12" spans="2:12" x14ac:dyDescent="0.25">
      <c r="B12" s="47">
        <v>1</v>
      </c>
      <c r="C12" s="53" t="s">
        <v>71</v>
      </c>
      <c r="D12" s="18"/>
      <c r="E12" s="27"/>
      <c r="F12" s="28"/>
      <c r="G12" s="27">
        <v>41584</v>
      </c>
      <c r="H12" s="18" t="s">
        <v>14</v>
      </c>
      <c r="I12" s="54">
        <v>1</v>
      </c>
      <c r="J12" s="51" t="s">
        <v>26</v>
      </c>
      <c r="K12" s="74" t="s">
        <v>54</v>
      </c>
      <c r="L12" s="15"/>
    </row>
    <row r="13" spans="2:12" x14ac:dyDescent="0.25">
      <c r="B13" s="47">
        <v>2</v>
      </c>
      <c r="C13" s="53" t="s">
        <v>73</v>
      </c>
      <c r="D13" s="18"/>
      <c r="E13" s="27"/>
      <c r="F13" s="28"/>
      <c r="G13" s="27">
        <v>41586</v>
      </c>
      <c r="H13" s="18" t="s">
        <v>14</v>
      </c>
      <c r="I13" s="54">
        <v>2.5</v>
      </c>
      <c r="J13" s="51" t="s">
        <v>26</v>
      </c>
      <c r="K13" s="74" t="s">
        <v>54</v>
      </c>
      <c r="L13" s="15"/>
    </row>
    <row r="14" spans="2:12" x14ac:dyDescent="0.25">
      <c r="B14" s="47">
        <v>3</v>
      </c>
      <c r="C14" s="52" t="s">
        <v>81</v>
      </c>
      <c r="D14" s="18"/>
      <c r="E14" s="18"/>
      <c r="F14" s="28"/>
      <c r="G14" s="27">
        <v>41593</v>
      </c>
      <c r="H14" s="15" t="s">
        <v>14</v>
      </c>
      <c r="I14" s="86">
        <v>2</v>
      </c>
      <c r="J14" s="51" t="s">
        <v>26</v>
      </c>
      <c r="K14" s="81" t="s">
        <v>63</v>
      </c>
      <c r="L14" s="24"/>
    </row>
    <row r="15" spans="2:12" x14ac:dyDescent="0.25">
      <c r="B15" s="47">
        <v>4</v>
      </c>
      <c r="C15" s="53" t="s">
        <v>74</v>
      </c>
      <c r="D15" s="18"/>
      <c r="E15" s="27"/>
      <c r="F15" s="28"/>
      <c r="G15" s="27">
        <v>41593</v>
      </c>
      <c r="H15" s="18" t="s">
        <v>92</v>
      </c>
      <c r="I15" s="86">
        <f>0.75+1</f>
        <v>1.75</v>
      </c>
      <c r="J15" s="51" t="s">
        <v>26</v>
      </c>
      <c r="K15" s="81" t="s">
        <v>63</v>
      </c>
      <c r="L15" s="15"/>
    </row>
    <row r="16" spans="2:12" x14ac:dyDescent="0.25">
      <c r="B16" s="47">
        <v>5</v>
      </c>
      <c r="C16" s="53" t="s">
        <v>61</v>
      </c>
      <c r="D16" s="18"/>
      <c r="E16" s="27"/>
      <c r="F16" s="28"/>
      <c r="G16" s="27">
        <v>41603</v>
      </c>
      <c r="H16" s="18" t="s">
        <v>93</v>
      </c>
      <c r="I16" s="86">
        <f>1.5+0.25</f>
        <v>1.75</v>
      </c>
      <c r="J16" s="51" t="s">
        <v>26</v>
      </c>
      <c r="K16" s="81" t="s">
        <v>63</v>
      </c>
      <c r="L16" s="15"/>
    </row>
    <row r="17" spans="2:12" x14ac:dyDescent="0.25">
      <c r="B17" s="47">
        <v>6</v>
      </c>
      <c r="C17" s="15" t="s">
        <v>83</v>
      </c>
      <c r="D17" s="18"/>
      <c r="E17" s="27"/>
      <c r="F17" s="28"/>
      <c r="G17" s="26">
        <v>41590</v>
      </c>
      <c r="H17" s="15" t="s">
        <v>14</v>
      </c>
      <c r="I17" s="87">
        <v>0.75</v>
      </c>
      <c r="J17" s="51" t="s">
        <v>26</v>
      </c>
      <c r="K17" s="81" t="s">
        <v>63</v>
      </c>
      <c r="L17" s="15"/>
    </row>
    <row r="18" spans="2:12" x14ac:dyDescent="0.25">
      <c r="B18" s="47">
        <v>7</v>
      </c>
      <c r="C18" s="53" t="s">
        <v>84</v>
      </c>
      <c r="D18" s="18"/>
      <c r="E18" s="27"/>
      <c r="F18" s="28"/>
      <c r="G18" s="27">
        <v>41598</v>
      </c>
      <c r="H18" s="18" t="s">
        <v>14</v>
      </c>
      <c r="I18" s="86">
        <v>0.75</v>
      </c>
      <c r="J18" s="51" t="s">
        <v>26</v>
      </c>
      <c r="K18" s="81" t="s">
        <v>63</v>
      </c>
      <c r="L18" s="15"/>
    </row>
    <row r="19" spans="2:12" x14ac:dyDescent="0.25">
      <c r="B19" s="47">
        <v>8</v>
      </c>
      <c r="C19" s="52" t="s">
        <v>82</v>
      </c>
      <c r="D19" s="18"/>
      <c r="E19" s="27"/>
      <c r="F19" s="28"/>
      <c r="G19" s="27">
        <v>41607</v>
      </c>
      <c r="H19" s="15" t="s">
        <v>14</v>
      </c>
      <c r="I19" s="86">
        <v>1</v>
      </c>
      <c r="J19" s="51" t="s">
        <v>26</v>
      </c>
      <c r="K19" s="74" t="s">
        <v>54</v>
      </c>
      <c r="L19" s="24"/>
    </row>
    <row r="20" spans="2:12" ht="30" x14ac:dyDescent="0.25">
      <c r="B20" s="47">
        <v>9</v>
      </c>
      <c r="C20" s="53" t="s">
        <v>85</v>
      </c>
      <c r="D20" s="18"/>
      <c r="E20" s="27"/>
      <c r="F20" s="28"/>
      <c r="G20" s="27">
        <v>41600</v>
      </c>
      <c r="H20" s="18" t="s">
        <v>96</v>
      </c>
      <c r="I20" s="54">
        <f>0.75+0.75</f>
        <v>1.5</v>
      </c>
      <c r="J20" s="51" t="s">
        <v>26</v>
      </c>
      <c r="K20" s="81" t="s">
        <v>63</v>
      </c>
      <c r="L20" s="15"/>
    </row>
    <row r="21" spans="2:12" ht="30" x14ac:dyDescent="0.25">
      <c r="B21" s="47">
        <v>10</v>
      </c>
      <c r="C21" s="53" t="s">
        <v>89</v>
      </c>
      <c r="D21" s="18"/>
      <c r="E21" s="27"/>
      <c r="F21" s="28"/>
      <c r="G21" s="27">
        <v>41591</v>
      </c>
      <c r="H21" s="18" t="s">
        <v>15</v>
      </c>
      <c r="I21" s="54">
        <v>2</v>
      </c>
      <c r="J21" s="51" t="s">
        <v>26</v>
      </c>
      <c r="K21" s="74" t="s">
        <v>54</v>
      </c>
      <c r="L21" s="15"/>
    </row>
    <row r="22" spans="2:12" x14ac:dyDescent="0.25">
      <c r="B22" s="47">
        <v>11</v>
      </c>
      <c r="C22" s="53" t="s">
        <v>75</v>
      </c>
      <c r="D22" s="18"/>
      <c r="E22" s="27"/>
      <c r="F22" s="28"/>
      <c r="G22" s="27">
        <v>41579</v>
      </c>
      <c r="H22" s="18" t="s">
        <v>94</v>
      </c>
      <c r="I22" s="54">
        <f>0.75+0.25</f>
        <v>1</v>
      </c>
      <c r="J22" s="51" t="s">
        <v>26</v>
      </c>
      <c r="K22" s="90" t="s">
        <v>99</v>
      </c>
      <c r="L22" s="15"/>
    </row>
    <row r="23" spans="2:12" ht="30" x14ac:dyDescent="0.25">
      <c r="B23" s="47">
        <v>12</v>
      </c>
      <c r="C23" s="53" t="s">
        <v>95</v>
      </c>
      <c r="D23" s="18" t="s">
        <v>60</v>
      </c>
      <c r="E23" s="27"/>
      <c r="F23" s="28"/>
      <c r="G23" s="27">
        <v>41603</v>
      </c>
      <c r="H23" s="18" t="s">
        <v>12</v>
      </c>
      <c r="I23" s="86">
        <v>0.75</v>
      </c>
      <c r="J23" s="51" t="s">
        <v>26</v>
      </c>
      <c r="K23" s="74" t="s">
        <v>54</v>
      </c>
      <c r="L23" s="15"/>
    </row>
    <row r="24" spans="2:12" x14ac:dyDescent="0.25">
      <c r="B24" s="47">
        <v>13</v>
      </c>
      <c r="C24" s="53" t="s">
        <v>76</v>
      </c>
      <c r="D24" s="18"/>
      <c r="E24" s="27"/>
      <c r="F24" s="28"/>
      <c r="G24" s="27">
        <v>41582</v>
      </c>
      <c r="H24" s="18" t="s">
        <v>12</v>
      </c>
      <c r="I24" s="54">
        <v>0.75</v>
      </c>
      <c r="J24" s="51" t="s">
        <v>26</v>
      </c>
      <c r="K24" s="74" t="s">
        <v>54</v>
      </c>
      <c r="L24" s="15"/>
    </row>
    <row r="25" spans="2:12" x14ac:dyDescent="0.25">
      <c r="B25" s="47">
        <v>14</v>
      </c>
      <c r="C25" s="53" t="s">
        <v>77</v>
      </c>
      <c r="D25" s="18"/>
      <c r="E25" s="27"/>
      <c r="F25" s="28"/>
      <c r="G25" s="27">
        <v>41586</v>
      </c>
      <c r="H25" s="18" t="s">
        <v>12</v>
      </c>
      <c r="I25" s="54">
        <v>2</v>
      </c>
      <c r="J25" s="51" t="s">
        <v>26</v>
      </c>
      <c r="K25" s="74" t="s">
        <v>54</v>
      </c>
      <c r="L25" s="15"/>
    </row>
    <row r="26" spans="2:12" ht="34.5" customHeight="1" x14ac:dyDescent="0.25">
      <c r="B26" s="47">
        <v>15</v>
      </c>
      <c r="C26" s="48" t="s">
        <v>78</v>
      </c>
      <c r="D26" s="15"/>
      <c r="E26" s="27"/>
      <c r="F26" s="28"/>
      <c r="G26" s="27">
        <v>41586</v>
      </c>
      <c r="H26" s="15" t="s">
        <v>12</v>
      </c>
      <c r="I26" s="85">
        <v>0.25</v>
      </c>
      <c r="J26" s="51" t="s">
        <v>26</v>
      </c>
      <c r="K26" s="74" t="s">
        <v>54</v>
      </c>
      <c r="L26" s="24"/>
    </row>
    <row r="27" spans="2:12" x14ac:dyDescent="0.25">
      <c r="B27" s="47">
        <v>16</v>
      </c>
      <c r="C27" s="52" t="s">
        <v>79</v>
      </c>
      <c r="D27" s="18"/>
      <c r="E27" s="18"/>
      <c r="F27" s="28"/>
      <c r="G27" s="27">
        <v>41598</v>
      </c>
      <c r="H27" s="15" t="s">
        <v>12</v>
      </c>
      <c r="I27" s="86">
        <v>1</v>
      </c>
      <c r="J27" s="51" t="s">
        <v>26</v>
      </c>
      <c r="K27" s="81" t="s">
        <v>63</v>
      </c>
      <c r="L27" s="24"/>
    </row>
    <row r="28" spans="2:12" x14ac:dyDescent="0.25">
      <c r="B28" s="47">
        <v>17</v>
      </c>
      <c r="C28" s="53" t="s">
        <v>72</v>
      </c>
      <c r="D28" s="18"/>
      <c r="E28" s="27">
        <v>41579</v>
      </c>
      <c r="F28" s="28"/>
      <c r="G28" s="27">
        <v>41583</v>
      </c>
      <c r="H28" s="15" t="s">
        <v>13</v>
      </c>
      <c r="I28" s="86">
        <v>3</v>
      </c>
      <c r="J28" s="51" t="s">
        <v>26</v>
      </c>
      <c r="K28" s="74" t="s">
        <v>54</v>
      </c>
      <c r="L28" s="24"/>
    </row>
    <row r="29" spans="2:12" ht="30" x14ac:dyDescent="0.25">
      <c r="B29" s="47">
        <v>18</v>
      </c>
      <c r="C29" s="52" t="s">
        <v>80</v>
      </c>
      <c r="D29" s="18"/>
      <c r="E29" s="27">
        <v>41584</v>
      </c>
      <c r="F29" s="28"/>
      <c r="G29" s="27">
        <v>41604</v>
      </c>
      <c r="H29" s="15" t="s">
        <v>13</v>
      </c>
      <c r="I29" s="86">
        <v>4</v>
      </c>
      <c r="J29" s="51" t="s">
        <v>26</v>
      </c>
      <c r="K29" s="74" t="s">
        <v>54</v>
      </c>
      <c r="L29" s="24" t="s">
        <v>97</v>
      </c>
    </row>
    <row r="30" spans="2:12" ht="18" customHeight="1" x14ac:dyDescent="0.25">
      <c r="B30" s="47">
        <v>19</v>
      </c>
      <c r="C30" s="52" t="s">
        <v>62</v>
      </c>
      <c r="D30" s="18"/>
      <c r="E30" s="18"/>
      <c r="F30" s="28"/>
      <c r="G30" s="27">
        <v>41604</v>
      </c>
      <c r="H30" s="15" t="s">
        <v>13</v>
      </c>
      <c r="I30" s="86">
        <v>3</v>
      </c>
      <c r="J30" s="51" t="s">
        <v>26</v>
      </c>
      <c r="K30" s="74" t="s">
        <v>54</v>
      </c>
      <c r="L30" s="24"/>
    </row>
    <row r="31" spans="2:12" x14ac:dyDescent="0.25">
      <c r="B31" s="47">
        <v>20</v>
      </c>
      <c r="C31" s="53" t="s">
        <v>86</v>
      </c>
      <c r="D31" s="18"/>
      <c r="E31" s="27"/>
      <c r="F31" s="28"/>
      <c r="G31" s="27">
        <v>41598</v>
      </c>
      <c r="H31" s="18" t="s">
        <v>13</v>
      </c>
      <c r="I31" s="54">
        <v>0.25</v>
      </c>
      <c r="J31" s="51" t="s">
        <v>26</v>
      </c>
      <c r="K31" s="81" t="s">
        <v>63</v>
      </c>
      <c r="L31" s="15"/>
    </row>
    <row r="32" spans="2:12" ht="30" x14ac:dyDescent="0.25">
      <c r="B32" s="47">
        <v>21</v>
      </c>
      <c r="C32" s="53" t="s">
        <v>87</v>
      </c>
      <c r="D32" s="18"/>
      <c r="E32" s="27"/>
      <c r="F32" s="28"/>
      <c r="G32" s="27">
        <v>41598</v>
      </c>
      <c r="H32" s="18" t="s">
        <v>13</v>
      </c>
      <c r="I32" s="54">
        <v>0.5</v>
      </c>
      <c r="J32" s="51" t="s">
        <v>26</v>
      </c>
      <c r="K32" s="74" t="s">
        <v>54</v>
      </c>
      <c r="L32" s="15"/>
    </row>
    <row r="33" spans="2:12" ht="30" x14ac:dyDescent="0.25">
      <c r="B33" s="47">
        <v>22</v>
      </c>
      <c r="C33" s="53" t="s">
        <v>88</v>
      </c>
      <c r="D33" s="18"/>
      <c r="E33" s="27"/>
      <c r="F33" s="28"/>
      <c r="G33" s="27">
        <v>41593</v>
      </c>
      <c r="H33" s="18" t="s">
        <v>13</v>
      </c>
      <c r="I33" s="54">
        <v>0.5</v>
      </c>
      <c r="J33" s="51" t="s">
        <v>26</v>
      </c>
      <c r="K33" s="81" t="s">
        <v>63</v>
      </c>
      <c r="L33" s="15"/>
    </row>
    <row r="34" spans="2:12" x14ac:dyDescent="0.25">
      <c r="B34" s="47">
        <v>23</v>
      </c>
      <c r="C34" s="53" t="s">
        <v>90</v>
      </c>
      <c r="D34" s="18"/>
      <c r="E34" s="27"/>
      <c r="F34" s="28"/>
      <c r="G34" s="27">
        <v>41590</v>
      </c>
      <c r="H34" s="18" t="s">
        <v>13</v>
      </c>
      <c r="I34" s="86">
        <v>0.25</v>
      </c>
      <c r="J34" s="51" t="s">
        <v>26</v>
      </c>
      <c r="K34" s="74" t="s">
        <v>54</v>
      </c>
      <c r="L34" s="15"/>
    </row>
    <row r="35" spans="2:12" ht="30" x14ac:dyDescent="0.25">
      <c r="B35" s="47">
        <v>24</v>
      </c>
      <c r="C35" s="53" t="s">
        <v>91</v>
      </c>
      <c r="D35" s="18"/>
      <c r="E35" s="27"/>
      <c r="F35" s="28"/>
      <c r="G35" s="27">
        <v>41591</v>
      </c>
      <c r="H35" s="18" t="s">
        <v>13</v>
      </c>
      <c r="I35" s="54">
        <v>0.5</v>
      </c>
      <c r="J35" s="51" t="s">
        <v>26</v>
      </c>
      <c r="K35" s="81" t="s">
        <v>63</v>
      </c>
      <c r="L35" s="15"/>
    </row>
    <row r="36" spans="2:12" ht="45" x14ac:dyDescent="0.25">
      <c r="B36" s="47">
        <v>25</v>
      </c>
      <c r="C36" s="15" t="s">
        <v>53</v>
      </c>
      <c r="D36" s="1"/>
      <c r="E36" s="1"/>
      <c r="F36" s="1"/>
      <c r="G36" s="27">
        <v>41607</v>
      </c>
      <c r="H36" s="82" t="s">
        <v>64</v>
      </c>
      <c r="I36" s="88">
        <f>4+5+1+0</f>
        <v>10</v>
      </c>
      <c r="J36" s="51" t="s">
        <v>26</v>
      </c>
      <c r="K36" s="81" t="s">
        <v>63</v>
      </c>
      <c r="L36" s="15"/>
    </row>
    <row r="37" spans="2:12" x14ac:dyDescent="0.25">
      <c r="B37" s="47">
        <v>26</v>
      </c>
      <c r="C37" s="15" t="s">
        <v>65</v>
      </c>
      <c r="D37" s="18" t="s">
        <v>25</v>
      </c>
      <c r="E37" s="27">
        <v>41440</v>
      </c>
      <c r="F37" s="28">
        <v>41578</v>
      </c>
      <c r="G37" s="25"/>
      <c r="H37" s="15" t="s">
        <v>12</v>
      </c>
      <c r="I37" s="85">
        <v>5</v>
      </c>
      <c r="J37" s="51" t="s">
        <v>26</v>
      </c>
      <c r="K37" s="74" t="s">
        <v>54</v>
      </c>
      <c r="L37" s="50" t="s">
        <v>70</v>
      </c>
    </row>
    <row r="38" spans="2:12" ht="30" x14ac:dyDescent="0.25">
      <c r="B38" s="47">
        <v>27</v>
      </c>
      <c r="C38" s="15" t="s">
        <v>103</v>
      </c>
      <c r="D38" s="18"/>
      <c r="E38" s="27"/>
      <c r="F38" s="28"/>
      <c r="G38" s="27">
        <v>41607</v>
      </c>
      <c r="H38" s="15" t="s">
        <v>98</v>
      </c>
      <c r="I38" s="85">
        <f>2+2+1.5</f>
        <v>5.5</v>
      </c>
      <c r="J38" s="51" t="s">
        <v>26</v>
      </c>
      <c r="K38" s="90" t="s">
        <v>99</v>
      </c>
      <c r="L38" s="50"/>
    </row>
    <row r="39" spans="2:12" ht="30" x14ac:dyDescent="0.25">
      <c r="B39" s="47">
        <v>28</v>
      </c>
      <c r="C39" s="15" t="s">
        <v>107</v>
      </c>
      <c r="D39" s="18" t="s">
        <v>25</v>
      </c>
      <c r="E39" s="27">
        <v>41589</v>
      </c>
      <c r="F39" s="28"/>
      <c r="G39" s="25"/>
      <c r="H39" s="15" t="s">
        <v>15</v>
      </c>
      <c r="I39" s="85">
        <v>3</v>
      </c>
      <c r="J39" s="70" t="s">
        <v>108</v>
      </c>
      <c r="K39" s="74" t="s">
        <v>54</v>
      </c>
      <c r="L39" s="50"/>
    </row>
    <row r="40" spans="2:12" x14ac:dyDescent="0.25">
      <c r="I40" s="55">
        <f>SUM(I6:I10,I12:I39)</f>
        <v>59.75</v>
      </c>
    </row>
    <row r="41" spans="2:12" x14ac:dyDescent="0.25">
      <c r="C41" s="60"/>
      <c r="I41" s="33"/>
    </row>
  </sheetData>
  <mergeCells count="4">
    <mergeCell ref="B1:L1"/>
    <mergeCell ref="B2:C2"/>
    <mergeCell ref="C5:L5"/>
    <mergeCell ref="C11:L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G22"/>
  <sheetViews>
    <sheetView tabSelected="1" zoomScale="85" zoomScaleNormal="85" workbookViewId="0">
      <pane xSplit="1" ySplit="3" topLeftCell="B7" activePane="bottomRight" state="frozen"/>
      <selection pane="topRight" activeCell="B1" sqref="B1"/>
      <selection pane="bottomLeft" activeCell="A4" sqref="A4"/>
      <selection pane="bottomRight" activeCell="C13" sqref="C13"/>
    </sheetView>
  </sheetViews>
  <sheetFormatPr defaultRowHeight="15" x14ac:dyDescent="0.25"/>
  <cols>
    <col min="2" max="2" width="17" style="2" bestFit="1" customWidth="1"/>
    <col min="3" max="3" width="23.5703125" customWidth="1"/>
    <col min="4" max="4" width="18" customWidth="1"/>
    <col min="5" max="5" width="16.140625" customWidth="1"/>
    <col min="6" max="6" width="33" customWidth="1"/>
    <col min="7" max="7" width="9.140625" customWidth="1"/>
  </cols>
  <sheetData>
    <row r="1" spans="2:7" ht="24.75" x14ac:dyDescent="0.25">
      <c r="B1" s="97" t="s">
        <v>10</v>
      </c>
      <c r="C1" s="97"/>
      <c r="D1" s="97"/>
      <c r="E1" s="97"/>
      <c r="F1" s="97"/>
      <c r="G1" s="97"/>
    </row>
    <row r="2" spans="2:7" ht="141" customHeight="1" x14ac:dyDescent="0.35">
      <c r="B2" s="8"/>
      <c r="C2" s="98" t="s">
        <v>58</v>
      </c>
      <c r="D2" s="98"/>
      <c r="E2" s="98"/>
      <c r="F2" s="98"/>
      <c r="G2" s="98"/>
    </row>
    <row r="3" spans="2:7" ht="29.25" customHeight="1" x14ac:dyDescent="0.25">
      <c r="B3" s="10" t="s">
        <v>11</v>
      </c>
      <c r="C3" s="10" t="s">
        <v>51</v>
      </c>
      <c r="D3" s="10" t="s">
        <v>52</v>
      </c>
      <c r="E3" s="10" t="s">
        <v>56</v>
      </c>
      <c r="F3" s="16" t="s">
        <v>16</v>
      </c>
      <c r="G3" s="16"/>
    </row>
    <row r="4" spans="2:7" ht="29.25" customHeight="1" x14ac:dyDescent="0.25">
      <c r="B4" s="64">
        <v>1</v>
      </c>
      <c r="C4" s="14" t="s">
        <v>23</v>
      </c>
      <c r="D4" s="64">
        <f>SUM(DELIVERABLES!I6:I9)</f>
        <v>3.5</v>
      </c>
      <c r="E4" s="78">
        <f>D4/D9</f>
        <v>4.1666666666666664E-2</v>
      </c>
      <c r="F4" s="76"/>
      <c r="G4" s="16"/>
    </row>
    <row r="5" spans="2:7" ht="30" customHeight="1" x14ac:dyDescent="0.25">
      <c r="B5" s="64">
        <v>2</v>
      </c>
      <c r="C5" s="14" t="s">
        <v>53</v>
      </c>
      <c r="D5" s="83">
        <f>SUM(DELIVERABLES!I14:I18,DELIVERABLES!I20,DELIVERABLES!I27,DELIVERABLES!I31,DELIVERABLES!I33,DELIVERABLES!I35,DELIVERABLES!I36)</f>
        <v>20.75</v>
      </c>
      <c r="E5" s="78">
        <f>D5/D9</f>
        <v>0.24702380952380953</v>
      </c>
      <c r="F5" s="64"/>
      <c r="G5" s="16"/>
    </row>
    <row r="6" spans="2:7" ht="21" customHeight="1" x14ac:dyDescent="0.25">
      <c r="B6" s="64">
        <v>3</v>
      </c>
      <c r="C6" s="14" t="s">
        <v>54</v>
      </c>
      <c r="D6" s="83">
        <f>SUM(DELIVERABLES!I12:I13,DELIVERABLES!I19,DELIVERABLES!I21,DELIVERABLES!I23:I26,DELIVERABLES!I28:I30,DELIVERABLES!I32,DELIVERABLES!I34,DELIVERABLES!I37,DELIVERABLES!I39)</f>
        <v>29</v>
      </c>
      <c r="E6" s="78">
        <f>D6/D9</f>
        <v>0.34523809523809523</v>
      </c>
      <c r="F6" s="76"/>
      <c r="G6" s="16"/>
    </row>
    <row r="7" spans="2:7" ht="21" customHeight="1" x14ac:dyDescent="0.25">
      <c r="B7" s="64"/>
      <c r="C7" s="14" t="s">
        <v>115</v>
      </c>
      <c r="D7" s="83">
        <f>SUM(DELIVERABLES!I22,DELIVERABLES!I38)</f>
        <v>6.5</v>
      </c>
      <c r="E7" s="78">
        <f>D7/D9</f>
        <v>7.7380952380952384E-2</v>
      </c>
      <c r="F7" s="76"/>
      <c r="G7" s="16"/>
    </row>
    <row r="8" spans="2:7" ht="21.75" customHeight="1" x14ac:dyDescent="0.25">
      <c r="B8" s="64">
        <v>4</v>
      </c>
      <c r="C8" s="14" t="s">
        <v>116</v>
      </c>
      <c r="D8" s="89">
        <f>D9-SUM(D4:D7)</f>
        <v>24.25</v>
      </c>
      <c r="E8" s="78">
        <f>D8/D9</f>
        <v>0.28869047619047616</v>
      </c>
      <c r="F8" s="77"/>
      <c r="G8" s="16"/>
    </row>
    <row r="9" spans="2:7" ht="30" customHeight="1" x14ac:dyDescent="0.25">
      <c r="B9" s="64">
        <v>5</v>
      </c>
      <c r="C9" s="75" t="s">
        <v>57</v>
      </c>
      <c r="D9" s="64">
        <f>21*4</f>
        <v>84</v>
      </c>
      <c r="E9" s="78">
        <v>1</v>
      </c>
      <c r="F9" s="76"/>
      <c r="G9" s="16"/>
    </row>
    <row r="10" spans="2:7" x14ac:dyDescent="0.25">
      <c r="B10" s="64">
        <v>6</v>
      </c>
      <c r="C10" s="13"/>
      <c r="D10" s="64"/>
      <c r="E10" s="1"/>
      <c r="F10" s="64"/>
      <c r="G10" s="16"/>
    </row>
    <row r="11" spans="2:7" x14ac:dyDescent="0.25">
      <c r="B11" s="64">
        <v>7</v>
      </c>
      <c r="C11" s="13"/>
      <c r="D11" s="64"/>
      <c r="E11" s="1"/>
      <c r="F11" s="64"/>
      <c r="G11" s="16"/>
    </row>
    <row r="13" spans="2:7" ht="24.75" x14ac:dyDescent="0.4">
      <c r="B13" s="7" t="s">
        <v>16</v>
      </c>
    </row>
    <row r="14" spans="2:7" x14ac:dyDescent="0.25">
      <c r="B14" s="99" t="s">
        <v>117</v>
      </c>
      <c r="C14" s="100"/>
      <c r="D14" s="100"/>
      <c r="E14" s="100"/>
      <c r="F14" s="100"/>
      <c r="G14" s="100"/>
    </row>
    <row r="15" spans="2:7" x14ac:dyDescent="0.25">
      <c r="B15" s="100"/>
      <c r="C15" s="100"/>
      <c r="D15" s="100"/>
      <c r="E15" s="100"/>
      <c r="F15" s="100"/>
      <c r="G15" s="100"/>
    </row>
    <row r="16" spans="2:7" x14ac:dyDescent="0.25">
      <c r="B16" s="100"/>
      <c r="C16" s="100"/>
      <c r="D16" s="100"/>
      <c r="E16" s="100"/>
      <c r="F16" s="100"/>
      <c r="G16" s="100"/>
    </row>
    <row r="17" spans="2:7" x14ac:dyDescent="0.25">
      <c r="B17" s="100"/>
      <c r="C17" s="100"/>
      <c r="D17" s="100"/>
      <c r="E17" s="100"/>
      <c r="F17" s="100"/>
      <c r="G17" s="100"/>
    </row>
    <row r="18" spans="2:7" x14ac:dyDescent="0.25">
      <c r="B18" s="100"/>
      <c r="C18" s="100"/>
      <c r="D18" s="100"/>
      <c r="E18" s="100"/>
      <c r="F18" s="100"/>
      <c r="G18" s="100"/>
    </row>
    <row r="19" spans="2:7" x14ac:dyDescent="0.25">
      <c r="B19" s="100"/>
      <c r="C19" s="100"/>
      <c r="D19" s="100"/>
      <c r="E19" s="100"/>
      <c r="F19" s="100"/>
      <c r="G19" s="100"/>
    </row>
    <row r="20" spans="2:7" ht="33.75" customHeight="1" x14ac:dyDescent="0.25">
      <c r="B20" s="100"/>
      <c r="C20" s="100"/>
      <c r="D20" s="100"/>
      <c r="E20" s="100"/>
      <c r="F20" s="100"/>
      <c r="G20" s="100"/>
    </row>
    <row r="21" spans="2:7" x14ac:dyDescent="0.25">
      <c r="B21" s="35"/>
      <c r="C21" s="101"/>
      <c r="D21" s="101"/>
      <c r="E21" s="101"/>
      <c r="F21" s="101"/>
      <c r="G21" s="101"/>
    </row>
    <row r="22" spans="2:7" x14ac:dyDescent="0.25">
      <c r="B22" s="35"/>
      <c r="C22" s="102"/>
      <c r="D22" s="102"/>
      <c r="E22" s="102"/>
      <c r="F22" s="102"/>
      <c r="G22" s="102"/>
    </row>
  </sheetData>
  <mergeCells count="5">
    <mergeCell ref="B1:G1"/>
    <mergeCell ref="C2:G2"/>
    <mergeCell ref="B14:G20"/>
    <mergeCell ref="C21:G21"/>
    <mergeCell ref="C22:G22"/>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8"/>
  <sheetViews>
    <sheetView zoomScale="85" zoomScaleNormal="85" workbookViewId="0">
      <pane xSplit="1" ySplit="3" topLeftCell="B4" activePane="bottomRight" state="frozen"/>
      <selection pane="topRight" activeCell="B1" sqref="B1"/>
      <selection pane="bottomLeft" activeCell="A3" sqref="A3"/>
      <selection pane="bottomRight" activeCell="E16" sqref="E16"/>
    </sheetView>
  </sheetViews>
  <sheetFormatPr defaultRowHeight="15" x14ac:dyDescent="0.25"/>
  <cols>
    <col min="3" max="3" width="58.7109375" customWidth="1"/>
    <col min="4" max="4" width="16.5703125" bestFit="1" customWidth="1"/>
    <col min="5" max="5" width="51.5703125" customWidth="1"/>
    <col min="6" max="6" width="17.42578125" style="35" customWidth="1"/>
  </cols>
  <sheetData>
    <row r="1" spans="2:7" ht="24.75" x14ac:dyDescent="0.25">
      <c r="B1" s="97" t="s">
        <v>18</v>
      </c>
      <c r="C1" s="97"/>
      <c r="D1" s="97"/>
      <c r="E1" s="97"/>
    </row>
    <row r="2" spans="2:7" ht="35.25" customHeight="1" x14ac:dyDescent="0.25">
      <c r="B2" s="19"/>
      <c r="C2" s="98" t="s">
        <v>29</v>
      </c>
      <c r="D2" s="98"/>
      <c r="E2" s="98"/>
      <c r="F2" s="98"/>
      <c r="G2" s="98"/>
    </row>
    <row r="3" spans="2:7" x14ac:dyDescent="0.25">
      <c r="B3" s="9" t="s">
        <v>11</v>
      </c>
      <c r="C3" s="10" t="s">
        <v>19</v>
      </c>
      <c r="D3" s="10" t="s">
        <v>17</v>
      </c>
      <c r="E3" s="17" t="s">
        <v>20</v>
      </c>
      <c r="F3" s="36" t="s">
        <v>5</v>
      </c>
    </row>
    <row r="4" spans="2:7" ht="53.25" customHeight="1" x14ac:dyDescent="0.25">
      <c r="B4" s="11">
        <v>1</v>
      </c>
      <c r="C4" s="41" t="s">
        <v>100</v>
      </c>
      <c r="D4" s="37" t="s">
        <v>15</v>
      </c>
      <c r="E4" s="66" t="s">
        <v>111</v>
      </c>
      <c r="F4" s="40" t="s">
        <v>31</v>
      </c>
    </row>
    <row r="5" spans="2:7" ht="60" x14ac:dyDescent="0.25">
      <c r="B5" s="11">
        <v>2</v>
      </c>
      <c r="C5" s="41" t="s">
        <v>110</v>
      </c>
      <c r="D5" s="37" t="s">
        <v>15</v>
      </c>
      <c r="E5" s="66" t="s">
        <v>109</v>
      </c>
      <c r="F5" s="40" t="s">
        <v>31</v>
      </c>
    </row>
    <row r="6" spans="2:7" ht="30" x14ac:dyDescent="0.25">
      <c r="B6" s="11">
        <v>3</v>
      </c>
      <c r="C6" s="41" t="s">
        <v>101</v>
      </c>
      <c r="D6" s="37" t="s">
        <v>102</v>
      </c>
      <c r="E6" s="66" t="s">
        <v>112</v>
      </c>
      <c r="F6" s="91" t="s">
        <v>113</v>
      </c>
    </row>
    <row r="7" spans="2:7" x14ac:dyDescent="0.25">
      <c r="B7" s="11">
        <v>4</v>
      </c>
      <c r="C7" s="42"/>
      <c r="D7" s="37"/>
      <c r="E7" s="39"/>
      <c r="F7" s="40"/>
    </row>
    <row r="8" spans="2:7" x14ac:dyDescent="0.25">
      <c r="B8" s="11">
        <v>5</v>
      </c>
      <c r="C8" s="56"/>
      <c r="D8" s="57"/>
      <c r="E8" s="58"/>
      <c r="F8" s="59"/>
    </row>
    <row r="9" spans="2:7" x14ac:dyDescent="0.25">
      <c r="B9" s="11">
        <v>6</v>
      </c>
      <c r="C9" s="13"/>
      <c r="D9" s="12"/>
      <c r="E9" s="65"/>
      <c r="F9" s="34"/>
    </row>
    <row r="10" spans="2:7" x14ac:dyDescent="0.25">
      <c r="B10" s="11">
        <v>7</v>
      </c>
      <c r="C10" s="13"/>
      <c r="D10" s="12"/>
      <c r="E10" s="32"/>
      <c r="F10" s="34"/>
    </row>
    <row r="11" spans="2:7" x14ac:dyDescent="0.25">
      <c r="B11" s="11">
        <v>8</v>
      </c>
      <c r="C11" s="13"/>
      <c r="D11" s="12"/>
      <c r="E11" s="32"/>
      <c r="F11" s="34"/>
    </row>
    <row r="12" spans="2:7" x14ac:dyDescent="0.25">
      <c r="B12" s="11">
        <v>9</v>
      </c>
      <c r="C12" s="62"/>
      <c r="D12" s="12"/>
      <c r="E12" s="32"/>
      <c r="F12" s="34"/>
    </row>
    <row r="13" spans="2:7" x14ac:dyDescent="0.25">
      <c r="B13" s="11">
        <v>10</v>
      </c>
      <c r="C13" s="13"/>
      <c r="D13" s="12"/>
      <c r="E13" s="32"/>
      <c r="F13" s="34"/>
    </row>
    <row r="14" spans="2:7" x14ac:dyDescent="0.25">
      <c r="B14" s="11">
        <v>11</v>
      </c>
      <c r="C14" s="13"/>
      <c r="D14" s="12"/>
      <c r="E14" s="32"/>
      <c r="F14" s="34"/>
    </row>
    <row r="16" spans="2:7" x14ac:dyDescent="0.25">
      <c r="C16" s="38"/>
    </row>
    <row r="18" spans="5:5" x14ac:dyDescent="0.25">
      <c r="E18" s="84"/>
    </row>
  </sheetData>
  <mergeCells count="2">
    <mergeCell ref="B1:E1"/>
    <mergeCell ref="C2:G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1"/>
  <sheetViews>
    <sheetView zoomScale="85" zoomScaleNormal="85" workbookViewId="0">
      <pane xSplit="1" ySplit="4" topLeftCell="B5" activePane="bottomRight" state="frozen"/>
      <selection pane="topRight" activeCell="B1" sqref="B1"/>
      <selection pane="bottomLeft" activeCell="A5" sqref="A5"/>
      <selection pane="bottomRight" activeCell="L22" sqref="L22"/>
    </sheetView>
  </sheetViews>
  <sheetFormatPr defaultRowHeight="15" x14ac:dyDescent="0.25"/>
  <cols>
    <col min="1" max="1" width="2.42578125" customWidth="1"/>
    <col min="2" max="2" width="6.85546875" style="2" customWidth="1"/>
    <col min="3" max="3" width="37.85546875" style="22" customWidth="1"/>
    <col min="4" max="4" width="16.28515625" customWidth="1"/>
    <col min="5" max="5" width="8.7109375" customWidth="1"/>
    <col min="6" max="6" width="10.85546875" bestFit="1" customWidth="1"/>
    <col min="7" max="7" width="9.42578125" customWidth="1"/>
    <col min="8" max="8" width="9.7109375" bestFit="1" customWidth="1"/>
    <col min="9" max="9" width="8.140625" style="2" customWidth="1"/>
    <col min="10" max="10" width="12.28515625" customWidth="1"/>
    <col min="11" max="11" width="22.7109375" customWidth="1"/>
    <col min="12" max="12" width="98.5703125" customWidth="1"/>
  </cols>
  <sheetData>
    <row r="1" spans="2:12" ht="30" customHeight="1" x14ac:dyDescent="0.25">
      <c r="B1" s="92" t="s">
        <v>22</v>
      </c>
      <c r="C1" s="92"/>
      <c r="D1" s="92"/>
      <c r="E1" s="92"/>
      <c r="F1" s="92"/>
      <c r="G1" s="92"/>
      <c r="H1" s="92"/>
      <c r="I1" s="92"/>
      <c r="J1" s="92"/>
      <c r="K1" s="92"/>
      <c r="L1" s="92"/>
    </row>
    <row r="2" spans="2:12" ht="16.5" customHeight="1" x14ac:dyDescent="0.25">
      <c r="B2" s="93">
        <v>41578</v>
      </c>
      <c r="C2" s="93"/>
      <c r="D2" s="5"/>
      <c r="E2" s="5"/>
      <c r="F2" s="5"/>
      <c r="G2" s="5"/>
      <c r="H2" s="5"/>
      <c r="I2" s="5"/>
      <c r="J2" s="5"/>
      <c r="K2" s="5"/>
      <c r="L2" s="5"/>
    </row>
    <row r="3" spans="2:12" ht="16.5" customHeight="1" x14ac:dyDescent="0.25">
      <c r="B3" s="20" t="s">
        <v>21</v>
      </c>
      <c r="C3" s="21"/>
      <c r="D3" s="5"/>
      <c r="E3" s="5"/>
      <c r="F3" s="5"/>
      <c r="G3" s="5"/>
      <c r="H3" s="5"/>
      <c r="I3" s="5"/>
      <c r="J3" s="5"/>
      <c r="K3" s="5"/>
      <c r="L3" s="5"/>
    </row>
    <row r="4" spans="2:12" ht="45" x14ac:dyDescent="0.25">
      <c r="B4" s="3" t="s">
        <v>0</v>
      </c>
      <c r="C4" s="4" t="s">
        <v>1</v>
      </c>
      <c r="D4" s="4" t="s">
        <v>2</v>
      </c>
      <c r="E4" s="4" t="s">
        <v>7</v>
      </c>
      <c r="F4" s="6" t="s">
        <v>4</v>
      </c>
      <c r="G4" s="6" t="s">
        <v>27</v>
      </c>
      <c r="H4" s="4" t="s">
        <v>3</v>
      </c>
      <c r="I4" s="4" t="s">
        <v>8</v>
      </c>
      <c r="J4" s="3" t="s">
        <v>5</v>
      </c>
      <c r="K4" s="3"/>
      <c r="L4" s="4" t="s">
        <v>6</v>
      </c>
    </row>
    <row r="5" spans="2:12" ht="18" customHeight="1" x14ac:dyDescent="0.25">
      <c r="B5" s="23"/>
      <c r="C5" s="94" t="s">
        <v>23</v>
      </c>
      <c r="D5" s="95"/>
      <c r="E5" s="95"/>
      <c r="F5" s="95"/>
      <c r="G5" s="95"/>
      <c r="H5" s="95"/>
      <c r="I5" s="95"/>
      <c r="J5" s="95"/>
      <c r="K5" s="95"/>
      <c r="L5" s="96"/>
    </row>
    <row r="6" spans="2:12" x14ac:dyDescent="0.25">
      <c r="B6" s="11">
        <v>1</v>
      </c>
      <c r="C6" s="31"/>
      <c r="D6" s="67"/>
      <c r="E6" s="27"/>
      <c r="F6" s="28"/>
      <c r="G6" s="26"/>
      <c r="H6" s="15"/>
      <c r="I6" s="68"/>
      <c r="J6" s="61"/>
      <c r="K6" s="61"/>
      <c r="L6" s="1"/>
    </row>
    <row r="7" spans="2:12" x14ac:dyDescent="0.25">
      <c r="B7" s="11">
        <v>2</v>
      </c>
      <c r="C7" s="31"/>
      <c r="D7" s="67"/>
      <c r="E7" s="27"/>
      <c r="F7" s="28"/>
      <c r="G7" s="26"/>
      <c r="H7" s="15"/>
      <c r="I7" s="68"/>
      <c r="J7" s="61"/>
      <c r="K7" s="61"/>
      <c r="L7" s="1"/>
    </row>
    <row r="8" spans="2:12" x14ac:dyDescent="0.25">
      <c r="B8" s="11">
        <v>3</v>
      </c>
      <c r="C8" s="31"/>
      <c r="D8" s="67"/>
      <c r="E8" s="27"/>
      <c r="F8" s="28"/>
      <c r="G8" s="26"/>
      <c r="H8" s="15"/>
      <c r="I8" s="68"/>
      <c r="J8" s="61"/>
      <c r="K8" s="61"/>
      <c r="L8" s="1"/>
    </row>
    <row r="9" spans="2:12" x14ac:dyDescent="0.25">
      <c r="B9" s="11">
        <v>4</v>
      </c>
      <c r="C9" s="31"/>
      <c r="D9" s="67"/>
      <c r="E9" s="27"/>
      <c r="F9" s="28"/>
      <c r="G9" s="26"/>
      <c r="H9" s="15"/>
      <c r="I9" s="68"/>
      <c r="J9" s="70"/>
      <c r="K9" s="70"/>
      <c r="L9" s="1"/>
    </row>
    <row r="10" spans="2:12" ht="15.75" x14ac:dyDescent="0.25">
      <c r="B10" s="23"/>
      <c r="C10" s="94" t="s">
        <v>24</v>
      </c>
      <c r="D10" s="95"/>
      <c r="E10" s="95"/>
      <c r="F10" s="95"/>
      <c r="G10" s="95"/>
      <c r="H10" s="95"/>
      <c r="I10" s="95"/>
      <c r="J10" s="95"/>
      <c r="K10" s="95"/>
      <c r="L10" s="96"/>
    </row>
    <row r="11" spans="2:12" x14ac:dyDescent="0.25">
      <c r="B11" s="47">
        <v>1</v>
      </c>
      <c r="C11" s="53" t="s">
        <v>59</v>
      </c>
      <c r="D11" s="18" t="s">
        <v>60</v>
      </c>
      <c r="E11" s="27"/>
      <c r="F11" s="28"/>
      <c r="G11" s="18"/>
      <c r="H11" s="18" t="s">
        <v>14</v>
      </c>
      <c r="I11" s="54"/>
      <c r="J11" s="18"/>
      <c r="K11" s="74" t="s">
        <v>54</v>
      </c>
      <c r="L11" s="15"/>
    </row>
    <row r="12" spans="2:12" x14ac:dyDescent="0.25">
      <c r="B12" s="47">
        <v>2</v>
      </c>
      <c r="C12" s="53" t="s">
        <v>104</v>
      </c>
      <c r="D12" s="18" t="s">
        <v>105</v>
      </c>
      <c r="E12" s="27"/>
      <c r="F12" s="28"/>
      <c r="G12" s="18"/>
      <c r="H12" s="18" t="s">
        <v>15</v>
      </c>
      <c r="I12" s="54"/>
      <c r="J12" s="18"/>
      <c r="K12" s="18"/>
      <c r="L12" s="15"/>
    </row>
    <row r="13" spans="2:12" x14ac:dyDescent="0.25">
      <c r="B13" s="47">
        <v>3</v>
      </c>
      <c r="C13" s="53" t="s">
        <v>106</v>
      </c>
      <c r="D13" s="18"/>
      <c r="E13" s="27"/>
      <c r="F13" s="28"/>
      <c r="G13" s="18"/>
      <c r="H13" s="18"/>
      <c r="I13" s="54"/>
      <c r="J13" s="18"/>
      <c r="K13" s="18"/>
      <c r="L13" s="15"/>
    </row>
    <row r="14" spans="2:12" ht="30" x14ac:dyDescent="0.25">
      <c r="B14" s="47">
        <v>4</v>
      </c>
      <c r="C14" s="53" t="s">
        <v>114</v>
      </c>
      <c r="D14" s="18"/>
      <c r="E14" s="27"/>
      <c r="F14" s="28"/>
      <c r="G14" s="27">
        <v>41639</v>
      </c>
      <c r="H14" s="18" t="s">
        <v>12</v>
      </c>
      <c r="I14" s="54"/>
      <c r="J14" s="18"/>
      <c r="K14" s="18"/>
      <c r="L14" s="15"/>
    </row>
    <row r="15" spans="2:12" ht="30" x14ac:dyDescent="0.25">
      <c r="B15" s="47">
        <v>5</v>
      </c>
      <c r="C15" s="15" t="s">
        <v>30</v>
      </c>
      <c r="D15" s="18" t="s">
        <v>28</v>
      </c>
      <c r="E15" s="27"/>
      <c r="F15" s="28">
        <v>41547</v>
      </c>
      <c r="G15" s="26"/>
      <c r="H15" s="15"/>
      <c r="I15" s="18"/>
      <c r="J15" s="30"/>
      <c r="K15" s="74" t="s">
        <v>54</v>
      </c>
      <c r="L15" s="18"/>
    </row>
    <row r="16" spans="2:12" x14ac:dyDescent="0.25">
      <c r="B16" s="47">
        <v>6</v>
      </c>
      <c r="C16" s="15"/>
      <c r="D16" s="18"/>
      <c r="E16" s="18"/>
      <c r="F16" s="29"/>
      <c r="G16" s="25"/>
      <c r="H16" s="15"/>
      <c r="I16" s="18"/>
      <c r="J16" s="25"/>
      <c r="K16" s="25"/>
      <c r="L16" s="18"/>
    </row>
    <row r="17" spans="2:12" x14ac:dyDescent="0.25">
      <c r="B17" s="47"/>
      <c r="C17" s="49"/>
      <c r="D17" s="18"/>
      <c r="E17" s="18"/>
      <c r="F17" s="28"/>
      <c r="G17" s="25"/>
      <c r="H17" s="15"/>
      <c r="I17" s="18"/>
      <c r="J17" s="25"/>
      <c r="K17" s="80"/>
      <c r="L17" s="50"/>
    </row>
    <row r="18" spans="2:12" x14ac:dyDescent="0.25">
      <c r="B18" s="47"/>
      <c r="C18" s="15"/>
      <c r="D18" s="18"/>
      <c r="E18" s="27"/>
      <c r="F18" s="28"/>
      <c r="G18" s="25"/>
      <c r="H18" s="15"/>
      <c r="I18" s="18"/>
      <c r="J18" s="25"/>
      <c r="K18" s="80"/>
      <c r="L18" s="50"/>
    </row>
    <row r="19" spans="2:12" ht="24.75" customHeight="1" x14ac:dyDescent="0.25">
      <c r="I19" s="55">
        <f>SUM(I6:I9,I11:I18)</f>
        <v>0</v>
      </c>
    </row>
    <row r="21" spans="2:12" x14ac:dyDescent="0.25">
      <c r="K21" s="103"/>
    </row>
  </sheetData>
  <mergeCells count="4">
    <mergeCell ref="B1:L1"/>
    <mergeCell ref="B2:C2"/>
    <mergeCell ref="C5:L5"/>
    <mergeCell ref="C10:L1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O18" sqref="O18"/>
    </sheetView>
  </sheetViews>
  <sheetFormatPr defaultRowHeight="15" x14ac:dyDescent="0.25"/>
  <cols>
    <col min="1" max="1" width="12.5703125" customWidth="1"/>
  </cols>
  <sheetData>
    <row r="1" spans="1:3" ht="21" x14ac:dyDescent="0.25">
      <c r="B1" s="45" t="s">
        <v>32</v>
      </c>
    </row>
    <row r="2" spans="1:3" x14ac:dyDescent="0.25">
      <c r="A2" t="s">
        <v>36</v>
      </c>
      <c r="B2" t="s">
        <v>38</v>
      </c>
    </row>
    <row r="3" spans="1:3" x14ac:dyDescent="0.25">
      <c r="B3" t="s">
        <v>33</v>
      </c>
    </row>
    <row r="4" spans="1:3" x14ac:dyDescent="0.25">
      <c r="A4" t="s">
        <v>41</v>
      </c>
      <c r="B4" t="s">
        <v>40</v>
      </c>
    </row>
    <row r="5" spans="1:3" x14ac:dyDescent="0.25">
      <c r="A5" t="s">
        <v>37</v>
      </c>
      <c r="B5" t="s">
        <v>39</v>
      </c>
    </row>
    <row r="6" spans="1:3" x14ac:dyDescent="0.25">
      <c r="A6" s="43" t="s">
        <v>34</v>
      </c>
      <c r="B6" t="s">
        <v>35</v>
      </c>
      <c r="C6" s="44"/>
    </row>
    <row r="7" spans="1:3" x14ac:dyDescent="0.25">
      <c r="A7" t="s">
        <v>43</v>
      </c>
      <c r="B7" t="s">
        <v>44</v>
      </c>
    </row>
    <row r="8" spans="1:3" x14ac:dyDescent="0.25">
      <c r="A8" t="s">
        <v>45</v>
      </c>
      <c r="B8" s="46" t="s">
        <v>46</v>
      </c>
    </row>
    <row r="9" spans="1:3" x14ac:dyDescent="0.25">
      <c r="A9" t="s">
        <v>47</v>
      </c>
    </row>
    <row r="10" spans="1:3" x14ac:dyDescent="0.25">
      <c r="A10" t="s">
        <v>48</v>
      </c>
    </row>
    <row r="11" spans="1:3" x14ac:dyDescent="0.25">
      <c r="A11" t="s">
        <v>49</v>
      </c>
    </row>
    <row r="12" spans="1:3" x14ac:dyDescent="0.25">
      <c r="A12" t="s">
        <v>50</v>
      </c>
    </row>
    <row r="13" spans="1:3" x14ac:dyDescent="0.25">
      <c r="A13" t="s">
        <v>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DELIVERABLES</vt:lpstr>
      <vt:lpstr>RESOURCE USAGE</vt:lpstr>
      <vt:lpstr>ISSUES</vt:lpstr>
      <vt:lpstr>PLANNING</vt:lpstr>
      <vt:lpstr>Contact point</vt:lpstr>
    </vt:vector>
  </TitlesOfParts>
  <Company>VNG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KhoaNT</dc:creator>
  <cp:lastModifiedBy>Vinh. Vu Thi</cp:lastModifiedBy>
  <dcterms:created xsi:type="dcterms:W3CDTF">2013-05-10T02:04:26Z</dcterms:created>
  <dcterms:modified xsi:type="dcterms:W3CDTF">2013-12-06T08:37:16Z</dcterms:modified>
</cp:coreProperties>
</file>