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930" windowWidth="19440" windowHeight="9570" activeTab="1"/>
  </bookViews>
  <sheets>
    <sheet name="DELIVERABLES" sheetId="1" r:id="rId1"/>
    <sheet name="RESOURCE USAGE" sheetId="8" r:id="rId2"/>
    <sheet name="ISSUES" sheetId="5" r:id="rId3"/>
    <sheet name="PLANNING" sheetId="6" r:id="rId4"/>
    <sheet name="Contact point" sheetId="7" r:id="rId5"/>
  </sheets>
  <definedNames>
    <definedName name="_xlnm._FilterDatabase" localSheetId="0" hidden="1">DELIVERABLES!$B$1:$L$33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2" i="1" l="1"/>
  <c r="D9" i="8" l="1"/>
  <c r="D7" i="8"/>
  <c r="D6" i="8"/>
  <c r="D5" i="8"/>
  <c r="I30" i="1"/>
  <c r="I26" i="1"/>
  <c r="I25" i="1"/>
  <c r="I22" i="1"/>
  <c r="I7" i="1"/>
  <c r="I8" i="1" l="1"/>
  <c r="E7" i="8" l="1"/>
  <c r="I33" i="1"/>
  <c r="D4" i="8"/>
  <c r="D8" i="8" l="1"/>
  <c r="E4" i="8"/>
  <c r="E5" i="8" l="1"/>
  <c r="E6" i="8" l="1"/>
  <c r="E8" i="8"/>
  <c r="I21" i="6"/>
</calcChain>
</file>

<file path=xl/comments1.xml><?xml version="1.0" encoding="utf-8"?>
<comments xmlns="http://schemas.openxmlformats.org/spreadsheetml/2006/main">
  <authors>
    <author>Vinh. Vu Thi</author>
  </authors>
  <commentList>
    <comment ref="C7" authorId="0">
      <text>
        <r>
          <rPr>
            <b/>
            <sz val="9"/>
            <color indexed="81"/>
            <rFont val="Tahoma"/>
            <charset val="1"/>
          </rPr>
          <t>Vinh. Vu Thi:</t>
        </r>
        <r>
          <rPr>
            <sz val="9"/>
            <color indexed="81"/>
            <rFont val="Tahoma"/>
            <charset val="1"/>
          </rPr>
          <t xml:space="preserve">
( report, meeting, trainning, outing, các hoạt động chung của Cty, .)</t>
        </r>
      </text>
    </comment>
  </commentList>
</comments>
</file>

<file path=xl/sharedStrings.xml><?xml version="1.0" encoding="utf-8"?>
<sst xmlns="http://schemas.openxmlformats.org/spreadsheetml/2006/main" count="230" uniqueCount="129">
  <si>
    <t>No</t>
  </si>
  <si>
    <t>Name</t>
  </si>
  <si>
    <t>Request by</t>
  </si>
  <si>
    <t>Assign to</t>
  </si>
  <si>
    <t>Deadline</t>
  </si>
  <si>
    <t>Status</t>
  </si>
  <si>
    <t>Comment/Note</t>
  </si>
  <si>
    <t>Request date</t>
  </si>
  <si>
    <t>Effort(working days)</t>
  </si>
  <si>
    <t>SD Deliverables</t>
  </si>
  <si>
    <t>Resources usage</t>
  </si>
  <si>
    <t>No.</t>
  </si>
  <si>
    <t>VinhVT</t>
  </si>
  <si>
    <t>GiangTM</t>
  </si>
  <si>
    <t>TyNB</t>
  </si>
  <si>
    <t>BinhLV</t>
  </si>
  <si>
    <t>Comment</t>
  </si>
  <si>
    <t>Who?</t>
  </si>
  <si>
    <t>Issue</t>
  </si>
  <si>
    <t>Description</t>
  </si>
  <si>
    <t>Action</t>
  </si>
  <si>
    <t>By: VinhVT</t>
  </si>
  <si>
    <t>SD Deliverables: NEXT MONTH</t>
  </si>
  <si>
    <t>Forum</t>
  </si>
  <si>
    <t>Vportal</t>
  </si>
  <si>
    <t>Done</t>
  </si>
  <si>
    <t>Finish Date</t>
  </si>
  <si>
    <t>SD Team</t>
  </si>
  <si>
    <r>
      <rPr>
        <b/>
        <i/>
        <u/>
        <sz val="11"/>
        <color theme="4" tint="-0.249977111117893"/>
        <rFont val="Calibri"/>
        <family val="2"/>
        <scheme val="minor"/>
      </rPr>
      <t>Incident:</t>
    </r>
    <r>
      <rPr>
        <b/>
        <i/>
        <sz val="11"/>
        <color theme="4" tint="-0.249977111117893"/>
        <rFont val="Calibri"/>
        <family val="2"/>
        <scheme val="minor"/>
      </rPr>
      <t xml:space="preserve">  </t>
    </r>
    <r>
      <rPr>
        <i/>
        <sz val="11"/>
        <color theme="4" tint="-0.249977111117893"/>
        <rFont val="Calibri"/>
        <family val="2"/>
        <scheme val="minor"/>
      </rPr>
      <t>Các incident xảy ra trong tháng</t>
    </r>
    <r>
      <rPr>
        <b/>
        <i/>
        <u/>
        <sz val="11"/>
        <color theme="4" tint="-0.249977111117893"/>
        <rFont val="Calibri"/>
        <family val="2"/>
        <scheme val="minor"/>
      </rPr>
      <t xml:space="preserve">
Orther:</t>
    </r>
    <r>
      <rPr>
        <i/>
        <sz val="11"/>
        <color theme="4" tint="-0.249977111117893"/>
        <rFont val="Calibri"/>
        <family val="2"/>
        <scheme val="minor"/>
      </rPr>
      <t xml:space="preserve"> đánh giá cá nhân và những vấn đề cần để xuất trong team(tất cả khía cạnh từ công việc đến ăn chơi)</t>
    </r>
  </si>
  <si>
    <t>CMS-Menu Portal hiển thị chập chờn ở trình duyệt Chrome</t>
  </si>
  <si>
    <t>DONE</t>
  </si>
  <si>
    <t>Thông báo bảo trì =&gt; inform tới các contact point sau:</t>
  </si>
  <si>
    <t>Cc: Chuyen. Vo Dai; Binh. Le Van; Ty. Nguyen Ba; Thang. Nguyen Van</t>
  </si>
  <si>
    <t>PMTT</t>
  </si>
  <si>
    <t>Cuong. Nguyen Nhat &lt;cuongnn@vng.com.vn&gt;; Thang. Luu Quoc &lt;thanglq@vng.com.vn&gt;; Huong. Dinh Thi Xuan &lt;huongdtx@vng.com.vn&gt;; Thao. Le Song Tien &lt;thaolst@vng.com.vn&gt;</t>
  </si>
  <si>
    <t>DnD</t>
  </si>
  <si>
    <t>VNG site</t>
  </si>
  <si>
    <t xml:space="preserve">To: Tung. Nguyen Minh; Ngoc. Do Hong; Trang. Bui Thi Thu; Vinh. Pham Quoc; Tran. Nguyen Thi Bao; Khoa. Nguyen Tien; Vu. Le Hoang; Tuan. Nguyen Do Anh; Tam. Do Hieu; Quan. Nguyen Dong; </t>
  </si>
  <si>
    <t>Thi. Doan Do Ngoc;  Thao. Vo Thi Phuong (2);</t>
  </si>
  <si>
    <t xml:space="preserve"> Services Desk; Huy. Phan Minh; Thuong. Tran Minh</t>
  </si>
  <si>
    <t>SDK, TOM</t>
  </si>
  <si>
    <t>G6</t>
  </si>
  <si>
    <t>CSM</t>
  </si>
  <si>
    <t>Binh. Nguyen Thanh &lt;binhnt@vng.com.vn&gt;;Tung. Tran Ngo Thanh &lt;tungtnt@vng.com.vn&gt;;Son. Nguyen Phuong &lt;sonnp@vng.com.vn&gt;;Duc. Le Minh 2 &lt;duclm2@vng.com.vn&gt;; Minh. Ngo Thanh &lt;minhnt@vng.com.vn&gt;</t>
  </si>
  <si>
    <t>Game Zing</t>
  </si>
  <si>
    <t>Hai. Nguyen Hoang (2) &lt;hainh2@vng.com.vn&gt;; Lan. Thai Hong &lt;lanth@vng.com.vn&gt;</t>
  </si>
  <si>
    <t>Cộng đồng</t>
  </si>
  <si>
    <t>Vì trường Sa</t>
  </si>
  <si>
    <t>Firebat</t>
  </si>
  <si>
    <t>Zion</t>
  </si>
  <si>
    <t>Category name</t>
  </si>
  <si>
    <t>Working days</t>
  </si>
  <si>
    <t>Vportal-Daily support</t>
  </si>
  <si>
    <t>Vportal-Feature Dev</t>
  </si>
  <si>
    <t>Category</t>
  </si>
  <si>
    <t>%</t>
  </si>
  <si>
    <t>Estimate Total ( 4 resources)</t>
  </si>
  <si>
    <r>
      <rPr>
        <b/>
        <sz val="12"/>
        <color theme="4" tint="-0.249977111117893"/>
        <rFont val="Calibri"/>
        <family val="2"/>
        <scheme val="minor"/>
      </rPr>
      <t>Đánh giá, đối chiếu workload chung của team với KPIs để đánh giá xem mức độ phân bổ task có hợp lý hay chưa, mình dồn sức nhiều cho KPIs trọng tâm hay chưa</t>
    </r>
    <r>
      <rPr>
        <b/>
        <i/>
        <u/>
        <sz val="11"/>
        <color theme="4" tint="-0.249977111117893"/>
        <rFont val="Calibri"/>
        <family val="2"/>
        <scheme val="minor"/>
      </rPr>
      <t xml:space="preserve">
Workload:</t>
    </r>
    <r>
      <rPr>
        <i/>
        <sz val="11"/>
        <color theme="4" tint="-0.249977111117893"/>
        <rFont val="Calibri"/>
        <family val="2"/>
        <scheme val="minor"/>
      </rPr>
      <t xml:space="preserve"> workload của ai cao bất thường, ai thấp bất thường(so với phần còn lại của team) -&gt; nêu rõ nguyên nhân vì sao có sự khác biệt này
</t>
    </r>
    <r>
      <rPr>
        <b/>
        <i/>
        <u/>
        <sz val="11"/>
        <color theme="4" tint="-0.249977111117893"/>
        <rFont val="Calibri"/>
        <family val="2"/>
        <scheme val="minor"/>
      </rPr>
      <t xml:space="preserve">Quality: </t>
    </r>
    <r>
      <rPr>
        <i/>
        <sz val="11"/>
        <color theme="4" tint="-0.249977111117893"/>
        <rFont val="Calibri"/>
        <family val="2"/>
        <scheme val="minor"/>
      </rPr>
      <t xml:space="preserve">chất lượng công việc, ai có chất lượng làm việc không tốt hoặc có đóng góp tốt nhiều cho team, chỉ nêu những TH khác biệt
</t>
    </r>
    <r>
      <rPr>
        <b/>
        <i/>
        <u/>
        <sz val="11"/>
        <color theme="4" tint="-0.249977111117893"/>
        <rFont val="Calibri"/>
        <family val="2"/>
        <scheme val="minor"/>
      </rPr>
      <t>Teamwork:</t>
    </r>
    <r>
      <rPr>
        <i/>
        <sz val="11"/>
        <color theme="4" tint="-0.249977111117893"/>
        <rFont val="Calibri"/>
        <family val="2"/>
        <scheme val="minor"/>
      </rPr>
      <t xml:space="preserve"> có vấn đề gì trong việc giao tiếp, hỗ trợ công việc trong team với nhau không, ngoài ra cần lấy them thông tin từ các team có làm việc chung với SD đề feedbacks về thái độ hợp tác của nhân viên trong SD với các team này
</t>
    </r>
  </si>
  <si>
    <t>3D-Hướng dẫn tân thủ</t>
  </si>
  <si>
    <t>PhuLD</t>
  </si>
  <si>
    <t>Vportal-Support</t>
  </si>
  <si>
    <t>VinhVT, TyNB,BinhLV,GiangTM</t>
  </si>
  <si>
    <t>TyNB,BinhLV</t>
  </si>
  <si>
    <t>VinhVT,BinhLV</t>
  </si>
  <si>
    <t>Others</t>
  </si>
  <si>
    <t>Vportal 2.0</t>
  </si>
  <si>
    <t>DND dept.</t>
  </si>
  <si>
    <t>Setup KPI 2014</t>
  </si>
  <si>
    <t>on-progress</t>
  </si>
  <si>
    <t>Task others</t>
  </si>
  <si>
    <t>Free</t>
  </si>
  <si>
    <t>SD Monthly report - Nov 2013</t>
  </si>
  <si>
    <t>R&amp;D Software testing: presentation doc</t>
  </si>
  <si>
    <t>Cập nhật thêm cho chức năng thống kê Top</t>
  </si>
  <si>
    <t>Tool thống kê MRTG member Box và Forum: thêm phần thống kê Peak CCU (Tiếp nối task tháng 11)</t>
  </si>
  <si>
    <t>Hỗ trợ tìm hiểu issue diễn đàn bị hack account admin.</t>
  </si>
  <si>
    <t>Update chức năng login sso3 trên diễn đàn ngoài Zing</t>
  </si>
  <si>
    <t>Nghiên cứu và fix lỗi không chạy ajax được.</t>
  </si>
  <si>
    <t>GiangTM,BinhLV</t>
  </si>
  <si>
    <t>NgocNT</t>
  </si>
  <si>
    <t>Login + server list congdong.gunny.zing.vn</t>
  </si>
  <si>
    <t>Top lực chiến congdong.gunny.zing.vn</t>
  </si>
  <si>
    <t>Fix bugs data BXH không cập nhật của Ải Mỹ Nhân và CĐ Gunny</t>
  </si>
  <si>
    <t>Update các mainsite có sử dụng login SSO3 và Home-Serverlist</t>
  </si>
  <si>
    <t>Apply code + tpl đã chuẩn hóa cùng SonPT</t>
  </si>
  <si>
    <t>Order Danh sách tin tức</t>
  </si>
  <si>
    <t>TuanNLA+PG4</t>
  </si>
  <si>
    <t>Thay đổi thứ tự sắp xếp mặc định của danh sách tin tức khi nhập liệu cho các sản phẩm thuộc PG4</t>
  </si>
  <si>
    <t>Tính năng hướng dẫn tân thủ JX3</t>
  </si>
  <si>
    <t xml:space="preserve">Chưa có req rõ ràng và layout cho phần hiển thị với User ngoài.
Làm trước phần Tool nhập liệu: Done
Các phần còn lại: Pending </t>
  </si>
  <si>
    <t>Bảng xếp hạng tướng thần</t>
  </si>
  <si>
    <t>Thêm tính năng: Sau khi cài đặt thành công, user sử dụng app sẽ nhận được code khuyến mại</t>
  </si>
  <si>
    <t>app 2U: distribute code</t>
  </si>
  <si>
    <t>Support phần codecharge cho BE, liên hệ với sys</t>
  </si>
  <si>
    <t>Nén file .js, .css</t>
  </si>
  <si>
    <t>Chuyển IMG của mainsite sang CDN</t>
  </si>
  <si>
    <t>Các vấn đề liên quan cần thực hiện và kiểm tra:
- Change connect FTP
- Change config CMS Tool
- Intro
- launcher.aimynhan.vn
- Upload hình bằng tool: điều chỉnh code</t>
  </si>
  <si>
    <t>Support launching</t>
  </si>
  <si>
    <t>*/Thần Khúc: new version ( 12/12)
*/staging.kiemthe.zing.vn
*/staging.vnif.vn
*/mongcankhon.vn: Host &amp; Vportal
*/lmah.vn: Host &amp; Vportal ( 25/12)</t>
  </si>
  <si>
    <t>3Q: Setup Giải đấu series C 10vs10</t>
  </si>
  <si>
    <t>Apply Chức năng Notification cho các webgame</t>
  </si>
  <si>
    <t>Tournament Platform</t>
  </si>
  <si>
    <t>MongCanKhon: Calendar</t>
  </si>
  <si>
    <t>Support fix lỗi apply calendar cho mongcankhon.vn</t>
  </si>
  <si>
    <t>NhanLT</t>
  </si>
  <si>
    <t>NamNT2</t>
  </si>
  <si>
    <t>TrangBTT</t>
  </si>
  <si>
    <t>DuyHT</t>
  </si>
  <si>
    <t>ChuyenVD</t>
  </si>
  <si>
    <t>NgocDH</t>
  </si>
  <si>
    <t>FED</t>
  </si>
  <si>
    <t>PhuongHT2</t>
  </si>
  <si>
    <t>Chuyển crontab clear cache các site Hoa Lạc</t>
  </si>
  <si>
    <t>Nghiên cứu Symfony</t>
  </si>
  <si>
    <t>Phân tích, định hướng platform, CMS…</t>
  </si>
  <si>
    <t>Login + Server list cho Mộng Càn Khôn</t>
  </si>
  <si>
    <t>TyNB nghỉ phép 5 ngày</t>
  </si>
  <si>
    <t>giới hạn lại cứ 50 item thì connect lại server memcache</t>
  </si>
  <si>
    <r>
      <t xml:space="preserve">23/12: hungba.com.vn không được
</t>
    </r>
    <r>
      <rPr>
        <sz val="11"/>
        <color rgb="FFC00000"/>
        <rFont val="Calibri"/>
        <family val="2"/>
        <scheme val="minor"/>
      </rPr>
      <t>=&gt; Do Google DNS của hungba.com.vn không resolve được</t>
    </r>
  </si>
  <si>
    <r>
      <t xml:space="preserve">20/12: Các site Non-VNG khônghiển thị CSS, IMG( đặt tại CDN)
</t>
    </r>
    <r>
      <rPr>
        <sz val="11"/>
        <color rgb="FFC00000"/>
        <rFont val="Calibri"/>
        <family val="2"/>
        <scheme val="minor"/>
      </rPr>
      <t>=&gt; Do đứt cáp quang</t>
    </r>
  </si>
  <si>
    <t>NEW</t>
  </si>
  <si>
    <r>
      <t xml:space="preserve">26/12,2/1/2014: hungba.com.vn  hiển thị lỗi 503 service unvailable trong khoảng 7', 5'
</t>
    </r>
    <r>
      <rPr>
        <sz val="11"/>
        <color rgb="FFC00000"/>
        <rFont val="Calibri"/>
        <family val="2"/>
        <scheme val="minor"/>
      </rPr>
      <t>=&gt; Do network HCM-HL chậm, ảnh hưởng tới các tính năng: login, server list, bảng xếp hạng =&gt; gây ra lỗi trên</t>
    </r>
  </si>
  <si>
    <r>
      <t xml:space="preserve">Hùng Bá subweb không hiển thị nội dung mới
</t>
    </r>
    <r>
      <rPr>
        <sz val="11"/>
        <color rgb="FFC00000"/>
        <rFont val="Calibri"/>
        <family val="2"/>
        <scheme val="minor"/>
      </rPr>
      <t>=&gt; Process Cache Hòa Lạc đứt giữa chừng</t>
    </r>
  </si>
  <si>
    <t>Chuyển tạm thời về sử dụng server IMG Hòa Lạc.
Hiện tại đã chuyển về sử dụng server CDN lại rồi</t>
  </si>
  <si>
    <r>
      <t xml:space="preserve">11/12: Các site Non-VNG không truy cập được, hiển thị lỗi 503 service unvailable
</t>
    </r>
    <r>
      <rPr>
        <sz val="11"/>
        <color rgb="FFC00000"/>
        <rFont val="Calibri"/>
        <family val="2"/>
        <scheme val="minor"/>
      </rPr>
      <t>=&gt; Do network HCM-HL die, chậm, ảnh hưởng tới các tính năng: login, server list, bảng xếp hạng =&gt; gây ra lỗi trên</t>
    </r>
  </si>
  <si>
    <t>Tăng thời gian timeout của tính năng Login SSO3 để giảm thiểu lỗi khi kết nối chậm</t>
  </si>
  <si>
    <t>BinhLV,VuNBPP,TyNB</t>
  </si>
  <si>
    <r>
      <t xml:space="preserve">ChuyenVD đề nghị:
</t>
    </r>
    <r>
      <rPr>
        <sz val="11"/>
        <color rgb="FF00B050"/>
        <rFont val="Calibri"/>
        <family val="2"/>
        <scheme val="minor"/>
      </rPr>
      <t>Để giải quyết vấn đề một cách triệt để có hai cách:
1. Nhờ chị escalate lên DH, sau đó bên em sẽ mời</t>
    </r>
    <r>
      <rPr>
        <b/>
        <sz val="11"/>
        <color rgb="FF00B050"/>
        <rFont val="Calibri"/>
        <family val="2"/>
        <scheme val="minor"/>
      </rPr>
      <t xml:space="preserve"> team network ở DC vào xử lý cùng</t>
    </r>
    <r>
      <rPr>
        <sz val="11"/>
        <color rgb="FF00B050"/>
        <rFont val="Calibri"/>
        <family val="2"/>
        <scheme val="minor"/>
      </rPr>
      <t xml:space="preserve"> chứ bên em cũng đã raise lên mấy lần nhưng vẫn không dứt điểm. 
2. Giảm bớt các kết nối và chức năng của mainsite ở Hòa Lạc.</t>
    </r>
    <r>
      <rPr>
        <sz val="11"/>
        <color rgb="FFFF0000"/>
        <rFont val="Calibri"/>
        <family val="2"/>
        <scheme val="minor"/>
      </rPr>
      <t xml:space="preserve">
=&gt; KhoaNT xem có cần thêm tiếng nói của DND để push giải quyết triệt để việc này không nhé</t>
    </r>
  </si>
  <si>
    <r>
      <t>Tháng này Free nhiều nhì trong Quí 4.</t>
    </r>
    <r>
      <rPr>
        <sz val="11"/>
        <color theme="5"/>
        <rFont val="Calibri"/>
        <family val="2"/>
        <scheme val="minor"/>
      </rPr>
      <t xml:space="preserve"> </t>
    </r>
    <r>
      <rPr>
        <sz val="11"/>
        <color rgb="FFFF0000"/>
        <rFont val="Calibri"/>
        <family val="2"/>
        <scheme val="minor"/>
      </rPr>
      <t>Q4 là quí free nhiều nhất trong năm</t>
    </r>
    <r>
      <rPr>
        <sz val="11"/>
        <color theme="1"/>
        <rFont val="Calibri"/>
        <family val="2"/>
        <scheme val="minor"/>
      </rPr>
      <t xml:space="preserve">
*/Daily support vẫn giữ tỷ lệ ổn định
*/Feature dev giảm so với các tháng trước
*/TyNB nghỉ phép 5 ngày
*/KPI đã gấp rút hoàn thành trong các tháng trước nên Tasks|requests còn lại không nhiều</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</si>
</sst>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09]d\-mmm\-yyyy;@"/>
    <numFmt numFmtId="165" formatCode="0.0"/>
    <numFmt numFmtId="166" formatCode="_(* #,##0_);_(* \(#,##0\);_(* &quot;-&quot;??_);_(@_)"/>
  </numFmts>
  <fonts count="34" x14ac:knownFonts="1">
    <font>
      <sz val="11"/>
      <color theme="1"/>
      <name val="Calibri"/>
      <family val="2"/>
      <scheme val="minor"/>
    </font>
    <font>
      <b/>
      <sz val="11"/>
      <color theme="1"/>
      <name val="Calibri"/>
      <family val="2"/>
      <scheme val="minor"/>
    </font>
    <font>
      <b/>
      <sz val="14"/>
      <color theme="4"/>
      <name val="Calibri"/>
      <family val="2"/>
      <scheme val="minor"/>
    </font>
    <font>
      <sz val="11"/>
      <color rgb="FFFF0000"/>
      <name val="Calibri"/>
      <family val="2"/>
      <scheme val="minor"/>
    </font>
    <font>
      <b/>
      <sz val="19"/>
      <color theme="8"/>
      <name val="Calibri"/>
      <family val="2"/>
      <scheme val="minor"/>
    </font>
    <font>
      <b/>
      <i/>
      <sz val="16"/>
      <color theme="8" tint="0.39997558519241921"/>
      <name val="Calibri"/>
      <family val="2"/>
      <scheme val="minor"/>
    </font>
    <font>
      <b/>
      <i/>
      <sz val="11"/>
      <color theme="1"/>
      <name val="Calibri"/>
      <family val="2"/>
      <scheme val="minor"/>
    </font>
    <font>
      <i/>
      <sz val="11"/>
      <color theme="4" tint="-0.249977111117893"/>
      <name val="Calibri"/>
      <family val="2"/>
      <scheme val="minor"/>
    </font>
    <font>
      <b/>
      <i/>
      <u/>
      <sz val="11"/>
      <color theme="4" tint="-0.249977111117893"/>
      <name val="Calibri"/>
      <family val="2"/>
      <scheme val="minor"/>
    </font>
    <font>
      <b/>
      <i/>
      <sz val="12"/>
      <color theme="1"/>
      <name val="Calibri"/>
      <family val="2"/>
      <scheme val="minor"/>
    </font>
    <font>
      <b/>
      <sz val="16"/>
      <color theme="4"/>
      <name val="Calibri"/>
      <family val="2"/>
      <scheme val="minor"/>
    </font>
    <font>
      <b/>
      <sz val="12"/>
      <color rgb="FF00B050"/>
      <name val="Calibri"/>
      <family val="2"/>
      <scheme val="minor"/>
    </font>
    <font>
      <b/>
      <sz val="11"/>
      <color rgb="FF00B050"/>
      <name val="Calibri"/>
      <family val="2"/>
      <scheme val="minor"/>
    </font>
    <font>
      <sz val="11"/>
      <color theme="0" tint="-0.499984740745262"/>
      <name val="Calibri"/>
      <family val="2"/>
      <scheme val="minor"/>
    </font>
    <font>
      <b/>
      <i/>
      <sz val="11"/>
      <color theme="4" tint="-0.249977111117893"/>
      <name val="Calibri"/>
      <family val="2"/>
      <scheme val="minor"/>
    </font>
    <font>
      <sz val="11"/>
      <name val="Calibri"/>
      <family val="2"/>
      <scheme val="minor"/>
    </font>
    <font>
      <b/>
      <sz val="11"/>
      <color rgb="FFFF0000"/>
      <name val="Calibri"/>
      <family val="2"/>
      <scheme val="minor"/>
    </font>
    <font>
      <sz val="11"/>
      <color rgb="FF00B0F0"/>
      <name val="Calibri"/>
      <family val="2"/>
      <scheme val="minor"/>
    </font>
    <font>
      <b/>
      <sz val="16"/>
      <color rgb="FFFF0000"/>
      <name val="Calibri"/>
      <family val="2"/>
      <scheme val="minor"/>
    </font>
    <font>
      <u/>
      <sz val="11"/>
      <color theme="10"/>
      <name val="Calibri"/>
      <family val="2"/>
      <scheme val="minor"/>
    </font>
    <font>
      <b/>
      <sz val="11"/>
      <color theme="5"/>
      <name val="Calibri"/>
      <family val="2"/>
      <scheme val="minor"/>
    </font>
    <font>
      <sz val="11"/>
      <name val="Calibri"/>
      <family val="2"/>
    </font>
    <font>
      <sz val="11"/>
      <color theme="1"/>
      <name val="Calibri"/>
      <family val="2"/>
      <scheme val="minor"/>
    </font>
    <font>
      <b/>
      <sz val="11"/>
      <color theme="0" tint="-0.499984740745262"/>
      <name val="Calibri"/>
      <family val="2"/>
      <scheme val="minor"/>
    </font>
    <font>
      <b/>
      <sz val="11"/>
      <color theme="7" tint="-0.249977111117893"/>
      <name val="Calibri"/>
      <family val="2"/>
      <scheme val="minor"/>
    </font>
    <font>
      <b/>
      <sz val="12"/>
      <color theme="4" tint="-0.249977111117893"/>
      <name val="Calibri"/>
      <family val="2"/>
      <scheme val="minor"/>
    </font>
    <font>
      <b/>
      <sz val="11"/>
      <color rgb="FFC00000"/>
      <name val="Calibri"/>
      <family val="2"/>
      <scheme val="minor"/>
    </font>
    <font>
      <sz val="11"/>
      <color rgb="FFC00000"/>
      <name val="Calibri"/>
      <family val="2"/>
      <scheme val="minor"/>
    </font>
    <font>
      <sz val="11"/>
      <color rgb="FFFF0000"/>
      <name val="Calibri"/>
      <family val="2"/>
    </font>
    <font>
      <b/>
      <sz val="11"/>
      <color rgb="FF0070C0"/>
      <name val="Calibri"/>
      <family val="2"/>
      <scheme val="minor"/>
    </font>
    <font>
      <sz val="9"/>
      <color indexed="81"/>
      <name val="Tahoma"/>
      <charset val="1"/>
    </font>
    <font>
      <b/>
      <sz val="9"/>
      <color indexed="81"/>
      <name val="Tahoma"/>
      <charset val="1"/>
    </font>
    <font>
      <sz val="11"/>
      <color theme="5"/>
      <name val="Calibri"/>
      <family val="2"/>
      <scheme val="minor"/>
    </font>
    <font>
      <sz val="11"/>
      <color rgb="FF00B05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19" fillId="0" borderId="0" applyNumberFormat="0" applyFill="0" applyBorder="0" applyAlignment="0" applyProtection="0"/>
    <xf numFmtId="9" fontId="22" fillId="0" borderId="0" applyFont="0" applyFill="0" applyBorder="0" applyAlignment="0" applyProtection="0"/>
    <xf numFmtId="43" fontId="22" fillId="0" borderId="0" applyFont="0" applyFill="0" applyBorder="0" applyAlignment="0" applyProtection="0"/>
  </cellStyleXfs>
  <cellXfs count="98">
    <xf numFmtId="0" fontId="0" fillId="0" borderId="0" xfId="0"/>
    <xf numFmtId="0" fontId="0" fillId="0" borderId="1" xfId="0" applyBorder="1"/>
    <xf numFmtId="0" fontId="0" fillId="0" borderId="0" xfId="0" applyAlignment="1">
      <alignment horizontal="center"/>
    </xf>
    <xf numFmtId="0" fontId="1" fillId="0" borderId="0" xfId="0" applyFont="1" applyBorder="1" applyAlignment="1">
      <alignment horizontal="center" wrapText="1"/>
    </xf>
    <xf numFmtId="0" fontId="1" fillId="0" borderId="0" xfId="0" applyFont="1" applyBorder="1" applyAlignment="1">
      <alignment wrapText="1"/>
    </xf>
    <xf numFmtId="0" fontId="2" fillId="0" borderId="0" xfId="0" applyFont="1" applyBorder="1" applyAlignment="1">
      <alignment horizontal="left" vertical="center"/>
    </xf>
    <xf numFmtId="0" fontId="1"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xf>
    <xf numFmtId="0" fontId="1" fillId="0" borderId="0" xfId="0" applyFont="1" applyFill="1" applyBorder="1" applyAlignment="1">
      <alignment horizontal="center"/>
    </xf>
    <xf numFmtId="0" fontId="1" fillId="0" borderId="0"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Border="1" applyAlignment="1">
      <alignment vertical="top" wrapText="1"/>
    </xf>
    <xf numFmtId="0" fontId="6" fillId="0" borderId="0" xfId="0" applyFont="1" applyFill="1" applyBorder="1"/>
    <xf numFmtId="0" fontId="1" fillId="0" borderId="0" xfId="0" applyFont="1"/>
    <xf numFmtId="0" fontId="0" fillId="0" borderId="1" xfId="0" applyBorder="1" applyAlignment="1">
      <alignment vertical="top"/>
    </xf>
    <xf numFmtId="0" fontId="4" fillId="0" borderId="0" xfId="0" applyFont="1" applyBorder="1" applyAlignment="1">
      <alignment horizontal="left" vertical="top"/>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0" fillId="0" borderId="0" xfId="0" applyAlignment="1">
      <alignment wrapText="1"/>
    </xf>
    <xf numFmtId="0" fontId="0" fillId="2" borderId="1" xfId="0"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top"/>
    </xf>
    <xf numFmtId="16" fontId="0" fillId="0" borderId="1" xfId="0" applyNumberFormat="1" applyBorder="1" applyAlignment="1">
      <alignment horizontal="center" vertical="top"/>
    </xf>
    <xf numFmtId="16" fontId="0" fillId="0" borderId="1" xfId="0" applyNumberFormat="1" applyBorder="1" applyAlignment="1">
      <alignment vertical="top"/>
    </xf>
    <xf numFmtId="16" fontId="13" fillId="0" borderId="1" xfId="0" applyNumberFormat="1" applyFont="1" applyBorder="1" applyAlignment="1">
      <alignment vertical="top"/>
    </xf>
    <xf numFmtId="0" fontId="13" fillId="0" borderId="1" xfId="0" applyFont="1" applyBorder="1" applyAlignment="1">
      <alignment vertical="top"/>
    </xf>
    <xf numFmtId="0" fontId="0" fillId="0" borderId="1" xfId="0" applyFill="1" applyBorder="1" applyAlignment="1">
      <alignment horizontal="center" vertical="top"/>
    </xf>
    <xf numFmtId="0" fontId="0" fillId="0" borderId="1" xfId="0" applyBorder="1" applyAlignment="1">
      <alignment horizontal="left" vertical="center" wrapText="1"/>
    </xf>
    <xf numFmtId="0" fontId="3" fillId="0" borderId="1" xfId="0" applyFont="1" applyBorder="1" applyAlignment="1">
      <alignment vertical="center" wrapText="1"/>
    </xf>
    <xf numFmtId="0" fontId="1" fillId="0" borderId="0" xfId="0" applyFont="1"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3" borderId="1" xfId="0" applyFill="1" applyBorder="1" applyAlignment="1">
      <alignment vertical="center"/>
    </xf>
    <xf numFmtId="0" fontId="0" fillId="0" borderId="0" xfId="0" applyFill="1" applyBorder="1" applyAlignment="1">
      <alignment vertical="center" wrapText="1"/>
    </xf>
    <xf numFmtId="0" fontId="3" fillId="3" borderId="1" xfId="0" applyFont="1" applyFill="1" applyBorder="1" applyAlignment="1">
      <alignment vertical="center" wrapText="1"/>
    </xf>
    <xf numFmtId="0" fontId="1" fillId="3" borderId="1" xfId="0" applyFont="1" applyFill="1" applyBorder="1" applyAlignment="1">
      <alignment horizontal="center" vertical="center"/>
    </xf>
    <xf numFmtId="0" fontId="17" fillId="3" borderId="1" xfId="0" applyFont="1" applyFill="1" applyBorder="1" applyAlignment="1">
      <alignment vertical="center" wrapText="1"/>
    </xf>
    <xf numFmtId="0" fontId="0" fillId="0" borderId="0" xfId="0" applyAlignment="1">
      <alignment vertical="top"/>
    </xf>
    <xf numFmtId="0" fontId="0" fillId="0" borderId="0" xfId="0" quotePrefix="1" applyAlignment="1">
      <alignment vertical="top" wrapText="1"/>
    </xf>
    <xf numFmtId="0" fontId="18" fillId="0" borderId="0" xfId="0" applyFont="1" applyFill="1" applyBorder="1" applyAlignment="1">
      <alignment vertical="center"/>
    </xf>
    <xf numFmtId="0" fontId="0" fillId="0" borderId="0" xfId="0" applyFont="1"/>
    <xf numFmtId="0" fontId="15" fillId="0" borderId="1" xfId="0" applyFont="1" applyBorder="1" applyAlignment="1">
      <alignment horizontal="center" vertical="top"/>
    </xf>
    <xf numFmtId="0" fontId="0" fillId="0" borderId="0" xfId="0" applyAlignment="1">
      <alignment vertical="top" wrapText="1"/>
    </xf>
    <xf numFmtId="0" fontId="0" fillId="0" borderId="2" xfId="0" applyBorder="1" applyAlignment="1">
      <alignment vertical="top"/>
    </xf>
    <xf numFmtId="0" fontId="12" fillId="0" borderId="1" xfId="0" applyFont="1" applyBorder="1" applyAlignment="1">
      <alignment horizontal="center" vertical="center"/>
    </xf>
    <xf numFmtId="0" fontId="0" fillId="0" borderId="1" xfId="0" applyFill="1" applyBorder="1" applyAlignment="1">
      <alignment horizontal="left" vertical="top" wrapText="1"/>
    </xf>
    <xf numFmtId="0" fontId="15" fillId="0" borderId="1" xfId="0" applyFont="1" applyBorder="1" applyAlignment="1">
      <alignment vertical="top" wrapText="1"/>
    </xf>
    <xf numFmtId="165" fontId="0" fillId="0" borderId="1" xfId="0" applyNumberFormat="1" applyBorder="1" applyAlignment="1">
      <alignment horizontal="right" vertical="top"/>
    </xf>
    <xf numFmtId="165" fontId="1" fillId="0" borderId="0" xfId="0" applyNumberFormat="1" applyFont="1" applyAlignment="1">
      <alignment horizontal="center"/>
    </xf>
    <xf numFmtId="0" fontId="19" fillId="0" borderId="0" xfId="1" applyAlignment="1">
      <alignment wrapText="1"/>
    </xf>
    <xf numFmtId="0" fontId="20" fillId="0" borderId="1" xfId="0" applyFont="1" applyBorder="1" applyAlignment="1">
      <alignment horizontal="center" vertical="center"/>
    </xf>
    <xf numFmtId="0" fontId="16" fillId="0" borderId="1" xfId="0" applyFont="1" applyBorder="1" applyAlignment="1">
      <alignment vertical="center" wrapText="1"/>
    </xf>
    <xf numFmtId="0" fontId="21" fillId="0" borderId="1" xfId="0" applyFont="1" applyBorder="1" applyAlignment="1">
      <alignment horizontal="center" vertical="center"/>
    </xf>
    <xf numFmtId="0" fontId="15" fillId="0" borderId="1" xfId="0" applyFont="1" applyBorder="1" applyAlignment="1">
      <alignment vertical="center" wrapText="1"/>
    </xf>
    <xf numFmtId="0" fontId="15" fillId="3" borderId="1" xfId="0" applyFont="1" applyFill="1" applyBorder="1" applyAlignment="1">
      <alignment vertical="center" wrapText="1"/>
    </xf>
    <xf numFmtId="0" fontId="0" fillId="0" borderId="1" xfId="0" applyBorder="1" applyAlignment="1">
      <alignment horizontal="left" vertical="top"/>
    </xf>
    <xf numFmtId="0" fontId="0" fillId="0" borderId="1" xfId="0" applyFill="1" applyBorder="1" applyAlignment="1">
      <alignment vertical="center"/>
    </xf>
    <xf numFmtId="0" fontId="0" fillId="0" borderId="4" xfId="0" applyBorder="1" applyAlignment="1">
      <alignment vertical="center"/>
    </xf>
    <xf numFmtId="0" fontId="16" fillId="0" borderId="1" xfId="0" applyFont="1" applyBorder="1" applyAlignment="1">
      <alignment horizontal="center" vertical="center"/>
    </xf>
    <xf numFmtId="0" fontId="1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24" fillId="0" borderId="1" xfId="0" applyFont="1" applyBorder="1" applyAlignment="1">
      <alignment horizontal="center" vertical="center" wrapText="1"/>
    </xf>
    <xf numFmtId="0" fontId="1" fillId="0" borderId="1" xfId="0" quotePrefix="1" applyFont="1" applyBorder="1" applyAlignment="1">
      <alignment vertical="center" wrapText="1"/>
    </xf>
    <xf numFmtId="0" fontId="21" fillId="0" borderId="1" xfId="0" applyFont="1" applyBorder="1" applyAlignment="1">
      <alignment horizontal="left" vertical="center" wrapText="1"/>
    </xf>
    <xf numFmtId="0" fontId="21" fillId="0" borderId="1" xfId="0" applyFont="1" applyBorder="1" applyAlignment="1">
      <alignment horizontal="left" vertical="top" wrapText="1"/>
    </xf>
    <xf numFmtId="9" fontId="0" fillId="0" borderId="1" xfId="2" applyFont="1" applyBorder="1" applyAlignment="1">
      <alignment vertical="center"/>
    </xf>
    <xf numFmtId="0" fontId="0" fillId="0" borderId="1" xfId="0" applyBorder="1" applyAlignment="1">
      <alignment horizontal="left" vertical="top"/>
    </xf>
    <xf numFmtId="0" fontId="0" fillId="0" borderId="2" xfId="0" applyBorder="1" applyAlignment="1">
      <alignment horizontal="center" vertical="top"/>
    </xf>
    <xf numFmtId="0" fontId="26" fillId="0" borderId="1" xfId="0" applyFont="1" applyBorder="1" applyAlignment="1">
      <alignment horizontal="center" vertical="center" wrapText="1"/>
    </xf>
    <xf numFmtId="0" fontId="0" fillId="0" borderId="1" xfId="0" applyBorder="1" applyAlignment="1">
      <alignment wrapText="1"/>
    </xf>
    <xf numFmtId="2" fontId="21" fillId="0" borderId="1" xfId="0" applyNumberFormat="1" applyFont="1" applyBorder="1" applyAlignment="1">
      <alignment horizontal="center" vertical="center"/>
    </xf>
    <xf numFmtId="43" fontId="0" fillId="0" borderId="0" xfId="3" applyFont="1"/>
    <xf numFmtId="0" fontId="0" fillId="0" borderId="1" xfId="0" applyBorder="1" applyAlignment="1">
      <alignment horizontal="right" vertical="top"/>
    </xf>
    <xf numFmtId="2" fontId="0" fillId="0" borderId="1" xfId="0" applyNumberFormat="1" applyBorder="1" applyAlignment="1">
      <alignment horizontal="right" vertical="top"/>
    </xf>
    <xf numFmtId="0" fontId="0" fillId="0" borderId="1" xfId="0" applyFill="1" applyBorder="1" applyAlignment="1">
      <alignment horizontal="right" vertical="top"/>
    </xf>
    <xf numFmtId="0" fontId="0" fillId="0" borderId="1" xfId="0" applyBorder="1" applyAlignment="1">
      <alignment horizontal="right"/>
    </xf>
    <xf numFmtId="0" fontId="28" fillId="0" borderId="1" xfId="0" applyFont="1" applyBorder="1" applyAlignment="1">
      <alignment horizontal="center" vertical="center"/>
    </xf>
    <xf numFmtId="0" fontId="29" fillId="0" borderId="1" xfId="0" applyFont="1" applyBorder="1" applyAlignment="1">
      <alignment horizontal="center" vertical="center" wrapText="1"/>
    </xf>
    <xf numFmtId="0" fontId="0" fillId="0" borderId="1" xfId="0" applyBorder="1" applyAlignment="1">
      <alignment horizontal="left" vertical="top"/>
    </xf>
    <xf numFmtId="166" fontId="0" fillId="0" borderId="0" xfId="3" applyNumberFormat="1" applyFont="1"/>
    <xf numFmtId="0" fontId="10" fillId="0" borderId="1" xfId="0" applyFont="1" applyBorder="1" applyAlignment="1">
      <alignment horizontal="left" vertical="center"/>
    </xf>
    <xf numFmtId="164" fontId="9" fillId="0" borderId="5" xfId="0" applyNumberFormat="1" applyFont="1" applyBorder="1" applyAlignment="1">
      <alignment horizontal="left" vertical="top"/>
    </xf>
    <xf numFmtId="0" fontId="11" fillId="2" borderId="2" xfId="0" applyFont="1" applyFill="1" applyBorder="1" applyAlignment="1">
      <alignment wrapText="1"/>
    </xf>
    <xf numFmtId="0" fontId="11" fillId="2" borderId="3" xfId="0" applyFont="1" applyFill="1" applyBorder="1" applyAlignment="1">
      <alignment wrapText="1"/>
    </xf>
    <xf numFmtId="0" fontId="11" fillId="2" borderId="4" xfId="0" applyFont="1" applyFill="1" applyBorder="1" applyAlignment="1">
      <alignment wrapText="1"/>
    </xf>
    <xf numFmtId="0" fontId="4" fillId="0" borderId="1" xfId="0" applyFont="1" applyBorder="1" applyAlignment="1">
      <alignment horizontal="left" vertical="top"/>
    </xf>
    <xf numFmtId="0" fontId="7" fillId="0" borderId="0" xfId="0" applyFont="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wrapText="1"/>
    </xf>
    <xf numFmtId="0" fontId="0" fillId="0" borderId="0" xfId="0" applyAlignment="1">
      <alignment horizontal="left" vertical="top" wrapText="1"/>
    </xf>
    <xf numFmtId="0" fontId="16" fillId="3" borderId="1" xfId="0" applyFont="1" applyFill="1" applyBorder="1" applyAlignment="1">
      <alignment horizontal="center" vertical="center"/>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baseline="0">
                <a:effectLst/>
              </a:rPr>
              <a:t>Effort delivery: </a:t>
            </a:r>
            <a:r>
              <a:rPr lang="en-US"/>
              <a:t>SD Team </a:t>
            </a:r>
            <a:r>
              <a:rPr lang="en-US" baseline="0"/>
              <a:t>Nov-2013</a:t>
            </a:r>
            <a:endParaRPr lang="en-US"/>
          </a:p>
        </c:rich>
      </c:tx>
      <c:layout/>
      <c:overlay val="0"/>
    </c:title>
    <c:autoTitleDeleted val="0"/>
    <c:plotArea>
      <c:layout/>
      <c:pieChart>
        <c:varyColors val="1"/>
        <c:ser>
          <c:idx val="0"/>
          <c:order val="0"/>
          <c:dLbls>
            <c:showLegendKey val="0"/>
            <c:showVal val="1"/>
            <c:showCatName val="0"/>
            <c:showSerName val="0"/>
            <c:showPercent val="0"/>
            <c:showBubbleSize val="0"/>
            <c:showLeaderLines val="1"/>
          </c:dLbls>
          <c:cat>
            <c:strRef>
              <c:f>'RESOURCE USAGE'!$C$4:$C$8</c:f>
              <c:strCache>
                <c:ptCount val="5"/>
                <c:pt idx="0">
                  <c:v>Forum</c:v>
                </c:pt>
                <c:pt idx="1">
                  <c:v>Vportal-Daily support</c:v>
                </c:pt>
                <c:pt idx="2">
                  <c:v>Vportal-Feature Dev</c:v>
                </c:pt>
                <c:pt idx="3">
                  <c:v>Task others</c:v>
                </c:pt>
                <c:pt idx="4">
                  <c:v>Free</c:v>
                </c:pt>
              </c:strCache>
            </c:strRef>
          </c:cat>
          <c:val>
            <c:numRef>
              <c:f>'RESOURCE USAGE'!$E$4:$E$8</c:f>
              <c:numCache>
                <c:formatCode>0%</c:formatCode>
                <c:ptCount val="5"/>
                <c:pt idx="0">
                  <c:v>0.19318181818181818</c:v>
                </c:pt>
                <c:pt idx="1">
                  <c:v>0.19886363636363635</c:v>
                </c:pt>
                <c:pt idx="2">
                  <c:v>0.26136363636363635</c:v>
                </c:pt>
                <c:pt idx="3">
                  <c:v>0.12215909090909091</c:v>
                </c:pt>
                <c:pt idx="4">
                  <c:v>0.22443181818181818</c:v>
                </c:pt>
              </c:numCache>
            </c:numRef>
          </c:val>
        </c:ser>
        <c:dLbls>
          <c:showLegendKey val="0"/>
          <c:showVal val="0"/>
          <c:showCatName val="0"/>
          <c:showSerName val="0"/>
          <c:showPercent val="0"/>
          <c:showBubbleSize val="0"/>
          <c:showLeaderLines val="1"/>
        </c:dLbls>
        <c:firstSliceAng val="0"/>
      </c:pieChart>
    </c:plotArea>
    <c:legend>
      <c:legendPos val="r"/>
      <c:layout>
        <c:manualLayout>
          <c:xMode val="edge"/>
          <c:yMode val="edge"/>
          <c:x val="0.64166666666666672"/>
          <c:y val="0.23166666666666666"/>
          <c:w val="0.34166666666666667"/>
          <c:h val="0.7357518724793547"/>
        </c:manualLayout>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599512</xdr:colOff>
      <xdr:row>2</xdr:row>
      <xdr:rowOff>354105</xdr:rowOff>
    </xdr:from>
    <xdr:to>
      <xdr:col>17</xdr:col>
      <xdr:colOff>190499</xdr:colOff>
      <xdr:row>12</xdr:row>
      <xdr:rowOff>295835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zoomScale="85" zoomScaleNormal="85" workbookViewId="0">
      <pane xSplit="1" ySplit="4" topLeftCell="B11" activePane="bottomRight" state="frozen"/>
      <selection pane="topRight" activeCell="B1" sqref="B1"/>
      <selection pane="bottomLeft" activeCell="A5" sqref="A5"/>
      <selection pane="bottomRight" activeCell="E18" sqref="E18"/>
    </sheetView>
  </sheetViews>
  <sheetFormatPr defaultRowHeight="15" x14ac:dyDescent="0.25"/>
  <cols>
    <col min="1" max="1" width="2.42578125" customWidth="1"/>
    <col min="2" max="2" width="6.85546875" style="2" customWidth="1"/>
    <col min="3" max="3" width="38" style="22" customWidth="1"/>
    <col min="4" max="4" width="11.42578125" customWidth="1"/>
    <col min="5" max="6" width="8.7109375" customWidth="1"/>
    <col min="7" max="7" width="9.42578125" customWidth="1"/>
    <col min="8" max="8" width="14.42578125" bestFit="1" customWidth="1"/>
    <col min="9" max="9" width="8.140625" style="2" customWidth="1"/>
    <col min="10" max="10" width="12.42578125" customWidth="1"/>
    <col min="11" max="11" width="23.140625" customWidth="1"/>
    <col min="12" max="12" width="46" customWidth="1"/>
  </cols>
  <sheetData>
    <row r="1" spans="2:12" ht="30" customHeight="1" x14ac:dyDescent="0.25">
      <c r="B1" s="86" t="s">
        <v>9</v>
      </c>
      <c r="C1" s="86"/>
      <c r="D1" s="86"/>
      <c r="E1" s="86"/>
      <c r="F1" s="86"/>
      <c r="G1" s="86"/>
      <c r="H1" s="86"/>
      <c r="I1" s="86"/>
      <c r="J1" s="86"/>
      <c r="K1" s="86"/>
      <c r="L1" s="86"/>
    </row>
    <row r="2" spans="2:12" ht="16.5" customHeight="1" x14ac:dyDescent="0.25">
      <c r="B2" s="87">
        <v>41639</v>
      </c>
      <c r="C2" s="87"/>
      <c r="D2" s="5"/>
      <c r="E2" s="5"/>
      <c r="F2" s="5"/>
      <c r="G2" s="5"/>
      <c r="H2" s="5"/>
      <c r="I2" s="5"/>
      <c r="J2" s="5"/>
      <c r="K2" s="5"/>
      <c r="L2" s="5"/>
    </row>
    <row r="3" spans="2:12" ht="16.5" customHeight="1" x14ac:dyDescent="0.25">
      <c r="B3" s="20" t="s">
        <v>21</v>
      </c>
      <c r="C3" s="21"/>
      <c r="D3" s="5"/>
      <c r="E3" s="5"/>
      <c r="F3" s="5"/>
      <c r="G3" s="5"/>
      <c r="H3" s="5"/>
      <c r="I3" s="5"/>
      <c r="J3" s="5"/>
      <c r="K3" s="5"/>
      <c r="L3" s="5"/>
    </row>
    <row r="4" spans="2:12" ht="45" x14ac:dyDescent="0.25">
      <c r="B4" s="3" t="s">
        <v>0</v>
      </c>
      <c r="C4" s="4" t="s">
        <v>1</v>
      </c>
      <c r="D4" s="4" t="s">
        <v>2</v>
      </c>
      <c r="E4" s="4" t="s">
        <v>7</v>
      </c>
      <c r="F4" s="6" t="s">
        <v>4</v>
      </c>
      <c r="G4" s="6" t="s">
        <v>26</v>
      </c>
      <c r="H4" s="4" t="s">
        <v>3</v>
      </c>
      <c r="I4" s="4" t="s">
        <v>8</v>
      </c>
      <c r="J4" s="3" t="s">
        <v>5</v>
      </c>
      <c r="K4" s="3" t="s">
        <v>54</v>
      </c>
      <c r="L4" s="4" t="s">
        <v>6</v>
      </c>
    </row>
    <row r="5" spans="2:12" ht="18" customHeight="1" x14ac:dyDescent="0.25">
      <c r="B5" s="23"/>
      <c r="C5" s="88" t="s">
        <v>23</v>
      </c>
      <c r="D5" s="89"/>
      <c r="E5" s="89"/>
      <c r="F5" s="89"/>
      <c r="G5" s="89"/>
      <c r="H5" s="89"/>
      <c r="I5" s="89"/>
      <c r="J5" s="89"/>
      <c r="K5" s="89"/>
      <c r="L5" s="90"/>
    </row>
    <row r="6" spans="2:12" ht="30" x14ac:dyDescent="0.25">
      <c r="B6" s="11">
        <v>1</v>
      </c>
      <c r="C6" s="31" t="s">
        <v>73</v>
      </c>
      <c r="D6" s="72" t="s">
        <v>79</v>
      </c>
      <c r="E6" s="27"/>
      <c r="F6" s="28"/>
      <c r="G6" s="26">
        <v>41619</v>
      </c>
      <c r="H6" s="15" t="s">
        <v>13</v>
      </c>
      <c r="I6" s="61">
        <v>3</v>
      </c>
      <c r="J6" s="49" t="s">
        <v>25</v>
      </c>
      <c r="K6" s="64"/>
      <c r="L6" s="12"/>
    </row>
    <row r="7" spans="2:12" ht="45" x14ac:dyDescent="0.25">
      <c r="B7" s="11">
        <v>2</v>
      </c>
      <c r="C7" s="31" t="s">
        <v>74</v>
      </c>
      <c r="D7" s="84" t="s">
        <v>79</v>
      </c>
      <c r="E7" s="27"/>
      <c r="F7" s="28"/>
      <c r="G7" s="26">
        <v>41635</v>
      </c>
      <c r="H7" s="15" t="s">
        <v>78</v>
      </c>
      <c r="I7" s="61">
        <f>1.5+5</f>
        <v>6.5</v>
      </c>
      <c r="J7" s="55" t="s">
        <v>68</v>
      </c>
      <c r="K7" s="65"/>
      <c r="L7" s="12"/>
    </row>
    <row r="8" spans="2:12" ht="30" x14ac:dyDescent="0.25">
      <c r="B8" s="11">
        <v>3</v>
      </c>
      <c r="C8" s="31" t="s">
        <v>75</v>
      </c>
      <c r="D8" s="84" t="s">
        <v>79</v>
      </c>
      <c r="E8" s="27"/>
      <c r="F8" s="28"/>
      <c r="G8" s="26">
        <v>41619</v>
      </c>
      <c r="H8" s="15" t="s">
        <v>78</v>
      </c>
      <c r="I8" s="61">
        <f>4+1</f>
        <v>5</v>
      </c>
      <c r="J8" s="49" t="s">
        <v>25</v>
      </c>
      <c r="K8" s="66"/>
      <c r="L8" s="62"/>
    </row>
    <row r="9" spans="2:12" ht="30" x14ac:dyDescent="0.25">
      <c r="B9" s="11">
        <v>4</v>
      </c>
      <c r="C9" s="31" t="s">
        <v>76</v>
      </c>
      <c r="D9" s="84" t="s">
        <v>79</v>
      </c>
      <c r="E9" s="27"/>
      <c r="F9" s="28"/>
      <c r="G9" s="26">
        <v>41621</v>
      </c>
      <c r="H9" s="15" t="s">
        <v>13</v>
      </c>
      <c r="I9" s="61">
        <v>0.5</v>
      </c>
      <c r="J9" s="49" t="s">
        <v>25</v>
      </c>
      <c r="K9" s="66"/>
      <c r="L9" s="62"/>
    </row>
    <row r="10" spans="2:12" ht="30" x14ac:dyDescent="0.25">
      <c r="B10" s="11">
        <v>5</v>
      </c>
      <c r="C10" s="31" t="s">
        <v>77</v>
      </c>
      <c r="D10" s="84" t="s">
        <v>79</v>
      </c>
      <c r="E10" s="27"/>
      <c r="F10" s="28"/>
      <c r="G10" s="26">
        <v>41631</v>
      </c>
      <c r="H10" s="15" t="s">
        <v>13</v>
      </c>
      <c r="I10" s="61">
        <v>2</v>
      </c>
      <c r="J10" s="49" t="s">
        <v>25</v>
      </c>
      <c r="K10" s="66"/>
      <c r="L10" s="62"/>
    </row>
    <row r="11" spans="2:12" ht="15.75" x14ac:dyDescent="0.25">
      <c r="B11" s="23"/>
      <c r="C11" s="88" t="s">
        <v>24</v>
      </c>
      <c r="D11" s="89"/>
      <c r="E11" s="89"/>
      <c r="F11" s="89"/>
      <c r="G11" s="89"/>
      <c r="H11" s="89"/>
      <c r="I11" s="89"/>
      <c r="J11" s="89"/>
      <c r="K11" s="89"/>
      <c r="L11" s="90"/>
    </row>
    <row r="12" spans="2:12" x14ac:dyDescent="0.25">
      <c r="B12" s="46">
        <v>1</v>
      </c>
      <c r="C12" s="51" t="s">
        <v>81</v>
      </c>
      <c r="D12" s="18" t="s">
        <v>109</v>
      </c>
      <c r="E12" s="27"/>
      <c r="F12" s="28"/>
      <c r="G12" s="27">
        <v>41620</v>
      </c>
      <c r="H12" s="18" t="s">
        <v>13</v>
      </c>
      <c r="I12" s="52">
        <v>1</v>
      </c>
      <c r="J12" s="49" t="s">
        <v>25</v>
      </c>
      <c r="K12" s="67" t="s">
        <v>53</v>
      </c>
      <c r="L12" s="15"/>
    </row>
    <row r="13" spans="2:12" ht="30" x14ac:dyDescent="0.25">
      <c r="B13" s="46">
        <v>2</v>
      </c>
      <c r="C13" s="51" t="s">
        <v>80</v>
      </c>
      <c r="D13" s="18" t="s">
        <v>109</v>
      </c>
      <c r="E13" s="27"/>
      <c r="F13" s="28"/>
      <c r="G13" s="27">
        <v>41624</v>
      </c>
      <c r="H13" s="18" t="s">
        <v>13</v>
      </c>
      <c r="I13" s="79">
        <v>1.25</v>
      </c>
      <c r="J13" s="49" t="s">
        <v>25</v>
      </c>
      <c r="K13" s="67" t="s">
        <v>53</v>
      </c>
      <c r="L13" s="15"/>
    </row>
    <row r="14" spans="2:12" x14ac:dyDescent="0.25">
      <c r="B14" s="46">
        <v>3</v>
      </c>
      <c r="C14" s="50" t="s">
        <v>115</v>
      </c>
      <c r="D14" s="18" t="s">
        <v>104</v>
      </c>
      <c r="E14" s="18"/>
      <c r="F14" s="28"/>
      <c r="G14" s="27">
        <v>41627</v>
      </c>
      <c r="H14" s="15" t="s">
        <v>13</v>
      </c>
      <c r="I14" s="79">
        <v>1</v>
      </c>
      <c r="J14" s="49" t="s">
        <v>25</v>
      </c>
      <c r="K14" s="67" t="s">
        <v>53</v>
      </c>
      <c r="L14" s="24"/>
    </row>
    <row r="15" spans="2:12" ht="30" x14ac:dyDescent="0.25">
      <c r="B15" s="46">
        <v>4</v>
      </c>
      <c r="C15" s="51" t="s">
        <v>83</v>
      </c>
      <c r="D15" s="18"/>
      <c r="E15" s="27"/>
      <c r="F15" s="28"/>
      <c r="G15" s="27">
        <v>41635</v>
      </c>
      <c r="H15" s="18" t="s">
        <v>13</v>
      </c>
      <c r="I15" s="79">
        <v>2</v>
      </c>
      <c r="J15" s="49" t="s">
        <v>25</v>
      </c>
      <c r="K15" s="74" t="s">
        <v>60</v>
      </c>
      <c r="L15" s="15" t="s">
        <v>84</v>
      </c>
    </row>
    <row r="16" spans="2:12" ht="30" x14ac:dyDescent="0.25">
      <c r="B16" s="46">
        <v>5</v>
      </c>
      <c r="C16" s="51" t="s">
        <v>82</v>
      </c>
      <c r="D16" s="18"/>
      <c r="E16" s="27"/>
      <c r="F16" s="28"/>
      <c r="G16" s="27">
        <v>41632</v>
      </c>
      <c r="H16" s="18" t="s">
        <v>13</v>
      </c>
      <c r="I16" s="79">
        <v>1</v>
      </c>
      <c r="J16" s="49" t="s">
        <v>25</v>
      </c>
      <c r="K16" s="74" t="s">
        <v>60</v>
      </c>
      <c r="L16" s="15"/>
    </row>
    <row r="17" spans="2:12" ht="30" x14ac:dyDescent="0.25">
      <c r="B17" s="46">
        <v>6</v>
      </c>
      <c r="C17" s="15" t="s">
        <v>85</v>
      </c>
      <c r="D17" s="18" t="s">
        <v>86</v>
      </c>
      <c r="E17" s="27"/>
      <c r="F17" s="28"/>
      <c r="G17" s="26">
        <v>41610</v>
      </c>
      <c r="H17" s="15" t="s">
        <v>14</v>
      </c>
      <c r="I17" s="80">
        <v>1</v>
      </c>
      <c r="J17" s="49" t="s">
        <v>25</v>
      </c>
      <c r="K17" s="67" t="s">
        <v>53</v>
      </c>
      <c r="L17" s="15" t="s">
        <v>87</v>
      </c>
    </row>
    <row r="18" spans="2:12" ht="60" x14ac:dyDescent="0.25">
      <c r="B18" s="46">
        <v>7</v>
      </c>
      <c r="C18" s="51" t="s">
        <v>88</v>
      </c>
      <c r="D18" s="18" t="s">
        <v>59</v>
      </c>
      <c r="E18" s="27"/>
      <c r="F18" s="28"/>
      <c r="G18" s="27">
        <v>41635</v>
      </c>
      <c r="H18" s="18" t="s">
        <v>14</v>
      </c>
      <c r="I18" s="79">
        <v>7</v>
      </c>
      <c r="J18" s="55" t="s">
        <v>68</v>
      </c>
      <c r="K18" s="67" t="s">
        <v>53</v>
      </c>
      <c r="L18" s="15" t="s">
        <v>89</v>
      </c>
    </row>
    <row r="19" spans="2:12" x14ac:dyDescent="0.25">
      <c r="B19" s="46">
        <v>8</v>
      </c>
      <c r="C19" s="50" t="s">
        <v>90</v>
      </c>
      <c r="D19" s="18" t="s">
        <v>111</v>
      </c>
      <c r="E19" s="27"/>
      <c r="F19" s="28"/>
      <c r="G19" s="27">
        <v>41628</v>
      </c>
      <c r="H19" s="15" t="s">
        <v>14</v>
      </c>
      <c r="I19" s="79">
        <v>1</v>
      </c>
      <c r="J19" s="49" t="s">
        <v>25</v>
      </c>
      <c r="K19" s="67" t="s">
        <v>53</v>
      </c>
      <c r="L19" s="24"/>
    </row>
    <row r="20" spans="2:12" ht="30" x14ac:dyDescent="0.25">
      <c r="B20" s="46">
        <v>9</v>
      </c>
      <c r="C20" s="51" t="s">
        <v>92</v>
      </c>
      <c r="D20" s="18" t="s">
        <v>106</v>
      </c>
      <c r="E20" s="27"/>
      <c r="F20" s="28"/>
      <c r="G20" s="27">
        <v>41633</v>
      </c>
      <c r="H20" s="18" t="s">
        <v>14</v>
      </c>
      <c r="I20" s="52">
        <v>1</v>
      </c>
      <c r="J20" s="49" t="s">
        <v>25</v>
      </c>
      <c r="K20" s="67" t="s">
        <v>53</v>
      </c>
      <c r="L20" s="15" t="s">
        <v>91</v>
      </c>
    </row>
    <row r="21" spans="2:12" x14ac:dyDescent="0.25">
      <c r="B21" s="46">
        <v>10</v>
      </c>
      <c r="C21" s="51" t="s">
        <v>94</v>
      </c>
      <c r="D21" s="18"/>
      <c r="E21" s="27"/>
      <c r="F21" s="28"/>
      <c r="G21" s="27">
        <v>41633</v>
      </c>
      <c r="H21" s="18" t="s">
        <v>14</v>
      </c>
      <c r="I21" s="79">
        <v>0.75</v>
      </c>
      <c r="J21" s="49" t="s">
        <v>25</v>
      </c>
      <c r="K21" s="67" t="s">
        <v>53</v>
      </c>
      <c r="L21" s="15" t="s">
        <v>93</v>
      </c>
    </row>
    <row r="22" spans="2:12" ht="90" x14ac:dyDescent="0.25">
      <c r="B22" s="46">
        <v>11</v>
      </c>
      <c r="C22" s="51" t="s">
        <v>95</v>
      </c>
      <c r="D22" s="18" t="s">
        <v>108</v>
      </c>
      <c r="E22" s="27"/>
      <c r="F22" s="28"/>
      <c r="G22" s="27">
        <v>41618</v>
      </c>
      <c r="H22" s="18" t="s">
        <v>63</v>
      </c>
      <c r="I22" s="79">
        <f>1+1</f>
        <v>2</v>
      </c>
      <c r="J22" s="49" t="s">
        <v>25</v>
      </c>
      <c r="K22" s="74" t="s">
        <v>60</v>
      </c>
      <c r="L22" s="15" t="s">
        <v>96</v>
      </c>
    </row>
    <row r="23" spans="2:12" ht="75" x14ac:dyDescent="0.25">
      <c r="B23" s="46">
        <v>12</v>
      </c>
      <c r="C23" s="51" t="s">
        <v>97</v>
      </c>
      <c r="D23" s="18" t="s">
        <v>110</v>
      </c>
      <c r="E23" s="27"/>
      <c r="F23" s="28"/>
      <c r="G23" s="27">
        <v>41633</v>
      </c>
      <c r="H23" s="18" t="s">
        <v>12</v>
      </c>
      <c r="I23" s="52">
        <v>1.25</v>
      </c>
      <c r="J23" s="49" t="s">
        <v>25</v>
      </c>
      <c r="K23" s="74" t="s">
        <v>60</v>
      </c>
      <c r="L23" s="15" t="s">
        <v>98</v>
      </c>
    </row>
    <row r="24" spans="2:12" x14ac:dyDescent="0.25">
      <c r="B24" s="46">
        <v>13</v>
      </c>
      <c r="C24" s="51" t="s">
        <v>99</v>
      </c>
      <c r="D24" s="18" t="s">
        <v>107</v>
      </c>
      <c r="E24" s="27"/>
      <c r="F24" s="28"/>
      <c r="G24" s="27">
        <v>41620</v>
      </c>
      <c r="H24" s="18" t="s">
        <v>12</v>
      </c>
      <c r="I24" s="52">
        <v>1</v>
      </c>
      <c r="J24" s="49" t="s">
        <v>25</v>
      </c>
      <c r="K24" s="67" t="s">
        <v>53</v>
      </c>
      <c r="L24" s="15"/>
    </row>
    <row r="25" spans="2:12" ht="30" x14ac:dyDescent="0.25">
      <c r="B25" s="46">
        <v>14</v>
      </c>
      <c r="C25" s="51" t="s">
        <v>100</v>
      </c>
      <c r="D25" s="18" t="s">
        <v>106</v>
      </c>
      <c r="E25" s="27"/>
      <c r="F25" s="28"/>
      <c r="G25" s="27">
        <v>41642</v>
      </c>
      <c r="H25" s="18" t="s">
        <v>62</v>
      </c>
      <c r="I25" s="52">
        <f>1+2</f>
        <v>3</v>
      </c>
      <c r="J25" s="49" t="s">
        <v>25</v>
      </c>
      <c r="K25" s="67" t="s">
        <v>53</v>
      </c>
      <c r="L25" s="15"/>
    </row>
    <row r="26" spans="2:12" x14ac:dyDescent="0.25">
      <c r="B26" s="46">
        <v>15</v>
      </c>
      <c r="C26" s="51" t="s">
        <v>101</v>
      </c>
      <c r="D26" s="18" t="s">
        <v>105</v>
      </c>
      <c r="E26" s="27"/>
      <c r="F26" s="28"/>
      <c r="G26" s="27"/>
      <c r="H26" s="18" t="s">
        <v>63</v>
      </c>
      <c r="I26" s="52">
        <f>1+1</f>
        <v>2</v>
      </c>
      <c r="J26" s="49" t="s">
        <v>25</v>
      </c>
      <c r="K26" s="83" t="s">
        <v>64</v>
      </c>
      <c r="L26" s="15" t="s">
        <v>114</v>
      </c>
    </row>
    <row r="27" spans="2:12" ht="30" x14ac:dyDescent="0.25">
      <c r="B27" s="46">
        <v>16</v>
      </c>
      <c r="C27" s="51" t="s">
        <v>102</v>
      </c>
      <c r="D27" s="18" t="s">
        <v>104</v>
      </c>
      <c r="E27" s="27"/>
      <c r="F27" s="28"/>
      <c r="G27" s="27">
        <v>42000</v>
      </c>
      <c r="H27" s="18" t="s">
        <v>12</v>
      </c>
      <c r="I27" s="52">
        <v>1.5</v>
      </c>
      <c r="J27" s="49" t="s">
        <v>25</v>
      </c>
      <c r="K27" s="74" t="s">
        <v>60</v>
      </c>
      <c r="L27" s="15" t="s">
        <v>103</v>
      </c>
    </row>
    <row r="28" spans="2:12" ht="30" x14ac:dyDescent="0.25">
      <c r="B28" s="46">
        <v>17</v>
      </c>
      <c r="C28" s="51" t="s">
        <v>112</v>
      </c>
      <c r="D28" s="18"/>
      <c r="E28" s="27"/>
      <c r="F28" s="28"/>
      <c r="G28" s="27">
        <v>41982</v>
      </c>
      <c r="H28" s="18" t="s">
        <v>15</v>
      </c>
      <c r="I28" s="52">
        <v>5</v>
      </c>
      <c r="J28" s="49" t="s">
        <v>25</v>
      </c>
      <c r="K28" s="67" t="s">
        <v>53</v>
      </c>
      <c r="L28" s="15"/>
    </row>
    <row r="29" spans="2:12" x14ac:dyDescent="0.25">
      <c r="B29" s="46">
        <v>18</v>
      </c>
      <c r="C29" s="51" t="s">
        <v>113</v>
      </c>
      <c r="D29" s="18"/>
      <c r="E29" s="27"/>
      <c r="F29" s="28"/>
      <c r="G29" s="27">
        <v>42002</v>
      </c>
      <c r="H29" s="18" t="s">
        <v>15</v>
      </c>
      <c r="I29" s="52">
        <v>5</v>
      </c>
      <c r="J29" s="49" t="s">
        <v>25</v>
      </c>
      <c r="K29" s="83" t="s">
        <v>64</v>
      </c>
      <c r="L29" s="15"/>
    </row>
    <row r="30" spans="2:12" ht="45" x14ac:dyDescent="0.25">
      <c r="B30" s="46">
        <v>19</v>
      </c>
      <c r="C30" s="15" t="s">
        <v>52</v>
      </c>
      <c r="D30" s="1"/>
      <c r="E30" s="1"/>
      <c r="F30" s="1"/>
      <c r="G30" s="27">
        <v>41639</v>
      </c>
      <c r="H30" s="75" t="s">
        <v>61</v>
      </c>
      <c r="I30" s="81">
        <f>6+3+0+0.75</f>
        <v>9.75</v>
      </c>
      <c r="J30" s="49" t="s">
        <v>25</v>
      </c>
      <c r="K30" s="74" t="s">
        <v>60</v>
      </c>
      <c r="L30" s="15"/>
    </row>
    <row r="31" spans="2:12" x14ac:dyDescent="0.25">
      <c r="B31" s="46">
        <v>20</v>
      </c>
      <c r="C31" s="15" t="s">
        <v>72</v>
      </c>
      <c r="D31" s="18"/>
      <c r="E31" s="27"/>
      <c r="F31" s="28"/>
      <c r="G31" s="26">
        <v>41618</v>
      </c>
      <c r="H31" s="15" t="s">
        <v>12</v>
      </c>
      <c r="I31" s="78">
        <v>3</v>
      </c>
      <c r="J31" s="49" t="s">
        <v>25</v>
      </c>
      <c r="K31" s="83" t="s">
        <v>64</v>
      </c>
      <c r="L31" s="48"/>
    </row>
    <row r="32" spans="2:12" x14ac:dyDescent="0.25">
      <c r="B32" s="46">
        <v>21</v>
      </c>
      <c r="C32" s="15" t="s">
        <v>71</v>
      </c>
      <c r="D32" s="18"/>
      <c r="E32" s="27"/>
      <c r="F32" s="28"/>
      <c r="G32" s="27">
        <v>41607</v>
      </c>
      <c r="H32" s="15" t="s">
        <v>63</v>
      </c>
      <c r="I32" s="78">
        <f>0.5+0.25</f>
        <v>0.75</v>
      </c>
      <c r="J32" s="49" t="s">
        <v>25</v>
      </c>
      <c r="K32" s="83" t="s">
        <v>64</v>
      </c>
      <c r="L32" s="48"/>
    </row>
    <row r="33" spans="3:9" x14ac:dyDescent="0.25">
      <c r="I33" s="53">
        <f>SUM(I6:I10,I12:I32)</f>
        <v>68.25</v>
      </c>
    </row>
    <row r="34" spans="3:9" x14ac:dyDescent="0.25">
      <c r="C34" s="54"/>
      <c r="I34" s="33"/>
    </row>
  </sheetData>
  <mergeCells count="4">
    <mergeCell ref="B1:L1"/>
    <mergeCell ref="B2:C2"/>
    <mergeCell ref="C5:L5"/>
    <mergeCell ref="C11:L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2"/>
  <sheetViews>
    <sheetView tabSelected="1" zoomScale="85" zoomScaleNormal="85" workbookViewId="0">
      <pane xSplit="1" ySplit="3" topLeftCell="B7" activePane="bottomRight" state="frozen"/>
      <selection pane="topRight" activeCell="B1" sqref="B1"/>
      <selection pane="bottomLeft" activeCell="A4" sqref="A4"/>
      <selection pane="bottomRight" activeCell="I15" sqref="I15"/>
    </sheetView>
  </sheetViews>
  <sheetFormatPr defaultRowHeight="15" x14ac:dyDescent="0.25"/>
  <cols>
    <col min="2" max="2" width="17" style="2" bestFit="1" customWidth="1"/>
    <col min="3" max="3" width="23.5703125" customWidth="1"/>
    <col min="4" max="4" width="18" customWidth="1"/>
    <col min="5" max="5" width="16.140625" customWidth="1"/>
    <col min="6" max="6" width="33" customWidth="1"/>
    <col min="7" max="7" width="9.140625" customWidth="1"/>
  </cols>
  <sheetData>
    <row r="1" spans="2:7" ht="24.75" x14ac:dyDescent="0.25">
      <c r="B1" s="91" t="s">
        <v>10</v>
      </c>
      <c r="C1" s="91"/>
      <c r="D1" s="91"/>
      <c r="E1" s="91"/>
      <c r="F1" s="91"/>
      <c r="G1" s="91"/>
    </row>
    <row r="2" spans="2:7" ht="141" customHeight="1" x14ac:dyDescent="0.35">
      <c r="B2" s="8"/>
      <c r="C2" s="92" t="s">
        <v>57</v>
      </c>
      <c r="D2" s="92"/>
      <c r="E2" s="92"/>
      <c r="F2" s="92"/>
      <c r="G2" s="92"/>
    </row>
    <row r="3" spans="2:7" ht="29.25" customHeight="1" x14ac:dyDescent="0.25">
      <c r="B3" s="10" t="s">
        <v>11</v>
      </c>
      <c r="C3" s="10" t="s">
        <v>50</v>
      </c>
      <c r="D3" s="10" t="s">
        <v>51</v>
      </c>
      <c r="E3" s="10" t="s">
        <v>55</v>
      </c>
      <c r="F3" s="16" t="s">
        <v>16</v>
      </c>
      <c r="G3" s="16"/>
    </row>
    <row r="4" spans="2:7" ht="29.25" customHeight="1" x14ac:dyDescent="0.25">
      <c r="B4" s="57">
        <v>1</v>
      </c>
      <c r="C4" s="14" t="s">
        <v>23</v>
      </c>
      <c r="D4" s="57">
        <f>SUM(DELIVERABLES!I6:I10)</f>
        <v>17</v>
      </c>
      <c r="E4" s="71">
        <f>D4/D9</f>
        <v>0.19318181818181818</v>
      </c>
      <c r="F4" s="69"/>
      <c r="G4" s="16"/>
    </row>
    <row r="5" spans="2:7" ht="30" customHeight="1" x14ac:dyDescent="0.25">
      <c r="B5" s="57">
        <v>2</v>
      </c>
      <c r="C5" s="14" t="s">
        <v>52</v>
      </c>
      <c r="D5" s="76">
        <f>SUM(DELIVERABLES!I15:I16,DELIVERABLES!I22:I23,DELIVERABLES!I27,DELIVERABLES!I30)</f>
        <v>17.5</v>
      </c>
      <c r="E5" s="71">
        <f>D5/D9</f>
        <v>0.19886363636363635</v>
      </c>
      <c r="F5" s="57"/>
      <c r="G5" s="16"/>
    </row>
    <row r="6" spans="2:7" ht="21" customHeight="1" x14ac:dyDescent="0.25">
      <c r="B6" s="57">
        <v>3</v>
      </c>
      <c r="C6" s="14" t="s">
        <v>53</v>
      </c>
      <c r="D6" s="76">
        <f>SUM(DELIVERABLES!I12:I14,DELIVERABLES!I17:I21,DELIVERABLES!I24:I25,DELIVERABLES!I28)</f>
        <v>23</v>
      </c>
      <c r="E6" s="71">
        <f>D6/D9</f>
        <v>0.26136363636363635</v>
      </c>
      <c r="F6" s="69"/>
      <c r="G6" s="16"/>
    </row>
    <row r="7" spans="2:7" ht="21" customHeight="1" x14ac:dyDescent="0.25">
      <c r="B7" s="57"/>
      <c r="C7" s="14" t="s">
        <v>69</v>
      </c>
      <c r="D7" s="76">
        <f>SUM(DELIVERABLES!I26,DELIVERABLES!I29,DELIVERABLES!I31:I32)</f>
        <v>10.75</v>
      </c>
      <c r="E7" s="71">
        <f>D7/D9</f>
        <v>0.12215909090909091</v>
      </c>
      <c r="F7" s="69"/>
      <c r="G7" s="16"/>
    </row>
    <row r="8" spans="2:7" ht="21.75" customHeight="1" x14ac:dyDescent="0.25">
      <c r="B8" s="57">
        <v>4</v>
      </c>
      <c r="C8" s="14" t="s">
        <v>70</v>
      </c>
      <c r="D8" s="82">
        <f>D9-SUM(D4:D7)</f>
        <v>19.75</v>
      </c>
      <c r="E8" s="71">
        <f>D8/D9</f>
        <v>0.22443181818181818</v>
      </c>
      <c r="F8" s="70" t="s">
        <v>116</v>
      </c>
      <c r="G8" s="16"/>
    </row>
    <row r="9" spans="2:7" ht="30" customHeight="1" x14ac:dyDescent="0.25">
      <c r="B9" s="57">
        <v>5</v>
      </c>
      <c r="C9" s="68" t="s">
        <v>56</v>
      </c>
      <c r="D9" s="57">
        <f>22*4</f>
        <v>88</v>
      </c>
      <c r="E9" s="71">
        <v>1</v>
      </c>
      <c r="F9" s="69"/>
      <c r="G9" s="16"/>
    </row>
    <row r="10" spans="2:7" x14ac:dyDescent="0.25">
      <c r="B10" s="57">
        <v>6</v>
      </c>
      <c r="C10" s="13"/>
      <c r="D10" s="57"/>
      <c r="E10" s="1"/>
      <c r="F10" s="57"/>
      <c r="G10" s="16"/>
    </row>
    <row r="11" spans="2:7" x14ac:dyDescent="0.25">
      <c r="B11" s="57">
        <v>7</v>
      </c>
      <c r="C11" s="13"/>
      <c r="D11" s="57"/>
      <c r="E11" s="1"/>
      <c r="F11" s="57"/>
      <c r="G11" s="16"/>
    </row>
    <row r="13" spans="2:7" ht="24.75" x14ac:dyDescent="0.4">
      <c r="B13" s="7" t="s">
        <v>16</v>
      </c>
    </row>
    <row r="14" spans="2:7" x14ac:dyDescent="0.25">
      <c r="B14" s="93" t="s">
        <v>128</v>
      </c>
      <c r="C14" s="94"/>
      <c r="D14" s="94"/>
      <c r="E14" s="94"/>
      <c r="F14" s="94"/>
      <c r="G14" s="94"/>
    </row>
    <row r="15" spans="2:7" x14ac:dyDescent="0.25">
      <c r="B15" s="94"/>
      <c r="C15" s="94"/>
      <c r="D15" s="94"/>
      <c r="E15" s="94"/>
      <c r="F15" s="94"/>
      <c r="G15" s="94"/>
    </row>
    <row r="16" spans="2:7" x14ac:dyDescent="0.25">
      <c r="B16" s="94"/>
      <c r="C16" s="94"/>
      <c r="D16" s="94"/>
      <c r="E16" s="94"/>
      <c r="F16" s="94"/>
      <c r="G16" s="94"/>
    </row>
    <row r="17" spans="2:7" x14ac:dyDescent="0.25">
      <c r="B17" s="94"/>
      <c r="C17" s="94"/>
      <c r="D17" s="94"/>
      <c r="E17" s="94"/>
      <c r="F17" s="94"/>
      <c r="G17" s="94"/>
    </row>
    <row r="18" spans="2:7" x14ac:dyDescent="0.25">
      <c r="B18" s="94"/>
      <c r="C18" s="94"/>
      <c r="D18" s="94"/>
      <c r="E18" s="94"/>
      <c r="F18" s="94"/>
      <c r="G18" s="94"/>
    </row>
    <row r="19" spans="2:7" x14ac:dyDescent="0.25">
      <c r="B19" s="94"/>
      <c r="C19" s="94"/>
      <c r="D19" s="94"/>
      <c r="E19" s="94"/>
      <c r="F19" s="94"/>
      <c r="G19" s="94"/>
    </row>
    <row r="20" spans="2:7" x14ac:dyDescent="0.25">
      <c r="B20" s="94"/>
      <c r="C20" s="94"/>
      <c r="D20" s="94"/>
      <c r="E20" s="94"/>
      <c r="F20" s="94"/>
      <c r="G20" s="94"/>
    </row>
    <row r="21" spans="2:7" x14ac:dyDescent="0.25">
      <c r="B21" s="35"/>
      <c r="C21" s="95"/>
      <c r="D21" s="95"/>
      <c r="E21" s="95"/>
      <c r="F21" s="95"/>
      <c r="G21" s="95"/>
    </row>
    <row r="22" spans="2:7" x14ac:dyDescent="0.25">
      <c r="B22" s="35"/>
      <c r="C22" s="96"/>
      <c r="D22" s="96"/>
      <c r="E22" s="96"/>
      <c r="F22" s="96"/>
      <c r="G22" s="96"/>
    </row>
  </sheetData>
  <mergeCells count="5">
    <mergeCell ref="B1:G1"/>
    <mergeCell ref="C2:G2"/>
    <mergeCell ref="B14:G20"/>
    <mergeCell ref="C21:G21"/>
    <mergeCell ref="C22:G22"/>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zoomScale="85" zoomScaleNormal="85" workbookViewId="0">
      <pane xSplit="1" ySplit="3" topLeftCell="B4" activePane="bottomRight" state="frozen"/>
      <selection pane="topRight" activeCell="B1" sqref="B1"/>
      <selection pane="bottomLeft" activeCell="A3" sqref="A3"/>
      <selection pane="bottomRight" activeCell="C12" sqref="C12"/>
    </sheetView>
  </sheetViews>
  <sheetFormatPr defaultRowHeight="15" x14ac:dyDescent="0.25"/>
  <cols>
    <col min="3" max="3" width="58.7109375" customWidth="1"/>
    <col min="4" max="4" width="16.5703125" bestFit="1" customWidth="1"/>
    <col min="5" max="5" width="51.5703125" customWidth="1"/>
    <col min="6" max="6" width="17.42578125" style="35" customWidth="1"/>
  </cols>
  <sheetData>
    <row r="1" spans="2:7" ht="24.75" x14ac:dyDescent="0.25">
      <c r="B1" s="91" t="s">
        <v>18</v>
      </c>
      <c r="C1" s="91"/>
      <c r="D1" s="91"/>
      <c r="E1" s="91"/>
    </row>
    <row r="2" spans="2:7" ht="35.25" customHeight="1" x14ac:dyDescent="0.25">
      <c r="B2" s="19"/>
      <c r="C2" s="92" t="s">
        <v>28</v>
      </c>
      <c r="D2" s="92"/>
      <c r="E2" s="92"/>
      <c r="F2" s="92"/>
      <c r="G2" s="92"/>
    </row>
    <row r="3" spans="2:7" x14ac:dyDescent="0.25">
      <c r="B3" s="9" t="s">
        <v>11</v>
      </c>
      <c r="C3" s="10" t="s">
        <v>19</v>
      </c>
      <c r="D3" s="10" t="s">
        <v>17</v>
      </c>
      <c r="E3" s="17" t="s">
        <v>20</v>
      </c>
      <c r="F3" s="36" t="s">
        <v>5</v>
      </c>
    </row>
    <row r="4" spans="2:7" ht="60" x14ac:dyDescent="0.25">
      <c r="B4" s="11">
        <v>1</v>
      </c>
      <c r="C4" s="41" t="s">
        <v>124</v>
      </c>
      <c r="D4" s="37" t="s">
        <v>27</v>
      </c>
      <c r="E4" s="59" t="s">
        <v>125</v>
      </c>
      <c r="F4" s="40" t="s">
        <v>30</v>
      </c>
    </row>
    <row r="5" spans="2:7" ht="30" x14ac:dyDescent="0.25">
      <c r="B5" s="11">
        <v>2</v>
      </c>
      <c r="C5" s="41" t="s">
        <v>122</v>
      </c>
      <c r="D5" s="37" t="s">
        <v>15</v>
      </c>
      <c r="E5" s="59" t="s">
        <v>117</v>
      </c>
      <c r="F5" s="40" t="s">
        <v>30</v>
      </c>
    </row>
    <row r="6" spans="2:7" ht="30" x14ac:dyDescent="0.25">
      <c r="B6" s="11">
        <v>3</v>
      </c>
      <c r="C6" s="41" t="s">
        <v>119</v>
      </c>
      <c r="D6" s="37" t="s">
        <v>108</v>
      </c>
      <c r="E6" s="59" t="s">
        <v>123</v>
      </c>
      <c r="F6" s="40" t="s">
        <v>30</v>
      </c>
    </row>
    <row r="7" spans="2:7" ht="30" x14ac:dyDescent="0.25">
      <c r="B7" s="11">
        <v>4</v>
      </c>
      <c r="C7" s="41" t="s">
        <v>118</v>
      </c>
      <c r="D7" s="37"/>
      <c r="E7" s="39"/>
      <c r="F7" s="40"/>
    </row>
    <row r="8" spans="2:7" ht="150" x14ac:dyDescent="0.25">
      <c r="B8" s="11">
        <v>5</v>
      </c>
      <c r="C8" s="41" t="s">
        <v>121</v>
      </c>
      <c r="D8" s="37" t="s">
        <v>108</v>
      </c>
      <c r="E8" s="39" t="s">
        <v>127</v>
      </c>
      <c r="F8" s="97" t="s">
        <v>120</v>
      </c>
    </row>
    <row r="9" spans="2:7" x14ac:dyDescent="0.25">
      <c r="B9" s="11">
        <v>6</v>
      </c>
      <c r="C9" s="13"/>
      <c r="D9" s="12"/>
      <c r="E9" s="58"/>
      <c r="F9" s="34"/>
    </row>
    <row r="10" spans="2:7" x14ac:dyDescent="0.25">
      <c r="B10" s="11">
        <v>7</v>
      </c>
      <c r="C10" s="13"/>
      <c r="D10" s="12"/>
      <c r="E10" s="32"/>
      <c r="F10" s="34"/>
    </row>
    <row r="11" spans="2:7" x14ac:dyDescent="0.25">
      <c r="B11" s="11">
        <v>8</v>
      </c>
      <c r="C11" s="13"/>
      <c r="D11" s="12"/>
      <c r="E11" s="32"/>
      <c r="F11" s="34"/>
    </row>
    <row r="12" spans="2:7" x14ac:dyDescent="0.25">
      <c r="B12" s="11">
        <v>9</v>
      </c>
      <c r="C12" s="56"/>
      <c r="D12" s="12"/>
      <c r="E12" s="32"/>
      <c r="F12" s="34"/>
    </row>
    <row r="13" spans="2:7" x14ac:dyDescent="0.25">
      <c r="B13" s="11">
        <v>10</v>
      </c>
      <c r="C13" s="13"/>
      <c r="D13" s="12"/>
      <c r="E13" s="32"/>
      <c r="F13" s="34"/>
    </row>
    <row r="14" spans="2:7" x14ac:dyDescent="0.25">
      <c r="B14" s="11">
        <v>11</v>
      </c>
      <c r="C14" s="13"/>
      <c r="D14" s="12"/>
      <c r="E14" s="32"/>
      <c r="F14" s="34"/>
    </row>
    <row r="16" spans="2:7" x14ac:dyDescent="0.25">
      <c r="C16" s="38"/>
    </row>
    <row r="18" spans="5:5" x14ac:dyDescent="0.25">
      <c r="E18" s="77"/>
    </row>
  </sheetData>
  <mergeCells count="2">
    <mergeCell ref="B1:E1"/>
    <mergeCell ref="C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85" zoomScaleNormal="85" workbookViewId="0">
      <pane xSplit="1" ySplit="4" topLeftCell="B5" activePane="bottomRight" state="frozen"/>
      <selection pane="topRight" activeCell="B1" sqref="B1"/>
      <selection pane="bottomLeft" activeCell="A5" sqref="A5"/>
      <selection pane="bottomRight" activeCell="H17" sqref="H17"/>
    </sheetView>
  </sheetViews>
  <sheetFormatPr defaultRowHeight="15" x14ac:dyDescent="0.25"/>
  <cols>
    <col min="1" max="1" width="2.42578125" customWidth="1"/>
    <col min="2" max="2" width="6.85546875" style="2" customWidth="1"/>
    <col min="3" max="3" width="37.85546875" style="22" customWidth="1"/>
    <col min="4" max="4" width="16.28515625" customWidth="1"/>
    <col min="5" max="5" width="8.7109375" customWidth="1"/>
    <col min="6" max="6" width="10.85546875" bestFit="1" customWidth="1"/>
    <col min="7" max="7" width="9.42578125" customWidth="1"/>
    <col min="8" max="8" width="20.42578125" bestFit="1" customWidth="1"/>
    <col min="9" max="9" width="8.140625" style="2" customWidth="1"/>
    <col min="10" max="10" width="12.28515625" customWidth="1"/>
    <col min="11" max="11" width="22.7109375" customWidth="1"/>
    <col min="12" max="12" width="98.5703125" customWidth="1"/>
  </cols>
  <sheetData>
    <row r="1" spans="2:12" ht="30" customHeight="1" x14ac:dyDescent="0.25">
      <c r="B1" s="86" t="s">
        <v>22</v>
      </c>
      <c r="C1" s="86"/>
      <c r="D1" s="86"/>
      <c r="E1" s="86"/>
      <c r="F1" s="86"/>
      <c r="G1" s="86"/>
      <c r="H1" s="86"/>
      <c r="I1" s="86"/>
      <c r="J1" s="86"/>
      <c r="K1" s="86"/>
      <c r="L1" s="86"/>
    </row>
    <row r="2" spans="2:12" ht="16.5" customHeight="1" x14ac:dyDescent="0.25">
      <c r="B2" s="87">
        <v>41670</v>
      </c>
      <c r="C2" s="87"/>
      <c r="D2" s="5"/>
      <c r="E2" s="5"/>
      <c r="F2" s="5"/>
      <c r="G2" s="5"/>
      <c r="H2" s="5"/>
      <c r="I2" s="5"/>
      <c r="J2" s="5"/>
      <c r="K2" s="5"/>
      <c r="L2" s="5"/>
    </row>
    <row r="3" spans="2:12" ht="16.5" customHeight="1" x14ac:dyDescent="0.25">
      <c r="B3" s="20" t="s">
        <v>21</v>
      </c>
      <c r="C3" s="21"/>
      <c r="D3" s="5"/>
      <c r="E3" s="5"/>
      <c r="F3" s="5"/>
      <c r="G3" s="5"/>
      <c r="H3" s="5"/>
      <c r="I3" s="5"/>
      <c r="J3" s="5"/>
      <c r="K3" s="5"/>
      <c r="L3" s="5"/>
    </row>
    <row r="4" spans="2:12" ht="45" x14ac:dyDescent="0.25">
      <c r="B4" s="3" t="s">
        <v>0</v>
      </c>
      <c r="C4" s="4" t="s">
        <v>1</v>
      </c>
      <c r="D4" s="4" t="s">
        <v>2</v>
      </c>
      <c r="E4" s="4" t="s">
        <v>7</v>
      </c>
      <c r="F4" s="6" t="s">
        <v>4</v>
      </c>
      <c r="G4" s="6" t="s">
        <v>26</v>
      </c>
      <c r="H4" s="4" t="s">
        <v>3</v>
      </c>
      <c r="I4" s="4" t="s">
        <v>8</v>
      </c>
      <c r="J4" s="3" t="s">
        <v>5</v>
      </c>
      <c r="K4" s="3"/>
      <c r="L4" s="4" t="s">
        <v>6</v>
      </c>
    </row>
    <row r="5" spans="2:12" ht="18" customHeight="1" x14ac:dyDescent="0.25">
      <c r="B5" s="23"/>
      <c r="C5" s="88" t="s">
        <v>23</v>
      </c>
      <c r="D5" s="89"/>
      <c r="E5" s="89"/>
      <c r="F5" s="89"/>
      <c r="G5" s="89"/>
      <c r="H5" s="89"/>
      <c r="I5" s="89"/>
      <c r="J5" s="89"/>
      <c r="K5" s="89"/>
      <c r="L5" s="90"/>
    </row>
    <row r="6" spans="2:12" x14ac:dyDescent="0.25">
      <c r="B6" s="11">
        <v>1</v>
      </c>
      <c r="C6" s="31"/>
      <c r="D6" s="60"/>
      <c r="E6" s="27"/>
      <c r="F6" s="28"/>
      <c r="G6" s="26"/>
      <c r="H6" s="15"/>
      <c r="I6" s="61"/>
      <c r="J6" s="55"/>
      <c r="K6" s="55"/>
      <c r="L6" s="1"/>
    </row>
    <row r="7" spans="2:12" x14ac:dyDescent="0.25">
      <c r="B7" s="11">
        <v>2</v>
      </c>
      <c r="C7" s="31"/>
      <c r="D7" s="60"/>
      <c r="E7" s="27"/>
      <c r="F7" s="28"/>
      <c r="G7" s="26"/>
      <c r="H7" s="15"/>
      <c r="I7" s="61"/>
      <c r="J7" s="55"/>
      <c r="K7" s="55"/>
      <c r="L7" s="1"/>
    </row>
    <row r="8" spans="2:12" x14ac:dyDescent="0.25">
      <c r="B8" s="11">
        <v>3</v>
      </c>
      <c r="C8" s="31"/>
      <c r="D8" s="60"/>
      <c r="E8" s="27"/>
      <c r="F8" s="28"/>
      <c r="G8" s="26"/>
      <c r="H8" s="15"/>
      <c r="I8" s="61"/>
      <c r="J8" s="55"/>
      <c r="K8" s="55"/>
      <c r="L8" s="1"/>
    </row>
    <row r="9" spans="2:12" x14ac:dyDescent="0.25">
      <c r="B9" s="11">
        <v>4</v>
      </c>
      <c r="C9" s="31"/>
      <c r="D9" s="60"/>
      <c r="E9" s="27"/>
      <c r="F9" s="28"/>
      <c r="G9" s="26"/>
      <c r="H9" s="15"/>
      <c r="I9" s="61"/>
      <c r="J9" s="63"/>
      <c r="K9" s="63"/>
      <c r="L9" s="1"/>
    </row>
    <row r="10" spans="2:12" ht="15.75" x14ac:dyDescent="0.25">
      <c r="B10" s="23"/>
      <c r="C10" s="88" t="s">
        <v>24</v>
      </c>
      <c r="D10" s="89"/>
      <c r="E10" s="89"/>
      <c r="F10" s="89"/>
      <c r="G10" s="89"/>
      <c r="H10" s="89"/>
      <c r="I10" s="89"/>
      <c r="J10" s="89"/>
      <c r="K10" s="89"/>
      <c r="L10" s="90"/>
    </row>
    <row r="11" spans="2:12" x14ac:dyDescent="0.25">
      <c r="B11" s="46">
        <v>1</v>
      </c>
      <c r="C11" s="51" t="s">
        <v>58</v>
      </c>
      <c r="D11" s="18" t="s">
        <v>59</v>
      </c>
      <c r="E11" s="27"/>
      <c r="F11" s="28"/>
      <c r="G11" s="18"/>
      <c r="H11" s="18" t="s">
        <v>14</v>
      </c>
      <c r="I11" s="52"/>
      <c r="J11" s="18"/>
      <c r="K11" s="67" t="s">
        <v>53</v>
      </c>
      <c r="L11" s="15"/>
    </row>
    <row r="12" spans="2:12" x14ac:dyDescent="0.25">
      <c r="B12" s="46">
        <v>2</v>
      </c>
      <c r="C12" s="51" t="s">
        <v>65</v>
      </c>
      <c r="D12" s="18" t="s">
        <v>66</v>
      </c>
      <c r="E12" s="27"/>
      <c r="F12" s="28"/>
      <c r="G12" s="18"/>
      <c r="H12" s="18" t="s">
        <v>15</v>
      </c>
      <c r="I12" s="52"/>
      <c r="J12" s="18"/>
      <c r="K12" s="67" t="s">
        <v>53</v>
      </c>
      <c r="L12" s="15"/>
    </row>
    <row r="13" spans="2:12" x14ac:dyDescent="0.25">
      <c r="B13" s="46">
        <v>3</v>
      </c>
      <c r="C13" s="51" t="s">
        <v>67</v>
      </c>
      <c r="D13" s="18"/>
      <c r="E13" s="27"/>
      <c r="F13" s="28"/>
      <c r="G13" s="18"/>
      <c r="H13" s="18"/>
      <c r="I13" s="52"/>
      <c r="J13" s="18"/>
      <c r="K13" s="67"/>
      <c r="L13" s="15"/>
    </row>
    <row r="14" spans="2:12" x14ac:dyDescent="0.25">
      <c r="B14" s="46">
        <v>4</v>
      </c>
      <c r="C14" s="51" t="s">
        <v>101</v>
      </c>
      <c r="D14" s="18" t="s">
        <v>105</v>
      </c>
      <c r="E14" s="27"/>
      <c r="F14" s="28"/>
      <c r="G14" s="18"/>
      <c r="H14" s="18" t="s">
        <v>126</v>
      </c>
      <c r="I14" s="52"/>
      <c r="J14" s="18"/>
      <c r="K14" s="67" t="s">
        <v>53</v>
      </c>
      <c r="L14" s="15"/>
    </row>
    <row r="15" spans="2:12" x14ac:dyDescent="0.25">
      <c r="B15" s="46">
        <v>5</v>
      </c>
      <c r="C15" s="51"/>
      <c r="D15" s="18"/>
      <c r="E15" s="27"/>
      <c r="F15" s="28"/>
      <c r="G15" s="18"/>
      <c r="H15" s="18"/>
      <c r="I15" s="52"/>
      <c r="J15" s="18"/>
      <c r="K15" s="18"/>
      <c r="L15" s="15"/>
    </row>
    <row r="16" spans="2:12" x14ac:dyDescent="0.25">
      <c r="B16" s="46">
        <v>6</v>
      </c>
      <c r="C16" s="51"/>
      <c r="D16" s="18"/>
      <c r="E16" s="27"/>
      <c r="F16" s="28"/>
      <c r="G16" s="27"/>
      <c r="H16" s="18"/>
      <c r="I16" s="52"/>
      <c r="J16" s="18"/>
      <c r="K16" s="18"/>
      <c r="L16" s="15"/>
    </row>
    <row r="17" spans="2:12" ht="30" x14ac:dyDescent="0.25">
      <c r="B17" s="46">
        <v>7</v>
      </c>
      <c r="C17" s="15" t="s">
        <v>29</v>
      </c>
      <c r="D17" s="18" t="s">
        <v>27</v>
      </c>
      <c r="E17" s="27"/>
      <c r="F17" s="28">
        <v>41547</v>
      </c>
      <c r="G17" s="26"/>
      <c r="H17" s="15"/>
      <c r="I17" s="18"/>
      <c r="J17" s="30"/>
      <c r="K17" s="67" t="s">
        <v>53</v>
      </c>
      <c r="L17" s="18"/>
    </row>
    <row r="18" spans="2:12" x14ac:dyDescent="0.25">
      <c r="B18" s="46">
        <v>8</v>
      </c>
      <c r="C18" s="15"/>
      <c r="D18" s="18"/>
      <c r="E18" s="18"/>
      <c r="F18" s="29"/>
      <c r="G18" s="25"/>
      <c r="H18" s="15"/>
      <c r="I18" s="18"/>
      <c r="J18" s="25"/>
      <c r="K18" s="25"/>
      <c r="L18" s="18"/>
    </row>
    <row r="19" spans="2:12" x14ac:dyDescent="0.25">
      <c r="B19" s="46"/>
      <c r="C19" s="47"/>
      <c r="D19" s="18"/>
      <c r="E19" s="18"/>
      <c r="F19" s="28"/>
      <c r="G19" s="25"/>
      <c r="H19" s="15"/>
      <c r="I19" s="18"/>
      <c r="J19" s="25"/>
      <c r="K19" s="73"/>
      <c r="L19" s="48"/>
    </row>
    <row r="20" spans="2:12" x14ac:dyDescent="0.25">
      <c r="B20" s="46"/>
      <c r="C20" s="15"/>
      <c r="D20" s="18"/>
      <c r="E20" s="27"/>
      <c r="F20" s="28"/>
      <c r="G20" s="25"/>
      <c r="H20" s="15"/>
      <c r="I20" s="18"/>
      <c r="J20" s="25"/>
      <c r="K20" s="73"/>
      <c r="L20" s="48"/>
    </row>
    <row r="21" spans="2:12" ht="24.75" customHeight="1" x14ac:dyDescent="0.25">
      <c r="I21" s="53">
        <f>SUM(I6:I9,I11:I20)</f>
        <v>0</v>
      </c>
    </row>
    <row r="23" spans="2:12" x14ac:dyDescent="0.25">
      <c r="K23" s="85"/>
    </row>
  </sheetData>
  <mergeCells count="4">
    <mergeCell ref="B1:L1"/>
    <mergeCell ref="B2:C2"/>
    <mergeCell ref="C5:L5"/>
    <mergeCell ref="C10:L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F25" sqref="F25"/>
    </sheetView>
  </sheetViews>
  <sheetFormatPr defaultRowHeight="15" x14ac:dyDescent="0.25"/>
  <cols>
    <col min="1" max="1" width="12.5703125" customWidth="1"/>
  </cols>
  <sheetData>
    <row r="1" spans="1:3" ht="21" x14ac:dyDescent="0.25">
      <c r="B1" s="44" t="s">
        <v>31</v>
      </c>
    </row>
    <row r="2" spans="1:3" x14ac:dyDescent="0.25">
      <c r="A2" t="s">
        <v>35</v>
      </c>
      <c r="B2" t="s">
        <v>37</v>
      </c>
    </row>
    <row r="3" spans="1:3" x14ac:dyDescent="0.25">
      <c r="B3" t="s">
        <v>32</v>
      </c>
    </row>
    <row r="4" spans="1:3" x14ac:dyDescent="0.25">
      <c r="A4" t="s">
        <v>40</v>
      </c>
      <c r="B4" t="s">
        <v>39</v>
      </c>
    </row>
    <row r="5" spans="1:3" x14ac:dyDescent="0.25">
      <c r="A5" t="s">
        <v>36</v>
      </c>
      <c r="B5" t="s">
        <v>38</v>
      </c>
    </row>
    <row r="6" spans="1:3" x14ac:dyDescent="0.25">
      <c r="A6" s="42" t="s">
        <v>33</v>
      </c>
      <c r="B6" t="s">
        <v>34</v>
      </c>
      <c r="C6" s="43"/>
    </row>
    <row r="7" spans="1:3" x14ac:dyDescent="0.25">
      <c r="A7" t="s">
        <v>42</v>
      </c>
      <c r="B7" t="s">
        <v>43</v>
      </c>
    </row>
    <row r="8" spans="1:3" x14ac:dyDescent="0.25">
      <c r="A8" t="s">
        <v>44</v>
      </c>
      <c r="B8" s="45" t="s">
        <v>45</v>
      </c>
    </row>
    <row r="9" spans="1:3" x14ac:dyDescent="0.25">
      <c r="A9" t="s">
        <v>46</v>
      </c>
    </row>
    <row r="10" spans="1:3" x14ac:dyDescent="0.25">
      <c r="A10" t="s">
        <v>47</v>
      </c>
    </row>
    <row r="11" spans="1:3" x14ac:dyDescent="0.25">
      <c r="A11" t="s">
        <v>48</v>
      </c>
    </row>
    <row r="12" spans="1:3" x14ac:dyDescent="0.25">
      <c r="A12" t="s">
        <v>49</v>
      </c>
    </row>
    <row r="13" spans="1:3" x14ac:dyDescent="0.25">
      <c r="A13"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DELIVERABLES</vt:lpstr>
      <vt:lpstr>RESOURCE USAGE</vt:lpstr>
      <vt:lpstr>ISSUES</vt:lpstr>
      <vt:lpstr>PLANNING</vt:lpstr>
      <vt:lpstr>Contact point</vt:lpstr>
    </vt:vector>
  </TitlesOfParts>
  <Company>VNG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KhoaNT</dc:creator>
  <cp:lastModifiedBy>Vinh. Vu Thi</cp:lastModifiedBy>
  <dcterms:created xsi:type="dcterms:W3CDTF">2013-05-10T02:04:26Z</dcterms:created>
  <dcterms:modified xsi:type="dcterms:W3CDTF">2014-01-03T10:06:44Z</dcterms:modified>
</cp:coreProperties>
</file>