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930" windowWidth="19440" windowHeight="9570" activeTab="3"/>
  </bookViews>
  <sheets>
    <sheet name="DELIVERABLES" sheetId="1" r:id="rId1"/>
    <sheet name="RESOURCE USAGE" sheetId="8" r:id="rId2"/>
    <sheet name="ISSUES" sheetId="5" r:id="rId3"/>
    <sheet name="PLANNING" sheetId="6" r:id="rId4"/>
    <sheet name="Contact point" sheetId="7" r:id="rId5"/>
  </sheets>
  <definedNames>
    <definedName name="_xlnm._FilterDatabase" localSheetId="0" hidden="1">DELIVERABLES!$B$1:$L$40</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8" l="1"/>
  <c r="D7" i="8" l="1"/>
  <c r="G7" i="8" s="1"/>
  <c r="D8" i="8" l="1"/>
  <c r="I36" i="1" l="1"/>
  <c r="I38" i="1"/>
  <c r="I22" i="1"/>
  <c r="I20" i="1"/>
  <c r="I15" i="1"/>
  <c r="I16" i="1"/>
  <c r="D5" i="8" l="1"/>
  <c r="I40" i="1"/>
  <c r="D4" i="8"/>
  <c r="E4" i="8" l="1"/>
  <c r="E5" i="8" l="1"/>
  <c r="E6" i="8" l="1"/>
  <c r="E7" i="8"/>
  <c r="I19" i="6"/>
</calcChain>
</file>

<file path=xl/comments1.xml><?xml version="1.0" encoding="utf-8"?>
<comments xmlns="http://schemas.openxmlformats.org/spreadsheetml/2006/main">
  <authors>
    <author>user</author>
  </authors>
  <commentList>
    <comment ref="C7" authorId="0">
      <text>
        <r>
          <rPr>
            <b/>
            <sz val="9"/>
            <color indexed="81"/>
            <rFont val="Tahoma"/>
            <family val="2"/>
          </rPr>
          <t>user:</t>
        </r>
        <r>
          <rPr>
            <sz val="9"/>
            <color indexed="81"/>
            <rFont val="Tahoma"/>
            <family val="2"/>
          </rPr>
          <t xml:space="preserve">
( report, meeting, trainning, outing, các hoạt động chung của Cty, .)</t>
        </r>
      </text>
    </comment>
  </commentList>
</comments>
</file>

<file path=xl/sharedStrings.xml><?xml version="1.0" encoding="utf-8"?>
<sst xmlns="http://schemas.openxmlformats.org/spreadsheetml/2006/main" count="223" uniqueCount="117">
  <si>
    <t>No</t>
  </si>
  <si>
    <t>Name</t>
  </si>
  <si>
    <t>Request by</t>
  </si>
  <si>
    <t>Assign to</t>
  </si>
  <si>
    <t>Deadline</t>
  </si>
  <si>
    <t>Status</t>
  </si>
  <si>
    <t>Comment/Note</t>
  </si>
  <si>
    <t>Request date</t>
  </si>
  <si>
    <t>Effort(working days)</t>
  </si>
  <si>
    <t>SD Deliverables</t>
  </si>
  <si>
    <t>Resources usage</t>
  </si>
  <si>
    <t>No.</t>
  </si>
  <si>
    <t>VinhVT</t>
  </si>
  <si>
    <t>GiangTM</t>
  </si>
  <si>
    <t>TyNB</t>
  </si>
  <si>
    <t>BinhLV</t>
  </si>
  <si>
    <t>Comment</t>
  </si>
  <si>
    <t>Who?</t>
  </si>
  <si>
    <t>Issue</t>
  </si>
  <si>
    <t>Description</t>
  </si>
  <si>
    <t>Action</t>
  </si>
  <si>
    <t>By: VinhVT</t>
  </si>
  <si>
    <t>SD Deliverables: NEXT MONTH</t>
  </si>
  <si>
    <t>Forum</t>
  </si>
  <si>
    <t>Vportal</t>
  </si>
  <si>
    <t>KhoaNT</t>
  </si>
  <si>
    <t>Done</t>
  </si>
  <si>
    <t>Finish Date</t>
  </si>
  <si>
    <t>SD Team</t>
  </si>
  <si>
    <r>
      <rPr>
        <b/>
        <i/>
        <u/>
        <sz val="11"/>
        <color theme="4" tint="-0.249977111117893"/>
        <rFont val="Calibri"/>
        <family val="2"/>
        <scheme val="minor"/>
      </rPr>
      <t>Incident:</t>
    </r>
    <r>
      <rPr>
        <b/>
        <i/>
        <sz val="11"/>
        <color theme="4" tint="-0.249977111117893"/>
        <rFont val="Calibri"/>
        <family val="2"/>
        <scheme val="minor"/>
      </rPr>
      <t xml:space="preserve">  </t>
    </r>
    <r>
      <rPr>
        <i/>
        <sz val="11"/>
        <color theme="4" tint="-0.249977111117893"/>
        <rFont val="Calibri"/>
        <family val="2"/>
        <scheme val="minor"/>
      </rPr>
      <t>Các incident xảy ra trong tháng</t>
    </r>
    <r>
      <rPr>
        <b/>
        <i/>
        <u/>
        <sz val="11"/>
        <color theme="4" tint="-0.249977111117893"/>
        <rFont val="Calibri"/>
        <family val="2"/>
        <scheme val="minor"/>
      </rPr>
      <t xml:space="preserve">
Orther:</t>
    </r>
    <r>
      <rPr>
        <i/>
        <sz val="11"/>
        <color theme="4" tint="-0.249977111117893"/>
        <rFont val="Calibri"/>
        <family val="2"/>
        <scheme val="minor"/>
      </rPr>
      <t xml:space="preserve"> đánh giá cá nhân và những vấn đề cần để xuất trong team(tất cả khía cạnh từ công việc đến ăn chơi)</t>
    </r>
  </si>
  <si>
    <t>CMS-Menu Portal hiển thị chập chờn ở trình duyệt Chrome</t>
  </si>
  <si>
    <t>DONE</t>
  </si>
  <si>
    <t>Thông báo bảo trì =&gt; inform tới các contact point sau:</t>
  </si>
  <si>
    <t>Cc: Chuyen. Vo Dai; Binh. Le Van; Ty. Nguyen Ba; Thang. Nguyen Van</t>
  </si>
  <si>
    <t>PMTT</t>
  </si>
  <si>
    <t>Cuong. Nguyen Nhat &lt;cuongnn@vng.com.vn&gt;; Thang. Luu Quoc &lt;thanglq@vng.com.vn&gt;; Huong. Dinh Thi Xuan &lt;huongdtx@vng.com.vn&gt;; Thao. Le Song Tien &lt;thaolst@vng.com.vn&gt;</t>
  </si>
  <si>
    <t>DnD</t>
  </si>
  <si>
    <t>VNG site</t>
  </si>
  <si>
    <t xml:space="preserve">To: Tung. Nguyen Minh; Ngoc. Do Hong; Trang. Bui Thi Thu; Vinh. Pham Quoc; Tran. Nguyen Thi Bao; Khoa. Nguyen Tien; Vu. Le Hoang; Tuan. Nguyen Do Anh; Tam. Do Hieu; Quan. Nguyen Dong; </t>
  </si>
  <si>
    <t>Thi. Doan Do Ngoc;  Thao. Vo Thi Phuong (2);</t>
  </si>
  <si>
    <t xml:space="preserve"> Services Desk; Huy. Phan Minh; Thuong. Tran Minh</t>
  </si>
  <si>
    <t>SDK, TOM</t>
  </si>
  <si>
    <t>G6</t>
  </si>
  <si>
    <t>CSM</t>
  </si>
  <si>
    <t>Binh. Nguyen Thanh &lt;binhnt@vng.com.vn&gt;;Tung. Tran Ngo Thanh &lt;tungtnt@vng.com.vn&gt;;Son. Nguyen Phuong &lt;sonnp@vng.com.vn&gt;;Duc. Le Minh 2 &lt;duclm2@vng.com.vn&gt;; Minh. Ngo Thanh &lt;minhnt@vng.com.vn&gt;</t>
  </si>
  <si>
    <t>Game Zing</t>
  </si>
  <si>
    <t>Hai. Nguyen Hoang (2) &lt;hainh2@vng.com.vn&gt;; Lan. Thai Hong &lt;lanth@vng.com.vn&gt;</t>
  </si>
  <si>
    <t>Cộng đồng</t>
  </si>
  <si>
    <t>Vì trường Sa</t>
  </si>
  <si>
    <t>Firebat</t>
  </si>
  <si>
    <t>Zion</t>
  </si>
  <si>
    <t>Category name</t>
  </si>
  <si>
    <t>Working days</t>
  </si>
  <si>
    <t>Vportal-Daily support</t>
  </si>
  <si>
    <t>Vportal-Feature Dev</t>
  </si>
  <si>
    <t>Category</t>
  </si>
  <si>
    <t>%</t>
  </si>
  <si>
    <t>Estimate Total ( 4 resources)</t>
  </si>
  <si>
    <t xml:space="preserve">Others
</t>
  </si>
  <si>
    <r>
      <rPr>
        <b/>
        <sz val="12"/>
        <color theme="4" tint="-0.249977111117893"/>
        <rFont val="Calibri"/>
        <family val="2"/>
        <scheme val="minor"/>
      </rPr>
      <t>Đánh giá, đối chiếu workload chung của team với KPIs để đánh giá xem mức độ phân bổ task có hợp lý hay chưa, mình dồn sức nhiều cho KPIs trọng tâm hay chưa</t>
    </r>
    <r>
      <rPr>
        <b/>
        <i/>
        <u/>
        <sz val="11"/>
        <color theme="4" tint="-0.249977111117893"/>
        <rFont val="Calibri"/>
        <family val="2"/>
        <scheme val="minor"/>
      </rPr>
      <t xml:space="preserve">
Workload:</t>
    </r>
    <r>
      <rPr>
        <i/>
        <sz val="11"/>
        <color theme="4" tint="-0.249977111117893"/>
        <rFont val="Calibri"/>
        <family val="2"/>
        <scheme val="minor"/>
      </rPr>
      <t xml:space="preserve"> workload của ai cao bất thường, ai thấp bất thường(so với phần còn lại của team) -&gt; nêu rõ nguyên nhân vì sao có sự khác biệt này
</t>
    </r>
    <r>
      <rPr>
        <b/>
        <i/>
        <u/>
        <sz val="11"/>
        <color theme="4" tint="-0.249977111117893"/>
        <rFont val="Calibri"/>
        <family val="2"/>
        <scheme val="minor"/>
      </rPr>
      <t xml:space="preserve">Quality: </t>
    </r>
    <r>
      <rPr>
        <i/>
        <sz val="11"/>
        <color theme="4" tint="-0.249977111117893"/>
        <rFont val="Calibri"/>
        <family val="2"/>
        <scheme val="minor"/>
      </rPr>
      <t xml:space="preserve">chất lượng công việc, ai có chất lượng làm việc không tốt hoặc có đóng góp tốt nhiều cho team, chỉ nêu những TH khác biệt
</t>
    </r>
    <r>
      <rPr>
        <b/>
        <i/>
        <u/>
        <sz val="11"/>
        <color theme="4" tint="-0.249977111117893"/>
        <rFont val="Calibri"/>
        <family val="2"/>
        <scheme val="minor"/>
      </rPr>
      <t>Teamwork:</t>
    </r>
    <r>
      <rPr>
        <i/>
        <sz val="11"/>
        <color theme="4" tint="-0.249977111117893"/>
        <rFont val="Calibri"/>
        <family val="2"/>
        <scheme val="minor"/>
      </rPr>
      <t xml:space="preserve"> có vấn đề gì trong việc giao tiếp, hỗ trợ công việc trong team với nhau không, ngoài ra cần lấy them thông tin từ các team có làm việc chung với SD đề feedbacks về thái độ hợp tác của nhân viên trong SD với các team này
</t>
    </r>
  </si>
  <si>
    <t>3D-Hướng dẫn tân thủ</t>
  </si>
  <si>
    <t>PhuLD</t>
  </si>
  <si>
    <t xml:space="preserve">Support Launching </t>
  </si>
  <si>
    <t>AMN-Bảng xếp hạng mới</t>
  </si>
  <si>
    <t>Vportal-Support</t>
  </si>
  <si>
    <t>VinhVT, TyNB,BinhLV,GiangTM</t>
  </si>
  <si>
    <t>R&amp;D Software testing: final report</t>
  </si>
  <si>
    <t>Support cập nhật tính năng reply comment</t>
  </si>
  <si>
    <t>Tool thống kê MRTG member Box và Forum: thêm phần thống kê Peak CCU</t>
  </si>
  <si>
    <t>Fix lỗi kết nối db khi show thread không tồn tại.</t>
  </si>
  <si>
    <t>Lên kế hoạch làm change cho tính năng thống kê nâng cao</t>
  </si>
  <si>
    <t>Tổng hợp tài liệu</t>
  </si>
  <si>
    <t>Update Admin Tool 3Q giải đấu</t>
  </si>
  <si>
    <t>Update tool nhập tin tức cho PG1</t>
  </si>
  <si>
    <t>Tính năng kênh TV ( HieuHT3)</t>
  </si>
  <si>
    <t>Search Service: fix bug</t>
  </si>
  <si>
    <t>SD monthly report - Oct</t>
  </si>
  <si>
    <t xml:space="preserve">ZingPlay G6: box login </t>
  </si>
  <si>
    <t>Apply banner2 cho all sites</t>
  </si>
  <si>
    <t>Tính năng downsite: Fix lỗi ( thoiloan.vn)</t>
  </si>
  <si>
    <t>ZingPlay G6: support</t>
  </si>
  <si>
    <t>Chuẩn hóa tính năng IdLogin và Home-ServerList của mainsite</t>
  </si>
  <si>
    <t>Fix bug app 2U</t>
  </si>
  <si>
    <t>Server list cho site Tướng Thần</t>
  </si>
  <si>
    <t>Fix bug tool block tĩnh</t>
  </si>
  <si>
    <t>Viết document hướng dẫn SEO vportal</t>
  </si>
  <si>
    <t>Chuyển đổi server memcache các site Hòa Lạc</t>
  </si>
  <si>
    <t>Support update BXH Boom</t>
  </si>
  <si>
    <t>Support apply login SSO3 cho Tương Thần</t>
  </si>
  <si>
    <t>Suport check issue chức năng login SSO3 của một số main site đặt ở Hòa Lạc</t>
  </si>
  <si>
    <t>Điều chỉnh lại tính năng feed tin facebook</t>
  </si>
  <si>
    <t>Apply Login SSO3 cho thoiloan.vn</t>
  </si>
  <si>
    <t>Deploy môi trường staging cho Thời Loạn, Thánh Nữ</t>
  </si>
  <si>
    <t>TyNB,BinhLV</t>
  </si>
  <si>
    <t>TyNB,VinhVT</t>
  </si>
  <si>
    <t>VinhVT,BinhLV</t>
  </si>
  <si>
    <t>Làm rõ yêu cầu Tính năng hướng dẫn tân thủ( PG1)</t>
  </si>
  <si>
    <t>BinhLV,TyNB</t>
  </si>
  <si>
    <t>With SonPT</t>
  </si>
  <si>
    <t>TyNB,BinhLV,GiangTM</t>
  </si>
  <si>
    <t>Others</t>
  </si>
  <si>
    <r>
      <t xml:space="preserve">7/11: site response lỗi 502 service unavailable
</t>
    </r>
    <r>
      <rPr>
        <sz val="11"/>
        <color rgb="FFC00000"/>
        <rFont val="Calibri"/>
        <family val="2"/>
        <scheme val="minor"/>
      </rPr>
      <t>=&gt; Cache một vài sites không có( do clear all cache), DB load cao</t>
    </r>
  </si>
  <si>
    <r>
      <t xml:space="preserve">29/11: Diễn đàn chậm, bị treo
</t>
    </r>
    <r>
      <rPr>
        <sz val="11"/>
        <color rgb="FFC00000"/>
        <rFont val="Calibri"/>
        <family val="2"/>
        <scheme val="minor"/>
      </rPr>
      <t>=&gt; Thấy xuất hiện nhiều User lạ có quyền Admin</t>
    </r>
  </si>
  <si>
    <t>BinhLV, GiangTM</t>
  </si>
  <si>
    <t>Vòng 5 DND Creativity Contest 2013</t>
  </si>
  <si>
    <t>Vportal 2.0</t>
  </si>
  <si>
    <t>DND dept.</t>
  </si>
  <si>
    <t>Setup KPI 2014</t>
  </si>
  <si>
    <t>Nghiên cứu plugin design pattern, chuẩn bị cho Vportal V2</t>
  </si>
  <si>
    <t>on-progress</t>
  </si>
  <si>
    <t>ChuyênVD đã request NOC open lại</t>
  </si>
  <si>
    <r>
      <t xml:space="preserve">28/11: các site thuộc server HCM không thể truy cập được
</t>
    </r>
    <r>
      <rPr>
        <sz val="11"/>
        <color rgb="FFC00000"/>
        <rFont val="Calibri"/>
        <family val="2"/>
        <scheme val="minor"/>
      </rPr>
      <t>=&gt; Nguyên nhân do một rule ACL request đến VLAN này nhưng NOC apply cho ACL này và deny các rule cũ dẫn đến các kết nối tới hệ thống Mainsite đều bị block</t>
    </r>
  </si>
  <si>
    <t>Database cache queue không hoạt động, System đã kiểm tra và khắc phục</t>
  </si>
  <si>
    <t>Tháng này Others nhiều nhất trong các tháng
*/VinhVT nghỉ phép 5 ngày
*/Đánh giá KPI cuối năm
*/Các bạn tham gia contest
*/Tasks|requests không nhiều</t>
  </si>
  <si>
    <t>Đang nhờ team ISO check security trên diễn đàn</t>
  </si>
  <si>
    <t>ON-PROGRESS</t>
  </si>
  <si>
    <t>Dứt điểm việc transfer các site csm về 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</si>
</sst>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409]d\-mmm\-yyyy;@"/>
    <numFmt numFmtId="165" formatCode="0.0"/>
  </numFmts>
  <fonts count="34" x14ac:knownFonts="1">
    <font>
      <sz val="11"/>
      <color theme="1"/>
      <name val="Calibri"/>
      <family val="2"/>
      <scheme val="minor"/>
    </font>
    <font>
      <b/>
      <sz val="11"/>
      <color theme="1"/>
      <name val="Calibri"/>
      <family val="2"/>
      <scheme val="minor"/>
    </font>
    <font>
      <b/>
      <sz val="14"/>
      <color theme="4"/>
      <name val="Calibri"/>
      <family val="2"/>
      <scheme val="minor"/>
    </font>
    <font>
      <sz val="11"/>
      <color rgb="FFFF0000"/>
      <name val="Calibri"/>
      <family val="2"/>
      <scheme val="minor"/>
    </font>
    <font>
      <b/>
      <sz val="19"/>
      <color theme="8"/>
      <name val="Calibri"/>
      <family val="2"/>
      <scheme val="minor"/>
    </font>
    <font>
      <b/>
      <i/>
      <sz val="16"/>
      <color theme="8" tint="0.39997558519241921"/>
      <name val="Calibri"/>
      <family val="2"/>
      <scheme val="minor"/>
    </font>
    <font>
      <b/>
      <i/>
      <sz val="11"/>
      <color theme="1"/>
      <name val="Calibri"/>
      <family val="2"/>
      <scheme val="minor"/>
    </font>
    <font>
      <i/>
      <sz val="11"/>
      <color theme="4" tint="-0.249977111117893"/>
      <name val="Calibri"/>
      <family val="2"/>
      <scheme val="minor"/>
    </font>
    <font>
      <b/>
      <i/>
      <u/>
      <sz val="11"/>
      <color theme="4" tint="-0.249977111117893"/>
      <name val="Calibri"/>
      <family val="2"/>
      <scheme val="minor"/>
    </font>
    <font>
      <b/>
      <i/>
      <sz val="12"/>
      <color theme="1"/>
      <name val="Calibri"/>
      <family val="2"/>
      <scheme val="minor"/>
    </font>
    <font>
      <b/>
      <sz val="16"/>
      <color theme="4"/>
      <name val="Calibri"/>
      <family val="2"/>
      <scheme val="minor"/>
    </font>
    <font>
      <b/>
      <sz val="12"/>
      <color rgb="FF00B050"/>
      <name val="Calibri"/>
      <family val="2"/>
      <scheme val="minor"/>
    </font>
    <font>
      <b/>
      <sz val="11"/>
      <color rgb="FF00B050"/>
      <name val="Calibri"/>
      <family val="2"/>
      <scheme val="minor"/>
    </font>
    <font>
      <sz val="11"/>
      <color theme="0" tint="-0.499984740745262"/>
      <name val="Calibri"/>
      <family val="2"/>
      <scheme val="minor"/>
    </font>
    <font>
      <b/>
      <i/>
      <sz val="11"/>
      <color theme="4" tint="-0.249977111117893"/>
      <name val="Calibri"/>
      <family val="2"/>
      <scheme val="minor"/>
    </font>
    <font>
      <sz val="11"/>
      <name val="Calibri"/>
      <family val="2"/>
      <scheme val="minor"/>
    </font>
    <font>
      <b/>
      <sz val="11"/>
      <color rgb="FFFF0000"/>
      <name val="Calibri"/>
      <family val="2"/>
      <scheme val="minor"/>
    </font>
    <font>
      <sz val="11"/>
      <color rgb="FF00B0F0"/>
      <name val="Calibri"/>
      <family val="2"/>
      <scheme val="minor"/>
    </font>
    <font>
      <b/>
      <sz val="16"/>
      <color rgb="FFFF0000"/>
      <name val="Calibri"/>
      <family val="2"/>
      <scheme val="minor"/>
    </font>
    <font>
      <b/>
      <sz val="11"/>
      <color rgb="FF00B0F0"/>
      <name val="Calibri"/>
      <family val="2"/>
      <scheme val="minor"/>
    </font>
    <font>
      <u/>
      <sz val="11"/>
      <color theme="10"/>
      <name val="Calibri"/>
      <family val="2"/>
      <scheme val="minor"/>
    </font>
    <font>
      <b/>
      <sz val="11"/>
      <color theme="5"/>
      <name val="Calibri"/>
      <family val="2"/>
      <scheme val="minor"/>
    </font>
    <font>
      <sz val="11"/>
      <name val="Calibri"/>
      <family val="2"/>
    </font>
    <font>
      <sz val="11"/>
      <color theme="1"/>
      <name val="Calibri"/>
      <family val="2"/>
      <scheme val="minor"/>
    </font>
    <font>
      <b/>
      <sz val="11"/>
      <color theme="0" tint="-0.499984740745262"/>
      <name val="Calibri"/>
      <family val="2"/>
      <scheme val="minor"/>
    </font>
    <font>
      <b/>
      <sz val="11"/>
      <color theme="7" tint="-0.249977111117893"/>
      <name val="Calibri"/>
      <family val="2"/>
      <scheme val="minor"/>
    </font>
    <font>
      <sz val="9"/>
      <color indexed="81"/>
      <name val="Tahoma"/>
      <family val="2"/>
    </font>
    <font>
      <b/>
      <sz val="9"/>
      <color indexed="81"/>
      <name val="Tahoma"/>
      <family val="2"/>
    </font>
    <font>
      <b/>
      <sz val="12"/>
      <color theme="4" tint="-0.249977111117893"/>
      <name val="Calibri"/>
      <family val="2"/>
      <scheme val="minor"/>
    </font>
    <font>
      <b/>
      <sz val="11"/>
      <color rgb="FFC00000"/>
      <name val="Calibri"/>
      <family val="2"/>
      <scheme val="minor"/>
    </font>
    <font>
      <sz val="11"/>
      <color rgb="FFC00000"/>
      <name val="Calibri"/>
      <family val="2"/>
      <scheme val="minor"/>
    </font>
    <font>
      <sz val="11"/>
      <color rgb="FFFF0000"/>
      <name val="Calibri"/>
      <family val="2"/>
    </font>
    <font>
      <b/>
      <sz val="11"/>
      <color rgb="FF0070C0"/>
      <name val="Calibri"/>
      <family val="2"/>
      <scheme val="minor"/>
    </font>
    <font>
      <b/>
      <sz val="11"/>
      <color theme="5" tint="-0.249977111117893"/>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20" fillId="0" borderId="0" applyNumberFormat="0" applyFill="0" applyBorder="0" applyAlignment="0" applyProtection="0"/>
    <xf numFmtId="9" fontId="23" fillId="0" borderId="0" applyFont="0" applyFill="0" applyBorder="0" applyAlignment="0" applyProtection="0"/>
    <xf numFmtId="43" fontId="23" fillId="0" borderId="0" applyFont="0" applyFill="0" applyBorder="0" applyAlignment="0" applyProtection="0"/>
  </cellStyleXfs>
  <cellXfs count="103">
    <xf numFmtId="0" fontId="0" fillId="0" borderId="0" xfId="0"/>
    <xf numFmtId="0" fontId="0" fillId="0" borderId="1" xfId="0" applyBorder="1"/>
    <xf numFmtId="0" fontId="0" fillId="0" borderId="0" xfId="0" applyAlignment="1">
      <alignment horizontal="center"/>
    </xf>
    <xf numFmtId="0" fontId="1" fillId="0" borderId="0" xfId="0" applyFont="1" applyBorder="1" applyAlignment="1">
      <alignment horizontal="center" wrapText="1"/>
    </xf>
    <xf numFmtId="0" fontId="1" fillId="0" borderId="0" xfId="0" applyFont="1" applyBorder="1" applyAlignment="1">
      <alignment wrapText="1"/>
    </xf>
    <xf numFmtId="0" fontId="2" fillId="0" borderId="0" xfId="0" applyFont="1" applyBorder="1" applyAlignment="1">
      <alignment horizontal="left" vertical="center"/>
    </xf>
    <xf numFmtId="0" fontId="1" fillId="0" borderId="0" xfId="0" applyFont="1" applyBorder="1" applyAlignment="1">
      <alignment horizontal="left" wrapText="1"/>
    </xf>
    <xf numFmtId="0" fontId="4" fillId="0" borderId="0" xfId="0" applyFont="1" applyAlignment="1">
      <alignment horizontal="left"/>
    </xf>
    <xf numFmtId="0" fontId="5" fillId="0" borderId="0" xfId="0" applyFont="1" applyAlignment="1">
      <alignment horizontal="left"/>
    </xf>
    <xf numFmtId="0" fontId="1" fillId="0" borderId="0" xfId="0" applyFont="1" applyFill="1" applyBorder="1" applyAlignment="1">
      <alignment horizontal="center"/>
    </xf>
    <xf numFmtId="0" fontId="1" fillId="0" borderId="0" xfId="0" applyFont="1" applyFill="1" applyBorder="1"/>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applyBorder="1" applyAlignment="1">
      <alignment vertical="top" wrapText="1"/>
    </xf>
    <xf numFmtId="0" fontId="6" fillId="0" borderId="0" xfId="0" applyFont="1" applyFill="1" applyBorder="1"/>
    <xf numFmtId="0" fontId="1" fillId="0" borderId="0" xfId="0" applyFont="1"/>
    <xf numFmtId="0" fontId="0" fillId="0" borderId="1" xfId="0" applyBorder="1" applyAlignment="1">
      <alignment vertical="top"/>
    </xf>
    <xf numFmtId="0" fontId="4" fillId="0" borderId="0" xfId="0" applyFont="1" applyBorder="1" applyAlignment="1">
      <alignment horizontal="left" vertical="top"/>
    </xf>
    <xf numFmtId="0" fontId="9" fillId="0" borderId="0" xfId="0" applyFont="1" applyBorder="1" applyAlignment="1">
      <alignment horizontal="left" vertical="center"/>
    </xf>
    <xf numFmtId="0" fontId="9" fillId="0" borderId="0" xfId="0" applyFont="1" applyBorder="1" applyAlignment="1">
      <alignment horizontal="left" vertical="center" wrapText="1"/>
    </xf>
    <xf numFmtId="0" fontId="0" fillId="0" borderId="0" xfId="0" applyAlignment="1">
      <alignment wrapText="1"/>
    </xf>
    <xf numFmtId="0" fontId="0" fillId="2" borderId="1" xfId="0" applyFill="1" applyBorder="1" applyAlignment="1">
      <alignment horizontal="center"/>
    </xf>
    <xf numFmtId="0" fontId="0" fillId="0" borderId="1" xfId="0" applyBorder="1" applyAlignment="1">
      <alignment horizontal="left" vertical="top" wrapText="1"/>
    </xf>
    <xf numFmtId="0" fontId="0" fillId="0" borderId="1" xfId="0" applyBorder="1" applyAlignment="1">
      <alignment horizontal="center" vertical="top"/>
    </xf>
    <xf numFmtId="16" fontId="0" fillId="0" borderId="1" xfId="0" applyNumberFormat="1" applyBorder="1" applyAlignment="1">
      <alignment horizontal="center" vertical="top"/>
    </xf>
    <xf numFmtId="16" fontId="0" fillId="0" borderId="1" xfId="0" applyNumberFormat="1" applyBorder="1" applyAlignment="1">
      <alignment vertical="top"/>
    </xf>
    <xf numFmtId="16" fontId="13" fillId="0" borderId="1" xfId="0" applyNumberFormat="1" applyFont="1" applyBorder="1" applyAlignment="1">
      <alignment vertical="top"/>
    </xf>
    <xf numFmtId="0" fontId="13" fillId="0" borderId="1" xfId="0" applyFont="1" applyBorder="1" applyAlignment="1">
      <alignment vertical="top"/>
    </xf>
    <xf numFmtId="0" fontId="0" fillId="0" borderId="1" xfId="0" applyFill="1" applyBorder="1" applyAlignment="1">
      <alignment horizontal="center" vertical="top"/>
    </xf>
    <xf numFmtId="0" fontId="0" fillId="0" borderId="1" xfId="0" applyBorder="1" applyAlignment="1">
      <alignment horizontal="left" vertical="center" wrapText="1"/>
    </xf>
    <xf numFmtId="0" fontId="3" fillId="0" borderId="1" xfId="0" applyFont="1" applyBorder="1" applyAlignment="1">
      <alignment vertical="center" wrapText="1"/>
    </xf>
    <xf numFmtId="0" fontId="1" fillId="0" borderId="0" xfId="0" applyFont="1"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3" borderId="1" xfId="0" applyFill="1" applyBorder="1" applyAlignment="1">
      <alignment vertical="center"/>
    </xf>
    <xf numFmtId="0" fontId="0" fillId="0" borderId="0" xfId="0" applyFill="1" applyBorder="1" applyAlignment="1">
      <alignment vertical="center" wrapText="1"/>
    </xf>
    <xf numFmtId="0" fontId="3" fillId="3" borderId="1" xfId="0" applyFont="1" applyFill="1" applyBorder="1" applyAlignment="1">
      <alignment vertical="center" wrapText="1"/>
    </xf>
    <xf numFmtId="0" fontId="1" fillId="3" borderId="1" xfId="0" applyFont="1" applyFill="1" applyBorder="1" applyAlignment="1">
      <alignment horizontal="center" vertical="center"/>
    </xf>
    <xf numFmtId="0" fontId="17" fillId="3" borderId="1" xfId="0" applyFont="1" applyFill="1" applyBorder="1" applyAlignment="1">
      <alignment vertical="center" wrapText="1"/>
    </xf>
    <xf numFmtId="0" fontId="17" fillId="3" borderId="1" xfId="0" applyFont="1" applyFill="1" applyBorder="1" applyAlignment="1">
      <alignment vertical="top" wrapText="1"/>
    </xf>
    <xf numFmtId="0" fontId="0" fillId="0" borderId="0" xfId="0" applyAlignment="1">
      <alignment vertical="top"/>
    </xf>
    <xf numFmtId="0" fontId="0" fillId="0" borderId="0" xfId="0" quotePrefix="1" applyAlignment="1">
      <alignment vertical="top" wrapText="1"/>
    </xf>
    <xf numFmtId="0" fontId="18" fillId="0" borderId="0" xfId="0" applyFont="1" applyFill="1" applyBorder="1" applyAlignment="1">
      <alignment vertical="center"/>
    </xf>
    <xf numFmtId="0" fontId="0" fillId="0" borderId="0" xfId="0" applyFont="1"/>
    <xf numFmtId="0" fontId="15" fillId="0" borderId="1" xfId="0" applyFont="1" applyBorder="1" applyAlignment="1">
      <alignment horizontal="center" vertical="top"/>
    </xf>
    <xf numFmtId="0" fontId="15" fillId="0" borderId="1" xfId="0" applyFont="1" applyFill="1" applyBorder="1" applyAlignment="1">
      <alignment horizontal="left" vertical="top" wrapText="1"/>
    </xf>
    <xf numFmtId="0" fontId="0" fillId="0" borderId="0" xfId="0" applyAlignment="1">
      <alignment vertical="top" wrapText="1"/>
    </xf>
    <xf numFmtId="0" fontId="0" fillId="0" borderId="2" xfId="0" applyBorder="1" applyAlignment="1">
      <alignment vertical="top"/>
    </xf>
    <xf numFmtId="0" fontId="12" fillId="0" borderId="1" xfId="0" applyFont="1" applyBorder="1" applyAlignment="1">
      <alignment horizontal="center" vertical="center"/>
    </xf>
    <xf numFmtId="0" fontId="0" fillId="0" borderId="1" xfId="0" applyFill="1" applyBorder="1" applyAlignment="1">
      <alignment horizontal="left" vertical="top" wrapText="1"/>
    </xf>
    <xf numFmtId="0" fontId="15" fillId="0" borderId="1" xfId="0" applyFont="1" applyBorder="1" applyAlignment="1">
      <alignment vertical="top" wrapText="1"/>
    </xf>
    <xf numFmtId="165" fontId="0" fillId="0" borderId="1" xfId="0" applyNumberFormat="1" applyBorder="1" applyAlignment="1">
      <alignment horizontal="right" vertical="top"/>
    </xf>
    <xf numFmtId="165" fontId="1" fillId="0" borderId="0" xfId="0" applyNumberFormat="1" applyFont="1" applyAlignment="1">
      <alignment horizontal="center"/>
    </xf>
    <xf numFmtId="0" fontId="17" fillId="0" borderId="1" xfId="0" applyFont="1" applyBorder="1" applyAlignment="1">
      <alignment vertical="center" wrapText="1"/>
    </xf>
    <xf numFmtId="0" fontId="17" fillId="0" borderId="1" xfId="0" applyFont="1" applyBorder="1" applyAlignment="1">
      <alignment vertical="center"/>
    </xf>
    <xf numFmtId="0" fontId="17" fillId="0" borderId="1" xfId="0" quotePrefix="1" applyFont="1" applyBorder="1" applyAlignment="1">
      <alignment vertical="center" wrapText="1"/>
    </xf>
    <xf numFmtId="0" fontId="19" fillId="0" borderId="1" xfId="0" applyFont="1" applyBorder="1" applyAlignment="1">
      <alignment horizontal="center" vertical="center"/>
    </xf>
    <xf numFmtId="0" fontId="20" fillId="0" borderId="0" xfId="1" applyAlignment="1">
      <alignment wrapText="1"/>
    </xf>
    <xf numFmtId="0" fontId="21" fillId="0" borderId="1" xfId="0" applyFont="1" applyBorder="1" applyAlignment="1">
      <alignment horizontal="center" vertical="center"/>
    </xf>
    <xf numFmtId="0" fontId="16" fillId="0" borderId="1" xfId="0" applyFont="1" applyBorder="1" applyAlignment="1">
      <alignment vertical="center" wrapText="1"/>
    </xf>
    <xf numFmtId="0" fontId="0" fillId="0" borderId="1" xfId="0" applyBorder="1" applyAlignment="1">
      <alignment horizontal="left" vertical="top"/>
    </xf>
    <xf numFmtId="0" fontId="22" fillId="0" borderId="1" xfId="0" applyFont="1" applyBorder="1" applyAlignment="1">
      <alignment horizontal="center" vertical="center"/>
    </xf>
    <xf numFmtId="0" fontId="15" fillId="0" borderId="1" xfId="0" applyFont="1" applyBorder="1" applyAlignment="1">
      <alignment vertical="center" wrapText="1"/>
    </xf>
    <xf numFmtId="0" fontId="15" fillId="3" borderId="1" xfId="0" applyFont="1" applyFill="1" applyBorder="1" applyAlignment="1">
      <alignment vertical="center" wrapText="1"/>
    </xf>
    <xf numFmtId="0" fontId="0" fillId="0" borderId="1" xfId="0" applyBorder="1" applyAlignment="1">
      <alignment horizontal="left" vertical="top"/>
    </xf>
    <xf numFmtId="0" fontId="0" fillId="0" borderId="1" xfId="0" applyFill="1" applyBorder="1" applyAlignment="1">
      <alignment vertical="center"/>
    </xf>
    <xf numFmtId="0" fontId="0" fillId="0" borderId="4" xfId="0" applyBorder="1" applyAlignment="1">
      <alignment vertical="center"/>
    </xf>
    <xf numFmtId="0" fontId="16" fillId="0" borderId="1" xfId="0" applyFont="1" applyBorder="1" applyAlignment="1">
      <alignment horizontal="center" vertical="center"/>
    </xf>
    <xf numFmtId="0" fontId="12"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25" fillId="0" borderId="1" xfId="0" applyFont="1" applyBorder="1" applyAlignment="1">
      <alignment horizontal="center" vertical="center" wrapText="1"/>
    </xf>
    <xf numFmtId="0" fontId="1" fillId="0" borderId="1" xfId="0" quotePrefix="1" applyFont="1" applyBorder="1" applyAlignment="1">
      <alignment vertical="center" wrapText="1"/>
    </xf>
    <xf numFmtId="0" fontId="22" fillId="0" borderId="1" xfId="0" applyFont="1" applyBorder="1" applyAlignment="1">
      <alignment horizontal="left" vertical="center" wrapText="1"/>
    </xf>
    <xf numFmtId="0" fontId="22" fillId="0" borderId="1" xfId="0" applyFont="1" applyBorder="1" applyAlignment="1">
      <alignment horizontal="left" vertical="top" wrapText="1"/>
    </xf>
    <xf numFmtId="9" fontId="0" fillId="0" borderId="1" xfId="2" applyFont="1" applyBorder="1" applyAlignment="1">
      <alignment vertical="center"/>
    </xf>
    <xf numFmtId="0" fontId="0" fillId="0" borderId="1" xfId="0" applyBorder="1" applyAlignment="1">
      <alignment horizontal="left" vertical="top"/>
    </xf>
    <xf numFmtId="0" fontId="0" fillId="0" borderId="2" xfId="0" applyBorder="1" applyAlignment="1">
      <alignment horizontal="center" vertical="top"/>
    </xf>
    <xf numFmtId="0" fontId="29" fillId="0" borderId="1" xfId="0" applyFont="1" applyBorder="1" applyAlignment="1">
      <alignment horizontal="center" vertical="center" wrapText="1"/>
    </xf>
    <xf numFmtId="0" fontId="0" fillId="0" borderId="1" xfId="0" applyBorder="1" applyAlignment="1">
      <alignment wrapText="1"/>
    </xf>
    <xf numFmtId="2" fontId="22" fillId="0" borderId="1" xfId="0" applyNumberFormat="1" applyFont="1" applyBorder="1" applyAlignment="1">
      <alignment horizontal="center" vertical="center"/>
    </xf>
    <xf numFmtId="43" fontId="0" fillId="0" borderId="0" xfId="3" applyFont="1"/>
    <xf numFmtId="0" fontId="0" fillId="0" borderId="1" xfId="0" applyBorder="1" applyAlignment="1">
      <alignment horizontal="right" vertical="top"/>
    </xf>
    <xf numFmtId="2" fontId="0" fillId="0" borderId="1" xfId="0" applyNumberFormat="1" applyBorder="1" applyAlignment="1">
      <alignment horizontal="right" vertical="top"/>
    </xf>
    <xf numFmtId="0" fontId="0" fillId="0" borderId="1" xfId="0" applyFill="1" applyBorder="1" applyAlignment="1">
      <alignment horizontal="right" vertical="top"/>
    </xf>
    <xf numFmtId="0" fontId="0" fillId="0" borderId="1" xfId="0" applyBorder="1" applyAlignment="1">
      <alignment horizontal="right"/>
    </xf>
    <xf numFmtId="0" fontId="31" fillId="0" borderId="1" xfId="0" applyFont="1" applyBorder="1" applyAlignment="1">
      <alignment horizontal="center" vertical="center"/>
    </xf>
    <xf numFmtId="0" fontId="32" fillId="0" borderId="1" xfId="0" applyFont="1" applyBorder="1" applyAlignment="1">
      <alignment horizontal="center" vertical="center" wrapText="1"/>
    </xf>
    <xf numFmtId="0" fontId="10" fillId="0" borderId="1" xfId="0" applyFont="1" applyBorder="1" applyAlignment="1">
      <alignment horizontal="left" vertical="center"/>
    </xf>
    <xf numFmtId="164" fontId="9" fillId="0" borderId="5" xfId="0" applyNumberFormat="1" applyFont="1" applyBorder="1" applyAlignment="1">
      <alignment horizontal="left" vertical="top"/>
    </xf>
    <xf numFmtId="0" fontId="11" fillId="2" borderId="2" xfId="0" applyFont="1" applyFill="1" applyBorder="1" applyAlignment="1">
      <alignment wrapText="1"/>
    </xf>
    <xf numFmtId="0" fontId="11" fillId="2" borderId="3" xfId="0" applyFont="1" applyFill="1" applyBorder="1" applyAlignment="1">
      <alignment wrapText="1"/>
    </xf>
    <xf numFmtId="0" fontId="11" fillId="2" borderId="4" xfId="0" applyFont="1" applyFill="1" applyBorder="1" applyAlignment="1">
      <alignment wrapText="1"/>
    </xf>
    <xf numFmtId="0" fontId="4" fillId="0" borderId="1" xfId="0" applyFont="1" applyBorder="1" applyAlignment="1">
      <alignment horizontal="left" vertical="top"/>
    </xf>
    <xf numFmtId="0" fontId="7" fillId="0" borderId="0" xfId="0" applyFont="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left" vertical="top"/>
    </xf>
    <xf numFmtId="0" fontId="0" fillId="0" borderId="5" xfId="0" applyBorder="1" applyAlignment="1">
      <alignment horizontal="left" wrapText="1"/>
    </xf>
    <xf numFmtId="0" fontId="0" fillId="0" borderId="0" xfId="0" applyAlignment="1">
      <alignment horizontal="left" vertical="top" wrapText="1"/>
    </xf>
    <xf numFmtId="0" fontId="33" fillId="3" borderId="1" xfId="0" applyFont="1" applyFill="1" applyBorder="1" applyAlignment="1">
      <alignment horizontal="center" vertical="center"/>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Effort delivery: </a:t>
            </a:r>
            <a:r>
              <a:rPr lang="en-US"/>
              <a:t>SD Team </a:t>
            </a:r>
            <a:r>
              <a:rPr lang="en-US" baseline="0"/>
              <a:t>Nov-2013</a:t>
            </a:r>
            <a:endParaRPr lang="en-US"/>
          </a:p>
        </c:rich>
      </c:tx>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'RESOURCE USAGE'!$C$4:$C$7</c:f>
              <c:strCache>
                <c:ptCount val="4"/>
                <c:pt idx="0">
                  <c:v>Forum</c:v>
                </c:pt>
                <c:pt idx="1">
                  <c:v>Vportal-Daily support</c:v>
                </c:pt>
                <c:pt idx="2">
                  <c:v>Vportal-Feature Dev</c:v>
                </c:pt>
                <c:pt idx="3">
                  <c:v>Others
</c:v>
                </c:pt>
              </c:strCache>
            </c:strRef>
          </c:cat>
          <c:val>
            <c:numRef>
              <c:f>'RESOURCE USAGE'!$E$4:$E$7</c:f>
              <c:numCache>
                <c:formatCode>0%</c:formatCode>
                <c:ptCount val="4"/>
                <c:pt idx="0">
                  <c:v>4.1666666666666664E-2</c:v>
                </c:pt>
                <c:pt idx="1">
                  <c:v>0.24702380952380953</c:v>
                </c:pt>
                <c:pt idx="2">
                  <c:v>0.34523809523809523</c:v>
                </c:pt>
                <c:pt idx="3">
                  <c:v>0.36607142857142855</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4166666666666672"/>
          <c:y val="0.23166666666666666"/>
          <c:w val="0.34166666666666667"/>
          <c:h val="0.7357518724793547"/>
        </c:manualLayou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599512</xdr:colOff>
      <xdr:row>2</xdr:row>
      <xdr:rowOff>354105</xdr:rowOff>
    </xdr:from>
    <xdr:to>
      <xdr:col>17</xdr:col>
      <xdr:colOff>190499</xdr:colOff>
      <xdr:row>11</xdr:row>
      <xdr:rowOff>295835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zoomScale="85" zoomScaleNormal="85" workbookViewId="0">
      <pane xSplit="1" ySplit="4" topLeftCell="B35" activePane="bottomRight" state="frozen"/>
      <selection pane="topRight" activeCell="B1" sqref="B1"/>
      <selection pane="bottomLeft" activeCell="A5" sqref="A5"/>
      <selection pane="bottomRight" activeCell="D32" sqref="D32"/>
    </sheetView>
  </sheetViews>
  <sheetFormatPr defaultRowHeight="15" x14ac:dyDescent="0.25"/>
  <cols>
    <col min="1" max="1" width="2.42578125" customWidth="1"/>
    <col min="2" max="2" width="6.85546875" style="2" customWidth="1"/>
    <col min="3" max="3" width="38" style="22" customWidth="1"/>
    <col min="4" max="4" width="11.42578125" customWidth="1"/>
    <col min="5" max="6" width="8.7109375" customWidth="1"/>
    <col min="7" max="7" width="9.42578125" customWidth="1"/>
    <col min="8" max="8" width="14.42578125" bestFit="1" customWidth="1"/>
    <col min="9" max="9" width="8.140625" style="2" customWidth="1"/>
    <col min="10" max="10" width="12.42578125" customWidth="1"/>
    <col min="11" max="11" width="23.140625" customWidth="1"/>
    <col min="12" max="12" width="46" customWidth="1"/>
  </cols>
  <sheetData>
    <row r="1" spans="2:12" ht="30" customHeight="1" x14ac:dyDescent="0.25">
      <c r="B1" s="91" t="s">
        <v>9</v>
      </c>
      <c r="C1" s="91"/>
      <c r="D1" s="91"/>
      <c r="E1" s="91"/>
      <c r="F1" s="91"/>
      <c r="G1" s="91"/>
      <c r="H1" s="91"/>
      <c r="I1" s="91"/>
      <c r="J1" s="91"/>
      <c r="K1" s="91"/>
      <c r="L1" s="91"/>
    </row>
    <row r="2" spans="2:12" ht="16.5" customHeight="1" x14ac:dyDescent="0.25">
      <c r="B2" s="92">
        <v>41608</v>
      </c>
      <c r="C2" s="92"/>
      <c r="D2" s="5"/>
      <c r="E2" s="5"/>
      <c r="F2" s="5"/>
      <c r="G2" s="5"/>
      <c r="H2" s="5"/>
      <c r="I2" s="5"/>
      <c r="J2" s="5"/>
      <c r="K2" s="5"/>
      <c r="L2" s="5"/>
    </row>
    <row r="3" spans="2:12" ht="16.5" customHeight="1" x14ac:dyDescent="0.25">
      <c r="B3" s="20" t="s">
        <v>21</v>
      </c>
      <c r="C3" s="21"/>
      <c r="D3" s="5"/>
      <c r="E3" s="5"/>
      <c r="F3" s="5"/>
      <c r="G3" s="5"/>
      <c r="H3" s="5"/>
      <c r="I3" s="5"/>
      <c r="J3" s="5"/>
      <c r="K3" s="5"/>
      <c r="L3" s="5"/>
    </row>
    <row r="4" spans="2:12" ht="45" x14ac:dyDescent="0.25">
      <c r="B4" s="3" t="s">
        <v>0</v>
      </c>
      <c r="C4" s="4" t="s">
        <v>1</v>
      </c>
      <c r="D4" s="4" t="s">
        <v>2</v>
      </c>
      <c r="E4" s="4" t="s">
        <v>7</v>
      </c>
      <c r="F4" s="6" t="s">
        <v>4</v>
      </c>
      <c r="G4" s="6" t="s">
        <v>27</v>
      </c>
      <c r="H4" s="4" t="s">
        <v>3</v>
      </c>
      <c r="I4" s="4" t="s">
        <v>8</v>
      </c>
      <c r="J4" s="3" t="s">
        <v>5</v>
      </c>
      <c r="K4" s="3" t="s">
        <v>55</v>
      </c>
      <c r="L4" s="4" t="s">
        <v>6</v>
      </c>
    </row>
    <row r="5" spans="2:12" ht="18" customHeight="1" x14ac:dyDescent="0.25">
      <c r="B5" s="23"/>
      <c r="C5" s="93" t="s">
        <v>23</v>
      </c>
      <c r="D5" s="94"/>
      <c r="E5" s="94"/>
      <c r="F5" s="94"/>
      <c r="G5" s="94"/>
      <c r="H5" s="94"/>
      <c r="I5" s="94"/>
      <c r="J5" s="94"/>
      <c r="K5" s="94"/>
      <c r="L5" s="95"/>
    </row>
    <row r="6" spans="2:12" ht="30" x14ac:dyDescent="0.25">
      <c r="B6" s="11">
        <v>1</v>
      </c>
      <c r="C6" s="31" t="s">
        <v>67</v>
      </c>
      <c r="D6" s="79"/>
      <c r="E6" s="27"/>
      <c r="F6" s="28"/>
      <c r="G6" s="26">
        <v>41584</v>
      </c>
      <c r="H6" s="15" t="s">
        <v>13</v>
      </c>
      <c r="I6" s="68">
        <v>0.5</v>
      </c>
      <c r="J6" s="51" t="s">
        <v>26</v>
      </c>
      <c r="K6" s="71"/>
      <c r="L6" s="12"/>
    </row>
    <row r="7" spans="2:12" ht="30" x14ac:dyDescent="0.25">
      <c r="B7" s="11">
        <v>2</v>
      </c>
      <c r="C7" s="31" t="s">
        <v>68</v>
      </c>
      <c r="D7" s="79"/>
      <c r="E7" s="27"/>
      <c r="F7" s="28"/>
      <c r="G7" s="26">
        <v>41589</v>
      </c>
      <c r="H7" s="15" t="s">
        <v>13</v>
      </c>
      <c r="I7" s="68">
        <v>1.5</v>
      </c>
      <c r="J7" s="51" t="s">
        <v>26</v>
      </c>
      <c r="K7" s="72"/>
      <c r="L7" s="12"/>
    </row>
    <row r="8" spans="2:12" ht="30" x14ac:dyDescent="0.25">
      <c r="B8" s="11">
        <v>3</v>
      </c>
      <c r="C8" s="31" t="s">
        <v>69</v>
      </c>
      <c r="D8" s="79"/>
      <c r="E8" s="27"/>
      <c r="F8" s="28"/>
      <c r="G8" s="26">
        <v>41591</v>
      </c>
      <c r="H8" s="15" t="s">
        <v>13</v>
      </c>
      <c r="I8" s="68">
        <v>1.25</v>
      </c>
      <c r="J8" s="51" t="s">
        <v>26</v>
      </c>
      <c r="K8" s="73"/>
      <c r="L8" s="69"/>
    </row>
    <row r="9" spans="2:12" ht="30" x14ac:dyDescent="0.25">
      <c r="B9" s="11">
        <v>4</v>
      </c>
      <c r="C9" s="31" t="s">
        <v>70</v>
      </c>
      <c r="D9" s="79"/>
      <c r="E9" s="27"/>
      <c r="F9" s="28"/>
      <c r="G9" s="26">
        <v>41598</v>
      </c>
      <c r="H9" s="15" t="s">
        <v>13</v>
      </c>
      <c r="I9" s="68">
        <v>0.25</v>
      </c>
      <c r="J9" s="51" t="s">
        <v>26</v>
      </c>
      <c r="K9" s="73"/>
      <c r="L9" s="69"/>
    </row>
    <row r="10" spans="2:12" ht="20.25" customHeight="1" x14ac:dyDescent="0.25">
      <c r="B10" s="11"/>
      <c r="C10" s="31"/>
      <c r="D10" s="63"/>
      <c r="E10" s="27"/>
      <c r="F10" s="28"/>
      <c r="G10" s="26"/>
      <c r="H10" s="15"/>
      <c r="I10" s="68"/>
      <c r="J10" s="51"/>
      <c r="K10" s="73"/>
      <c r="L10" s="69"/>
    </row>
    <row r="11" spans="2:12" ht="15.75" x14ac:dyDescent="0.25">
      <c r="B11" s="23"/>
      <c r="C11" s="93" t="s">
        <v>24</v>
      </c>
      <c r="D11" s="94"/>
      <c r="E11" s="94"/>
      <c r="F11" s="94"/>
      <c r="G11" s="94"/>
      <c r="H11" s="94"/>
      <c r="I11" s="94"/>
      <c r="J11" s="94"/>
      <c r="K11" s="94"/>
      <c r="L11" s="95"/>
    </row>
    <row r="12" spans="2:12" x14ac:dyDescent="0.25">
      <c r="B12" s="47">
        <v>1</v>
      </c>
      <c r="C12" s="53" t="s">
        <v>72</v>
      </c>
      <c r="D12" s="18"/>
      <c r="E12" s="27"/>
      <c r="F12" s="28"/>
      <c r="G12" s="27">
        <v>41584</v>
      </c>
      <c r="H12" s="18" t="s">
        <v>14</v>
      </c>
      <c r="I12" s="54">
        <v>1</v>
      </c>
      <c r="J12" s="51" t="s">
        <v>26</v>
      </c>
      <c r="K12" s="74" t="s">
        <v>54</v>
      </c>
      <c r="L12" s="15"/>
    </row>
    <row r="13" spans="2:12" x14ac:dyDescent="0.25">
      <c r="B13" s="47">
        <v>2</v>
      </c>
      <c r="C13" s="53" t="s">
        <v>74</v>
      </c>
      <c r="D13" s="18"/>
      <c r="E13" s="27"/>
      <c r="F13" s="28"/>
      <c r="G13" s="27">
        <v>41586</v>
      </c>
      <c r="H13" s="18" t="s">
        <v>14</v>
      </c>
      <c r="I13" s="54">
        <v>2.5</v>
      </c>
      <c r="J13" s="51" t="s">
        <v>26</v>
      </c>
      <c r="K13" s="74" t="s">
        <v>54</v>
      </c>
      <c r="L13" s="15"/>
    </row>
    <row r="14" spans="2:12" x14ac:dyDescent="0.25">
      <c r="B14" s="47">
        <v>3</v>
      </c>
      <c r="C14" s="52" t="s">
        <v>82</v>
      </c>
      <c r="D14" s="18"/>
      <c r="E14" s="18"/>
      <c r="F14" s="28"/>
      <c r="G14" s="27">
        <v>41593</v>
      </c>
      <c r="H14" s="15" t="s">
        <v>14</v>
      </c>
      <c r="I14" s="86">
        <v>2</v>
      </c>
      <c r="J14" s="51" t="s">
        <v>26</v>
      </c>
      <c r="K14" s="81" t="s">
        <v>64</v>
      </c>
      <c r="L14" s="24"/>
    </row>
    <row r="15" spans="2:12" x14ac:dyDescent="0.25">
      <c r="B15" s="47">
        <v>4</v>
      </c>
      <c r="C15" s="53" t="s">
        <v>75</v>
      </c>
      <c r="D15" s="18"/>
      <c r="E15" s="27"/>
      <c r="F15" s="28"/>
      <c r="G15" s="27">
        <v>41593</v>
      </c>
      <c r="H15" s="18" t="s">
        <v>93</v>
      </c>
      <c r="I15" s="86">
        <f>0.75+1</f>
        <v>1.75</v>
      </c>
      <c r="J15" s="51" t="s">
        <v>26</v>
      </c>
      <c r="K15" s="81" t="s">
        <v>64</v>
      </c>
      <c r="L15" s="15"/>
    </row>
    <row r="16" spans="2:12" x14ac:dyDescent="0.25">
      <c r="B16" s="47">
        <v>5</v>
      </c>
      <c r="C16" s="53" t="s">
        <v>62</v>
      </c>
      <c r="D16" s="18"/>
      <c r="E16" s="27"/>
      <c r="F16" s="28"/>
      <c r="G16" s="27">
        <v>41603</v>
      </c>
      <c r="H16" s="18" t="s">
        <v>94</v>
      </c>
      <c r="I16" s="86">
        <f>1.5+0.25</f>
        <v>1.75</v>
      </c>
      <c r="J16" s="51" t="s">
        <v>26</v>
      </c>
      <c r="K16" s="81" t="s">
        <v>64</v>
      </c>
      <c r="L16" s="15"/>
    </row>
    <row r="17" spans="2:12" x14ac:dyDescent="0.25">
      <c r="B17" s="47">
        <v>6</v>
      </c>
      <c r="C17" s="15" t="s">
        <v>84</v>
      </c>
      <c r="D17" s="18"/>
      <c r="E17" s="27"/>
      <c r="F17" s="28"/>
      <c r="G17" s="26">
        <v>41590</v>
      </c>
      <c r="H17" s="15" t="s">
        <v>14</v>
      </c>
      <c r="I17" s="87">
        <v>0.75</v>
      </c>
      <c r="J17" s="51" t="s">
        <v>26</v>
      </c>
      <c r="K17" s="81" t="s">
        <v>64</v>
      </c>
      <c r="L17" s="15"/>
    </row>
    <row r="18" spans="2:12" x14ac:dyDescent="0.25">
      <c r="B18" s="47">
        <v>7</v>
      </c>
      <c r="C18" s="53" t="s">
        <v>85</v>
      </c>
      <c r="D18" s="18"/>
      <c r="E18" s="27"/>
      <c r="F18" s="28"/>
      <c r="G18" s="27">
        <v>41598</v>
      </c>
      <c r="H18" s="18" t="s">
        <v>14</v>
      </c>
      <c r="I18" s="86">
        <v>0.75</v>
      </c>
      <c r="J18" s="51" t="s">
        <v>26</v>
      </c>
      <c r="K18" s="81" t="s">
        <v>64</v>
      </c>
      <c r="L18" s="15"/>
    </row>
    <row r="19" spans="2:12" x14ac:dyDescent="0.25">
      <c r="B19" s="47">
        <v>8</v>
      </c>
      <c r="C19" s="52" t="s">
        <v>83</v>
      </c>
      <c r="D19" s="18"/>
      <c r="E19" s="27"/>
      <c r="F19" s="28"/>
      <c r="G19" s="27">
        <v>41607</v>
      </c>
      <c r="H19" s="15" t="s">
        <v>14</v>
      </c>
      <c r="I19" s="86">
        <v>1</v>
      </c>
      <c r="J19" s="51" t="s">
        <v>26</v>
      </c>
      <c r="K19" s="74" t="s">
        <v>54</v>
      </c>
      <c r="L19" s="24"/>
    </row>
    <row r="20" spans="2:12" ht="30" x14ac:dyDescent="0.25">
      <c r="B20" s="47">
        <v>9</v>
      </c>
      <c r="C20" s="53" t="s">
        <v>86</v>
      </c>
      <c r="D20" s="18"/>
      <c r="E20" s="27"/>
      <c r="F20" s="28"/>
      <c r="G20" s="27">
        <v>41600</v>
      </c>
      <c r="H20" s="18" t="s">
        <v>97</v>
      </c>
      <c r="I20" s="54">
        <f>0.75+0.75</f>
        <v>1.5</v>
      </c>
      <c r="J20" s="51" t="s">
        <v>26</v>
      </c>
      <c r="K20" s="81" t="s">
        <v>64</v>
      </c>
      <c r="L20" s="15"/>
    </row>
    <row r="21" spans="2:12" ht="30" x14ac:dyDescent="0.25">
      <c r="B21" s="47">
        <v>10</v>
      </c>
      <c r="C21" s="53" t="s">
        <v>90</v>
      </c>
      <c r="D21" s="18"/>
      <c r="E21" s="27"/>
      <c r="F21" s="28"/>
      <c r="G21" s="27">
        <v>41591</v>
      </c>
      <c r="H21" s="18" t="s">
        <v>15</v>
      </c>
      <c r="I21" s="54">
        <v>2</v>
      </c>
      <c r="J21" s="51" t="s">
        <v>26</v>
      </c>
      <c r="K21" s="74" t="s">
        <v>54</v>
      </c>
      <c r="L21" s="15"/>
    </row>
    <row r="22" spans="2:12" x14ac:dyDescent="0.25">
      <c r="B22" s="47">
        <v>11</v>
      </c>
      <c r="C22" s="53" t="s">
        <v>76</v>
      </c>
      <c r="D22" s="18"/>
      <c r="E22" s="27"/>
      <c r="F22" s="28"/>
      <c r="G22" s="27">
        <v>41579</v>
      </c>
      <c r="H22" s="18" t="s">
        <v>95</v>
      </c>
      <c r="I22" s="54">
        <f>0.75+0.25</f>
        <v>1</v>
      </c>
      <c r="J22" s="51" t="s">
        <v>26</v>
      </c>
      <c r="K22" s="90" t="s">
        <v>100</v>
      </c>
      <c r="L22" s="15"/>
    </row>
    <row r="23" spans="2:12" ht="30" x14ac:dyDescent="0.25">
      <c r="B23" s="47">
        <v>12</v>
      </c>
      <c r="C23" s="53" t="s">
        <v>96</v>
      </c>
      <c r="D23" s="18" t="s">
        <v>61</v>
      </c>
      <c r="E23" s="27"/>
      <c r="F23" s="28"/>
      <c r="G23" s="27">
        <v>41603</v>
      </c>
      <c r="H23" s="18" t="s">
        <v>12</v>
      </c>
      <c r="I23" s="86">
        <v>0.75</v>
      </c>
      <c r="J23" s="51" t="s">
        <v>26</v>
      </c>
      <c r="K23" s="74" t="s">
        <v>54</v>
      </c>
      <c r="L23" s="15"/>
    </row>
    <row r="24" spans="2:12" x14ac:dyDescent="0.25">
      <c r="B24" s="47">
        <v>13</v>
      </c>
      <c r="C24" s="53" t="s">
        <v>77</v>
      </c>
      <c r="D24" s="18"/>
      <c r="E24" s="27"/>
      <c r="F24" s="28"/>
      <c r="G24" s="27">
        <v>41582</v>
      </c>
      <c r="H24" s="18" t="s">
        <v>12</v>
      </c>
      <c r="I24" s="54">
        <v>0.75</v>
      </c>
      <c r="J24" s="51" t="s">
        <v>26</v>
      </c>
      <c r="K24" s="74" t="s">
        <v>54</v>
      </c>
      <c r="L24" s="15"/>
    </row>
    <row r="25" spans="2:12" x14ac:dyDescent="0.25">
      <c r="B25" s="47">
        <v>14</v>
      </c>
      <c r="C25" s="53" t="s">
        <v>78</v>
      </c>
      <c r="D25" s="18"/>
      <c r="E25" s="27"/>
      <c r="F25" s="28"/>
      <c r="G25" s="27">
        <v>41586</v>
      </c>
      <c r="H25" s="18" t="s">
        <v>12</v>
      </c>
      <c r="I25" s="54">
        <v>2</v>
      </c>
      <c r="J25" s="51" t="s">
        <v>26</v>
      </c>
      <c r="K25" s="74" t="s">
        <v>54</v>
      </c>
      <c r="L25" s="15"/>
    </row>
    <row r="26" spans="2:12" ht="34.5" customHeight="1" x14ac:dyDescent="0.25">
      <c r="B26" s="47">
        <v>15</v>
      </c>
      <c r="C26" s="48" t="s">
        <v>79</v>
      </c>
      <c r="D26" s="15"/>
      <c r="E26" s="27"/>
      <c r="F26" s="28"/>
      <c r="G26" s="27">
        <v>41586</v>
      </c>
      <c r="H26" s="15" t="s">
        <v>12</v>
      </c>
      <c r="I26" s="85">
        <v>0.25</v>
      </c>
      <c r="J26" s="51" t="s">
        <v>26</v>
      </c>
      <c r="K26" s="74" t="s">
        <v>54</v>
      </c>
      <c r="L26" s="24"/>
    </row>
    <row r="27" spans="2:12" x14ac:dyDescent="0.25">
      <c r="B27" s="47">
        <v>16</v>
      </c>
      <c r="C27" s="52" t="s">
        <v>80</v>
      </c>
      <c r="D27" s="18"/>
      <c r="E27" s="18"/>
      <c r="F27" s="28"/>
      <c r="G27" s="27">
        <v>41598</v>
      </c>
      <c r="H27" s="15" t="s">
        <v>12</v>
      </c>
      <c r="I27" s="86">
        <v>1</v>
      </c>
      <c r="J27" s="51" t="s">
        <v>26</v>
      </c>
      <c r="K27" s="81" t="s">
        <v>64</v>
      </c>
      <c r="L27" s="24"/>
    </row>
    <row r="28" spans="2:12" x14ac:dyDescent="0.25">
      <c r="B28" s="47">
        <v>17</v>
      </c>
      <c r="C28" s="53" t="s">
        <v>73</v>
      </c>
      <c r="D28" s="18"/>
      <c r="E28" s="27">
        <v>41579</v>
      </c>
      <c r="F28" s="28"/>
      <c r="G28" s="27">
        <v>41583</v>
      </c>
      <c r="H28" s="15" t="s">
        <v>13</v>
      </c>
      <c r="I28" s="86">
        <v>3</v>
      </c>
      <c r="J28" s="51" t="s">
        <v>26</v>
      </c>
      <c r="K28" s="74" t="s">
        <v>54</v>
      </c>
      <c r="L28" s="24"/>
    </row>
    <row r="29" spans="2:12" ht="30" x14ac:dyDescent="0.25">
      <c r="B29" s="47">
        <v>18</v>
      </c>
      <c r="C29" s="52" t="s">
        <v>81</v>
      </c>
      <c r="D29" s="18"/>
      <c r="E29" s="27">
        <v>41584</v>
      </c>
      <c r="F29" s="28"/>
      <c r="G29" s="27">
        <v>41604</v>
      </c>
      <c r="H29" s="15" t="s">
        <v>13</v>
      </c>
      <c r="I29" s="86">
        <v>4</v>
      </c>
      <c r="J29" s="51" t="s">
        <v>26</v>
      </c>
      <c r="K29" s="74" t="s">
        <v>54</v>
      </c>
      <c r="L29" s="24" t="s">
        <v>98</v>
      </c>
    </row>
    <row r="30" spans="2:12" ht="18" customHeight="1" x14ac:dyDescent="0.25">
      <c r="B30" s="47">
        <v>19</v>
      </c>
      <c r="C30" s="52" t="s">
        <v>63</v>
      </c>
      <c r="D30" s="18"/>
      <c r="E30" s="18"/>
      <c r="F30" s="28"/>
      <c r="G30" s="27">
        <v>41604</v>
      </c>
      <c r="H30" s="15" t="s">
        <v>13</v>
      </c>
      <c r="I30" s="86">
        <v>3</v>
      </c>
      <c r="J30" s="51" t="s">
        <v>26</v>
      </c>
      <c r="K30" s="74" t="s">
        <v>54</v>
      </c>
      <c r="L30" s="24"/>
    </row>
    <row r="31" spans="2:12" x14ac:dyDescent="0.25">
      <c r="B31" s="47">
        <v>20</v>
      </c>
      <c r="C31" s="53" t="s">
        <v>87</v>
      </c>
      <c r="D31" s="18"/>
      <c r="E31" s="27"/>
      <c r="F31" s="28"/>
      <c r="G31" s="27">
        <v>41598</v>
      </c>
      <c r="H31" s="18" t="s">
        <v>13</v>
      </c>
      <c r="I31" s="54">
        <v>0.25</v>
      </c>
      <c r="J31" s="51" t="s">
        <v>26</v>
      </c>
      <c r="K31" s="81" t="s">
        <v>64</v>
      </c>
      <c r="L31" s="15"/>
    </row>
    <row r="32" spans="2:12" ht="30" x14ac:dyDescent="0.25">
      <c r="B32" s="47">
        <v>21</v>
      </c>
      <c r="C32" s="53" t="s">
        <v>88</v>
      </c>
      <c r="D32" s="18"/>
      <c r="E32" s="27"/>
      <c r="F32" s="28"/>
      <c r="G32" s="27">
        <v>41598</v>
      </c>
      <c r="H32" s="18" t="s">
        <v>13</v>
      </c>
      <c r="I32" s="54">
        <v>0.5</v>
      </c>
      <c r="J32" s="51" t="s">
        <v>26</v>
      </c>
      <c r="K32" s="74" t="s">
        <v>54</v>
      </c>
      <c r="L32" s="15"/>
    </row>
    <row r="33" spans="2:12" ht="30" x14ac:dyDescent="0.25">
      <c r="B33" s="47">
        <v>22</v>
      </c>
      <c r="C33" s="53" t="s">
        <v>89</v>
      </c>
      <c r="D33" s="18"/>
      <c r="E33" s="27"/>
      <c r="F33" s="28"/>
      <c r="G33" s="27">
        <v>41593</v>
      </c>
      <c r="H33" s="18" t="s">
        <v>13</v>
      </c>
      <c r="I33" s="54">
        <v>0.5</v>
      </c>
      <c r="J33" s="51" t="s">
        <v>26</v>
      </c>
      <c r="K33" s="81" t="s">
        <v>64</v>
      </c>
      <c r="L33" s="15"/>
    </row>
    <row r="34" spans="2:12" x14ac:dyDescent="0.25">
      <c r="B34" s="47">
        <v>23</v>
      </c>
      <c r="C34" s="53" t="s">
        <v>91</v>
      </c>
      <c r="D34" s="18"/>
      <c r="E34" s="27"/>
      <c r="F34" s="28"/>
      <c r="G34" s="27">
        <v>41590</v>
      </c>
      <c r="H34" s="18" t="s">
        <v>13</v>
      </c>
      <c r="I34" s="86">
        <v>0.25</v>
      </c>
      <c r="J34" s="51" t="s">
        <v>26</v>
      </c>
      <c r="K34" s="74" t="s">
        <v>54</v>
      </c>
      <c r="L34" s="15"/>
    </row>
    <row r="35" spans="2:12" ht="30" x14ac:dyDescent="0.25">
      <c r="B35" s="47">
        <v>24</v>
      </c>
      <c r="C35" s="53" t="s">
        <v>92</v>
      </c>
      <c r="D35" s="18"/>
      <c r="E35" s="27"/>
      <c r="F35" s="28"/>
      <c r="G35" s="27">
        <v>41591</v>
      </c>
      <c r="H35" s="18" t="s">
        <v>13</v>
      </c>
      <c r="I35" s="54">
        <v>0.5</v>
      </c>
      <c r="J35" s="51" t="s">
        <v>26</v>
      </c>
      <c r="K35" s="81" t="s">
        <v>64</v>
      </c>
      <c r="L35" s="15"/>
    </row>
    <row r="36" spans="2:12" ht="45" x14ac:dyDescent="0.25">
      <c r="B36" s="47">
        <v>25</v>
      </c>
      <c r="C36" s="15" t="s">
        <v>53</v>
      </c>
      <c r="D36" s="1"/>
      <c r="E36" s="1"/>
      <c r="F36" s="1"/>
      <c r="G36" s="27">
        <v>41607</v>
      </c>
      <c r="H36" s="82" t="s">
        <v>65</v>
      </c>
      <c r="I36" s="88">
        <f>4+5+1+0</f>
        <v>10</v>
      </c>
      <c r="J36" s="51" t="s">
        <v>26</v>
      </c>
      <c r="K36" s="81" t="s">
        <v>64</v>
      </c>
      <c r="L36" s="15"/>
    </row>
    <row r="37" spans="2:12" x14ac:dyDescent="0.25">
      <c r="B37" s="47">
        <v>26</v>
      </c>
      <c r="C37" s="15" t="s">
        <v>66</v>
      </c>
      <c r="D37" s="18" t="s">
        <v>25</v>
      </c>
      <c r="E37" s="27">
        <v>41440</v>
      </c>
      <c r="F37" s="28">
        <v>41578</v>
      </c>
      <c r="G37" s="25"/>
      <c r="H37" s="15" t="s">
        <v>12</v>
      </c>
      <c r="I37" s="85">
        <v>5</v>
      </c>
      <c r="J37" s="51" t="s">
        <v>26</v>
      </c>
      <c r="K37" s="74" t="s">
        <v>54</v>
      </c>
      <c r="L37" s="50" t="s">
        <v>71</v>
      </c>
    </row>
    <row r="38" spans="2:12" ht="30" x14ac:dyDescent="0.25">
      <c r="B38" s="47">
        <v>27</v>
      </c>
      <c r="C38" s="15" t="s">
        <v>104</v>
      </c>
      <c r="D38" s="18"/>
      <c r="E38" s="27"/>
      <c r="F38" s="28"/>
      <c r="G38" s="27">
        <v>41607</v>
      </c>
      <c r="H38" s="15" t="s">
        <v>99</v>
      </c>
      <c r="I38" s="85">
        <f>2+2+1.5</f>
        <v>5.5</v>
      </c>
      <c r="J38" s="51" t="s">
        <v>26</v>
      </c>
      <c r="K38" s="90" t="s">
        <v>100</v>
      </c>
      <c r="L38" s="50"/>
    </row>
    <row r="39" spans="2:12" ht="30" x14ac:dyDescent="0.25">
      <c r="B39" s="47">
        <v>28</v>
      </c>
      <c r="C39" s="15" t="s">
        <v>108</v>
      </c>
      <c r="D39" s="18" t="s">
        <v>25</v>
      </c>
      <c r="E39" s="27">
        <v>41589</v>
      </c>
      <c r="F39" s="28"/>
      <c r="G39" s="25"/>
      <c r="H39" s="15" t="s">
        <v>15</v>
      </c>
      <c r="I39" s="85">
        <v>3</v>
      </c>
      <c r="J39" s="70" t="s">
        <v>109</v>
      </c>
      <c r="K39" s="74" t="s">
        <v>54</v>
      </c>
      <c r="L39" s="50"/>
    </row>
    <row r="40" spans="2:12" x14ac:dyDescent="0.25">
      <c r="I40" s="55">
        <f>SUM(I6:I10,I12:I39)</f>
        <v>59.75</v>
      </c>
    </row>
    <row r="41" spans="2:12" x14ac:dyDescent="0.25">
      <c r="C41" s="60"/>
      <c r="I41" s="33"/>
    </row>
  </sheetData>
  <mergeCells count="4">
    <mergeCell ref="B1:L1"/>
    <mergeCell ref="B2:C2"/>
    <mergeCell ref="C5:L5"/>
    <mergeCell ref="C11:L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21"/>
  <sheetViews>
    <sheetView zoomScale="85" zoomScaleNormal="85" workbookViewId="0">
      <pane xSplit="1" ySplit="3" topLeftCell="B10" activePane="bottomRight" state="frozen"/>
      <selection pane="topRight" activeCell="B1" sqref="B1"/>
      <selection pane="bottomLeft" activeCell="A4" sqref="A4"/>
      <selection pane="bottomRight" activeCell="J16" sqref="J16"/>
    </sheetView>
  </sheetViews>
  <sheetFormatPr defaultRowHeight="15" x14ac:dyDescent="0.25"/>
  <cols>
    <col min="2" max="2" width="17" style="2" bestFit="1" customWidth="1"/>
    <col min="3" max="3" width="23.5703125" customWidth="1"/>
    <col min="4" max="4" width="18" customWidth="1"/>
    <col min="5" max="5" width="16.140625" customWidth="1"/>
    <col min="6" max="6" width="33" customWidth="1"/>
    <col min="7" max="7" width="9.140625" customWidth="1"/>
  </cols>
  <sheetData>
    <row r="1" spans="2:7" ht="24.75" x14ac:dyDescent="0.25">
      <c r="B1" s="96" t="s">
        <v>10</v>
      </c>
      <c r="C1" s="96"/>
      <c r="D1" s="96"/>
      <c r="E1" s="96"/>
      <c r="F1" s="96"/>
      <c r="G1" s="96"/>
    </row>
    <row r="2" spans="2:7" ht="141" customHeight="1" x14ac:dyDescent="0.35">
      <c r="B2" s="8"/>
      <c r="C2" s="97" t="s">
        <v>59</v>
      </c>
      <c r="D2" s="97"/>
      <c r="E2" s="97"/>
      <c r="F2" s="97"/>
      <c r="G2" s="97"/>
    </row>
    <row r="3" spans="2:7" ht="29.25" customHeight="1" x14ac:dyDescent="0.25">
      <c r="B3" s="10" t="s">
        <v>11</v>
      </c>
      <c r="C3" s="10" t="s">
        <v>51</v>
      </c>
      <c r="D3" s="10" t="s">
        <v>52</v>
      </c>
      <c r="E3" s="10" t="s">
        <v>56</v>
      </c>
      <c r="F3" s="16" t="s">
        <v>16</v>
      </c>
      <c r="G3" s="16"/>
    </row>
    <row r="4" spans="2:7" ht="29.25" customHeight="1" x14ac:dyDescent="0.25">
      <c r="B4" s="64">
        <v>1</v>
      </c>
      <c r="C4" s="14" t="s">
        <v>23</v>
      </c>
      <c r="D4" s="64">
        <f>SUM(DELIVERABLES!I6:I9)</f>
        <v>3.5</v>
      </c>
      <c r="E4" s="78">
        <f>D4/D8</f>
        <v>4.1666666666666664E-2</v>
      </c>
      <c r="F4" s="76"/>
      <c r="G4" s="16"/>
    </row>
    <row r="5" spans="2:7" ht="30" customHeight="1" x14ac:dyDescent="0.25">
      <c r="B5" s="64">
        <v>2</v>
      </c>
      <c r="C5" s="14" t="s">
        <v>53</v>
      </c>
      <c r="D5" s="83">
        <f>SUM(DELIVERABLES!I14:I18,DELIVERABLES!I20,DELIVERABLES!I27,DELIVERABLES!I31,DELIVERABLES!I33,DELIVERABLES!I35,DELIVERABLES!I36)</f>
        <v>20.75</v>
      </c>
      <c r="E5" s="78">
        <f>D5/D8</f>
        <v>0.24702380952380953</v>
      </c>
      <c r="F5" s="64"/>
      <c r="G5" s="16"/>
    </row>
    <row r="6" spans="2:7" ht="21" customHeight="1" x14ac:dyDescent="0.25">
      <c r="B6" s="64">
        <v>3</v>
      </c>
      <c r="C6" s="14" t="s">
        <v>54</v>
      </c>
      <c r="D6" s="83">
        <f>SUM(DELIVERABLES!I12:I13,DELIVERABLES!I19,DELIVERABLES!I21,DELIVERABLES!I23:I26,DELIVERABLES!I28:I30,DELIVERABLES!I32,DELIVERABLES!I34,DELIVERABLES!I37,DELIVERABLES!I39)</f>
        <v>29</v>
      </c>
      <c r="E6" s="78">
        <f>D6/D8</f>
        <v>0.34523809523809523</v>
      </c>
      <c r="F6" s="76"/>
      <c r="G6" s="16"/>
    </row>
    <row r="7" spans="2:7" ht="30" x14ac:dyDescent="0.25">
      <c r="B7" s="64">
        <v>4</v>
      </c>
      <c r="C7" s="14" t="s">
        <v>58</v>
      </c>
      <c r="D7" s="89">
        <f>D8-SUM(D4:D6)</f>
        <v>30.75</v>
      </c>
      <c r="E7" s="78">
        <f>D7/D8</f>
        <v>0.36607142857142855</v>
      </c>
      <c r="F7" s="77"/>
      <c r="G7" s="16">
        <f>D7-8-15</f>
        <v>7.75</v>
      </c>
    </row>
    <row r="8" spans="2:7" ht="30" customHeight="1" x14ac:dyDescent="0.25">
      <c r="B8" s="64">
        <v>5</v>
      </c>
      <c r="C8" s="75" t="s">
        <v>57</v>
      </c>
      <c r="D8" s="64">
        <f>21*4</f>
        <v>84</v>
      </c>
      <c r="E8" s="78">
        <v>1</v>
      </c>
      <c r="F8" s="76"/>
      <c r="G8" s="16"/>
    </row>
    <row r="9" spans="2:7" x14ac:dyDescent="0.25">
      <c r="B9" s="64">
        <v>6</v>
      </c>
      <c r="C9" s="13"/>
      <c r="D9" s="64"/>
      <c r="E9" s="1"/>
      <c r="F9" s="64"/>
      <c r="G9" s="16"/>
    </row>
    <row r="10" spans="2:7" x14ac:dyDescent="0.25">
      <c r="B10" s="64">
        <v>7</v>
      </c>
      <c r="C10" s="13"/>
      <c r="D10" s="64"/>
      <c r="E10" s="1"/>
      <c r="F10" s="64"/>
      <c r="G10" s="16"/>
    </row>
    <row r="12" spans="2:7" ht="24.75" x14ac:dyDescent="0.4">
      <c r="B12" s="7" t="s">
        <v>16</v>
      </c>
    </row>
    <row r="13" spans="2:7" x14ac:dyDescent="0.25">
      <c r="B13" s="98" t="s">
        <v>113</v>
      </c>
      <c r="C13" s="99"/>
      <c r="D13" s="99"/>
      <c r="E13" s="99"/>
      <c r="F13" s="99"/>
      <c r="G13" s="99"/>
    </row>
    <row r="14" spans="2:7" x14ac:dyDescent="0.25">
      <c r="B14" s="99"/>
      <c r="C14" s="99"/>
      <c r="D14" s="99"/>
      <c r="E14" s="99"/>
      <c r="F14" s="99"/>
      <c r="G14" s="99"/>
    </row>
    <row r="15" spans="2:7" x14ac:dyDescent="0.25">
      <c r="B15" s="99"/>
      <c r="C15" s="99"/>
      <c r="D15" s="99"/>
      <c r="E15" s="99"/>
      <c r="F15" s="99"/>
      <c r="G15" s="99"/>
    </row>
    <row r="16" spans="2:7" x14ac:dyDescent="0.25">
      <c r="B16" s="99"/>
      <c r="C16" s="99"/>
      <c r="D16" s="99"/>
      <c r="E16" s="99"/>
      <c r="F16" s="99"/>
      <c r="G16" s="99"/>
    </row>
    <row r="17" spans="2:7" x14ac:dyDescent="0.25">
      <c r="B17" s="99"/>
      <c r="C17" s="99"/>
      <c r="D17" s="99"/>
      <c r="E17" s="99"/>
      <c r="F17" s="99"/>
      <c r="G17" s="99"/>
    </row>
    <row r="18" spans="2:7" x14ac:dyDescent="0.25">
      <c r="B18" s="99"/>
      <c r="C18" s="99"/>
      <c r="D18" s="99"/>
      <c r="E18" s="99"/>
      <c r="F18" s="99"/>
      <c r="G18" s="99"/>
    </row>
    <row r="19" spans="2:7" ht="33.75" customHeight="1" x14ac:dyDescent="0.25">
      <c r="B19" s="99"/>
      <c r="C19" s="99"/>
      <c r="D19" s="99"/>
      <c r="E19" s="99"/>
      <c r="F19" s="99"/>
      <c r="G19" s="99"/>
    </row>
    <row r="20" spans="2:7" x14ac:dyDescent="0.25">
      <c r="B20" s="35"/>
      <c r="C20" s="100"/>
      <c r="D20" s="100"/>
      <c r="E20" s="100"/>
      <c r="F20" s="100"/>
      <c r="G20" s="100"/>
    </row>
    <row r="21" spans="2:7" x14ac:dyDescent="0.25">
      <c r="B21" s="35"/>
      <c r="C21" s="101"/>
      <c r="D21" s="101"/>
      <c r="E21" s="101"/>
      <c r="F21" s="101"/>
      <c r="G21" s="101"/>
    </row>
  </sheetData>
  <mergeCells count="5">
    <mergeCell ref="B1:G1"/>
    <mergeCell ref="C2:G2"/>
    <mergeCell ref="B13:G19"/>
    <mergeCell ref="C20:G20"/>
    <mergeCell ref="C21:G2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zoomScale="85" zoomScaleNormal="85" workbookViewId="0">
      <pane xSplit="1" ySplit="3" topLeftCell="B4" activePane="bottomRight" state="frozen"/>
      <selection pane="topRight" activeCell="B1" sqref="B1"/>
      <selection pane="bottomLeft" activeCell="A3" sqref="A3"/>
      <selection pane="bottomRight" activeCell="E16" sqref="E16"/>
    </sheetView>
  </sheetViews>
  <sheetFormatPr defaultRowHeight="15" x14ac:dyDescent="0.25"/>
  <cols>
    <col min="3" max="3" width="58.7109375" customWidth="1"/>
    <col min="4" max="4" width="16.5703125" bestFit="1" customWidth="1"/>
    <col min="5" max="5" width="51.5703125" customWidth="1"/>
    <col min="6" max="6" width="17.42578125" style="35" customWidth="1"/>
  </cols>
  <sheetData>
    <row r="1" spans="2:7" ht="24.75" x14ac:dyDescent="0.25">
      <c r="B1" s="96" t="s">
        <v>18</v>
      </c>
      <c r="C1" s="96"/>
      <c r="D1" s="96"/>
      <c r="E1" s="96"/>
    </row>
    <row r="2" spans="2:7" ht="35.25" customHeight="1" x14ac:dyDescent="0.25">
      <c r="B2" s="19"/>
      <c r="C2" s="97" t="s">
        <v>29</v>
      </c>
      <c r="D2" s="97"/>
      <c r="E2" s="97"/>
      <c r="F2" s="97"/>
      <c r="G2" s="97"/>
    </row>
    <row r="3" spans="2:7" x14ac:dyDescent="0.25">
      <c r="B3" s="9" t="s">
        <v>11</v>
      </c>
      <c r="C3" s="10" t="s">
        <v>19</v>
      </c>
      <c r="D3" s="10" t="s">
        <v>17</v>
      </c>
      <c r="E3" s="17" t="s">
        <v>20</v>
      </c>
      <c r="F3" s="36" t="s">
        <v>5</v>
      </c>
    </row>
    <row r="4" spans="2:7" ht="53.25" customHeight="1" x14ac:dyDescent="0.25">
      <c r="B4" s="11">
        <v>1</v>
      </c>
      <c r="C4" s="41" t="s">
        <v>101</v>
      </c>
      <c r="D4" s="37" t="s">
        <v>15</v>
      </c>
      <c r="E4" s="66" t="s">
        <v>112</v>
      </c>
      <c r="F4" s="40" t="s">
        <v>31</v>
      </c>
    </row>
    <row r="5" spans="2:7" ht="60" x14ac:dyDescent="0.25">
      <c r="B5" s="11">
        <v>2</v>
      </c>
      <c r="C5" s="41" t="s">
        <v>111</v>
      </c>
      <c r="D5" s="37" t="s">
        <v>15</v>
      </c>
      <c r="E5" s="66" t="s">
        <v>110</v>
      </c>
      <c r="F5" s="40" t="s">
        <v>31</v>
      </c>
    </row>
    <row r="6" spans="2:7" ht="30" x14ac:dyDescent="0.25">
      <c r="B6" s="11">
        <v>3</v>
      </c>
      <c r="C6" s="41" t="s">
        <v>102</v>
      </c>
      <c r="D6" s="37" t="s">
        <v>103</v>
      </c>
      <c r="E6" s="66" t="s">
        <v>114</v>
      </c>
      <c r="F6" s="102" t="s">
        <v>115</v>
      </c>
    </row>
    <row r="7" spans="2:7" x14ac:dyDescent="0.25">
      <c r="B7" s="11">
        <v>4</v>
      </c>
      <c r="C7" s="42"/>
      <c r="D7" s="37"/>
      <c r="E7" s="39"/>
      <c r="F7" s="40"/>
    </row>
    <row r="8" spans="2:7" x14ac:dyDescent="0.25">
      <c r="B8" s="11">
        <v>5</v>
      </c>
      <c r="C8" s="56"/>
      <c r="D8" s="57"/>
      <c r="E8" s="58"/>
      <c r="F8" s="59"/>
    </row>
    <row r="9" spans="2:7" x14ac:dyDescent="0.25">
      <c r="B9" s="11">
        <v>6</v>
      </c>
      <c r="C9" s="13"/>
      <c r="D9" s="12"/>
      <c r="E9" s="65"/>
      <c r="F9" s="34"/>
    </row>
    <row r="10" spans="2:7" x14ac:dyDescent="0.25">
      <c r="B10" s="11">
        <v>7</v>
      </c>
      <c r="C10" s="13"/>
      <c r="D10" s="12"/>
      <c r="E10" s="32"/>
      <c r="F10" s="34"/>
    </row>
    <row r="11" spans="2:7" x14ac:dyDescent="0.25">
      <c r="B11" s="11">
        <v>8</v>
      </c>
      <c r="C11" s="13"/>
      <c r="D11" s="12"/>
      <c r="E11" s="32"/>
      <c r="F11" s="34"/>
    </row>
    <row r="12" spans="2:7" x14ac:dyDescent="0.25">
      <c r="B12" s="11">
        <v>9</v>
      </c>
      <c r="C12" s="62"/>
      <c r="D12" s="12"/>
      <c r="E12" s="32"/>
      <c r="F12" s="34"/>
    </row>
    <row r="13" spans="2:7" x14ac:dyDescent="0.25">
      <c r="B13" s="11">
        <v>10</v>
      </c>
      <c r="C13" s="13"/>
      <c r="D13" s="12"/>
      <c r="E13" s="32"/>
      <c r="F13" s="34"/>
    </row>
    <row r="14" spans="2:7" x14ac:dyDescent="0.25">
      <c r="B14" s="11">
        <v>11</v>
      </c>
      <c r="C14" s="13"/>
      <c r="D14" s="12"/>
      <c r="E14" s="32"/>
      <c r="F14" s="34"/>
    </row>
    <row r="16" spans="2:7" x14ac:dyDescent="0.25">
      <c r="C16" s="38"/>
    </row>
    <row r="18" spans="5:5" x14ac:dyDescent="0.25">
      <c r="E18" s="84"/>
    </row>
  </sheetData>
  <mergeCells count="2">
    <mergeCell ref="B1:E1"/>
    <mergeCell ref="C2: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9"/>
  <sheetViews>
    <sheetView tabSelected="1" zoomScale="85" zoomScaleNormal="85" workbookViewId="0">
      <pane xSplit="1" ySplit="4" topLeftCell="B5" activePane="bottomRight" state="frozen"/>
      <selection pane="topRight" activeCell="B1" sqref="B1"/>
      <selection pane="bottomLeft" activeCell="A5" sqref="A5"/>
      <selection pane="bottomRight" activeCell="G15" sqref="G15"/>
    </sheetView>
  </sheetViews>
  <sheetFormatPr defaultRowHeight="15" x14ac:dyDescent="0.25"/>
  <cols>
    <col min="1" max="1" width="2.42578125" customWidth="1"/>
    <col min="2" max="2" width="6.85546875" style="2" customWidth="1"/>
    <col min="3" max="3" width="37.85546875" style="22" customWidth="1"/>
    <col min="4" max="4" width="16.28515625" customWidth="1"/>
    <col min="5" max="5" width="8.7109375" customWidth="1"/>
    <col min="6" max="6" width="10.85546875" bestFit="1" customWidth="1"/>
    <col min="7" max="7" width="9.42578125" customWidth="1"/>
    <col min="8" max="8" width="9.7109375" bestFit="1" customWidth="1"/>
    <col min="9" max="9" width="8.140625" style="2" customWidth="1"/>
    <col min="10" max="10" width="12.28515625" customWidth="1"/>
    <col min="11" max="11" width="22.7109375" customWidth="1"/>
    <col min="12" max="12" width="98.5703125" customWidth="1"/>
  </cols>
  <sheetData>
    <row r="1" spans="2:12" ht="30" customHeight="1" x14ac:dyDescent="0.25">
      <c r="B1" s="91" t="s">
        <v>22</v>
      </c>
      <c r="C1" s="91"/>
      <c r="D1" s="91"/>
      <c r="E1" s="91"/>
      <c r="F1" s="91"/>
      <c r="G1" s="91"/>
      <c r="H1" s="91"/>
      <c r="I1" s="91"/>
      <c r="J1" s="91"/>
      <c r="K1" s="91"/>
      <c r="L1" s="91"/>
    </row>
    <row r="2" spans="2:12" ht="16.5" customHeight="1" x14ac:dyDescent="0.25">
      <c r="B2" s="92">
        <v>41578</v>
      </c>
      <c r="C2" s="92"/>
      <c r="D2" s="5"/>
      <c r="E2" s="5"/>
      <c r="F2" s="5"/>
      <c r="G2" s="5"/>
      <c r="H2" s="5"/>
      <c r="I2" s="5"/>
      <c r="J2" s="5"/>
      <c r="K2" s="5"/>
      <c r="L2" s="5"/>
    </row>
    <row r="3" spans="2:12" ht="16.5" customHeight="1" x14ac:dyDescent="0.25">
      <c r="B3" s="20" t="s">
        <v>21</v>
      </c>
      <c r="C3" s="21"/>
      <c r="D3" s="5"/>
      <c r="E3" s="5"/>
      <c r="F3" s="5"/>
      <c r="G3" s="5"/>
      <c r="H3" s="5"/>
      <c r="I3" s="5"/>
      <c r="J3" s="5"/>
      <c r="K3" s="5"/>
      <c r="L3" s="5"/>
    </row>
    <row r="4" spans="2:12" ht="45" x14ac:dyDescent="0.25">
      <c r="B4" s="3" t="s">
        <v>0</v>
      </c>
      <c r="C4" s="4" t="s">
        <v>1</v>
      </c>
      <c r="D4" s="4" t="s">
        <v>2</v>
      </c>
      <c r="E4" s="4" t="s">
        <v>7</v>
      </c>
      <c r="F4" s="6" t="s">
        <v>4</v>
      </c>
      <c r="G4" s="6" t="s">
        <v>27</v>
      </c>
      <c r="H4" s="4" t="s">
        <v>3</v>
      </c>
      <c r="I4" s="4" t="s">
        <v>8</v>
      </c>
      <c r="J4" s="3" t="s">
        <v>5</v>
      </c>
      <c r="K4" s="3"/>
      <c r="L4" s="4" t="s">
        <v>6</v>
      </c>
    </row>
    <row r="5" spans="2:12" ht="18" customHeight="1" x14ac:dyDescent="0.25">
      <c r="B5" s="23"/>
      <c r="C5" s="93" t="s">
        <v>23</v>
      </c>
      <c r="D5" s="94"/>
      <c r="E5" s="94"/>
      <c r="F5" s="94"/>
      <c r="G5" s="94"/>
      <c r="H5" s="94"/>
      <c r="I5" s="94"/>
      <c r="J5" s="94"/>
      <c r="K5" s="94"/>
      <c r="L5" s="95"/>
    </row>
    <row r="6" spans="2:12" x14ac:dyDescent="0.25">
      <c r="B6" s="11">
        <v>1</v>
      </c>
      <c r="C6" s="31"/>
      <c r="D6" s="67"/>
      <c r="E6" s="27"/>
      <c r="F6" s="28"/>
      <c r="G6" s="26"/>
      <c r="H6" s="15"/>
      <c r="I6" s="68"/>
      <c r="J6" s="61"/>
      <c r="K6" s="61"/>
      <c r="L6" s="1"/>
    </row>
    <row r="7" spans="2:12" x14ac:dyDescent="0.25">
      <c r="B7" s="11">
        <v>2</v>
      </c>
      <c r="C7" s="31"/>
      <c r="D7" s="67"/>
      <c r="E7" s="27"/>
      <c r="F7" s="28"/>
      <c r="G7" s="26"/>
      <c r="H7" s="15"/>
      <c r="I7" s="68"/>
      <c r="J7" s="61"/>
      <c r="K7" s="61"/>
      <c r="L7" s="1"/>
    </row>
    <row r="8" spans="2:12" x14ac:dyDescent="0.25">
      <c r="B8" s="11">
        <v>3</v>
      </c>
      <c r="C8" s="31"/>
      <c r="D8" s="67"/>
      <c r="E8" s="27"/>
      <c r="F8" s="28"/>
      <c r="G8" s="26"/>
      <c r="H8" s="15"/>
      <c r="I8" s="68"/>
      <c r="J8" s="61"/>
      <c r="K8" s="61"/>
      <c r="L8" s="1"/>
    </row>
    <row r="9" spans="2:12" x14ac:dyDescent="0.25">
      <c r="B9" s="11">
        <v>4</v>
      </c>
      <c r="C9" s="31"/>
      <c r="D9" s="67"/>
      <c r="E9" s="27"/>
      <c r="F9" s="28"/>
      <c r="G9" s="26"/>
      <c r="H9" s="15"/>
      <c r="I9" s="68"/>
      <c r="J9" s="70"/>
      <c r="K9" s="70"/>
      <c r="L9" s="1"/>
    </row>
    <row r="10" spans="2:12" ht="15.75" x14ac:dyDescent="0.25">
      <c r="B10" s="23"/>
      <c r="C10" s="93" t="s">
        <v>24</v>
      </c>
      <c r="D10" s="94"/>
      <c r="E10" s="94"/>
      <c r="F10" s="94"/>
      <c r="G10" s="94"/>
      <c r="H10" s="94"/>
      <c r="I10" s="94"/>
      <c r="J10" s="94"/>
      <c r="K10" s="94"/>
      <c r="L10" s="95"/>
    </row>
    <row r="11" spans="2:12" x14ac:dyDescent="0.25">
      <c r="B11" s="47">
        <v>1</v>
      </c>
      <c r="C11" s="53" t="s">
        <v>60</v>
      </c>
      <c r="D11" s="18" t="s">
        <v>61</v>
      </c>
      <c r="E11" s="27"/>
      <c r="F11" s="28"/>
      <c r="G11" s="18"/>
      <c r="H11" s="18" t="s">
        <v>14</v>
      </c>
      <c r="I11" s="54"/>
      <c r="J11" s="18"/>
      <c r="K11" s="74" t="s">
        <v>54</v>
      </c>
      <c r="L11" s="15"/>
    </row>
    <row r="12" spans="2:12" x14ac:dyDescent="0.25">
      <c r="B12" s="47">
        <v>2</v>
      </c>
      <c r="C12" s="53" t="s">
        <v>105</v>
      </c>
      <c r="D12" s="18" t="s">
        <v>106</v>
      </c>
      <c r="E12" s="27"/>
      <c r="F12" s="28"/>
      <c r="G12" s="18"/>
      <c r="H12" s="18" t="s">
        <v>15</v>
      </c>
      <c r="I12" s="54"/>
      <c r="J12" s="18"/>
      <c r="K12" s="18"/>
      <c r="L12" s="15"/>
    </row>
    <row r="13" spans="2:12" x14ac:dyDescent="0.25">
      <c r="B13" s="47">
        <v>3</v>
      </c>
      <c r="C13" s="53" t="s">
        <v>107</v>
      </c>
      <c r="D13" s="18"/>
      <c r="E13" s="27"/>
      <c r="F13" s="28"/>
      <c r="G13" s="18"/>
      <c r="H13" s="18"/>
      <c r="I13" s="54"/>
      <c r="J13" s="18"/>
      <c r="K13" s="18"/>
      <c r="L13" s="15"/>
    </row>
    <row r="14" spans="2:12" ht="30" x14ac:dyDescent="0.25">
      <c r="B14" s="47">
        <v>4</v>
      </c>
      <c r="C14" s="53" t="s">
        <v>116</v>
      </c>
      <c r="D14" s="18"/>
      <c r="E14" s="27"/>
      <c r="F14" s="28"/>
      <c r="G14" s="27">
        <v>41639</v>
      </c>
      <c r="H14" s="18" t="s">
        <v>12</v>
      </c>
      <c r="I14" s="54"/>
      <c r="J14" s="18"/>
      <c r="K14" s="18"/>
      <c r="L14" s="15"/>
    </row>
    <row r="15" spans="2:12" ht="30" x14ac:dyDescent="0.25">
      <c r="B15" s="47">
        <v>5</v>
      </c>
      <c r="C15" s="15" t="s">
        <v>30</v>
      </c>
      <c r="D15" s="18" t="s">
        <v>28</v>
      </c>
      <c r="E15" s="27"/>
      <c r="F15" s="28">
        <v>41547</v>
      </c>
      <c r="G15" s="26"/>
      <c r="H15" s="15"/>
      <c r="I15" s="18"/>
      <c r="J15" s="30"/>
      <c r="K15" s="74" t="s">
        <v>54</v>
      </c>
      <c r="L15" s="18"/>
    </row>
    <row r="16" spans="2:12" x14ac:dyDescent="0.25">
      <c r="B16" s="47">
        <v>6</v>
      </c>
      <c r="C16" s="15"/>
      <c r="D16" s="18"/>
      <c r="E16" s="18"/>
      <c r="F16" s="29"/>
      <c r="G16" s="25"/>
      <c r="H16" s="15"/>
      <c r="I16" s="18"/>
      <c r="J16" s="25"/>
      <c r="K16" s="25"/>
      <c r="L16" s="18"/>
    </row>
    <row r="17" spans="2:12" x14ac:dyDescent="0.25">
      <c r="B17" s="47"/>
      <c r="C17" s="49"/>
      <c r="D17" s="18"/>
      <c r="E17" s="18"/>
      <c r="F17" s="28"/>
      <c r="G17" s="25"/>
      <c r="H17" s="15"/>
      <c r="I17" s="18"/>
      <c r="J17" s="25"/>
      <c r="K17" s="80"/>
      <c r="L17" s="50"/>
    </row>
    <row r="18" spans="2:12" x14ac:dyDescent="0.25">
      <c r="B18" s="47"/>
      <c r="C18" s="15"/>
      <c r="D18" s="18"/>
      <c r="E18" s="27"/>
      <c r="F18" s="28"/>
      <c r="G18" s="25"/>
      <c r="H18" s="15"/>
      <c r="I18" s="18"/>
      <c r="J18" s="25"/>
      <c r="K18" s="80"/>
      <c r="L18" s="50"/>
    </row>
    <row r="19" spans="2:12" ht="24.75" customHeight="1" x14ac:dyDescent="0.25">
      <c r="I19" s="55">
        <f>SUM(I6:I9,I11:I18)</f>
        <v>0</v>
      </c>
    </row>
  </sheetData>
  <mergeCells count="4">
    <mergeCell ref="B1:L1"/>
    <mergeCell ref="B2:C2"/>
    <mergeCell ref="C5:L5"/>
    <mergeCell ref="C10:L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O18" sqref="O18"/>
    </sheetView>
  </sheetViews>
  <sheetFormatPr defaultRowHeight="15" x14ac:dyDescent="0.25"/>
  <cols>
    <col min="1" max="1" width="12.5703125" customWidth="1"/>
  </cols>
  <sheetData>
    <row r="1" spans="1:3" ht="21" x14ac:dyDescent="0.25">
      <c r="B1" s="45" t="s">
        <v>32</v>
      </c>
    </row>
    <row r="2" spans="1:3" x14ac:dyDescent="0.25">
      <c r="A2" t="s">
        <v>36</v>
      </c>
      <c r="B2" t="s">
        <v>38</v>
      </c>
    </row>
    <row r="3" spans="1:3" x14ac:dyDescent="0.25">
      <c r="B3" t="s">
        <v>33</v>
      </c>
    </row>
    <row r="4" spans="1:3" x14ac:dyDescent="0.25">
      <c r="A4" t="s">
        <v>41</v>
      </c>
      <c r="B4" t="s">
        <v>40</v>
      </c>
    </row>
    <row r="5" spans="1:3" x14ac:dyDescent="0.25">
      <c r="A5" t="s">
        <v>37</v>
      </c>
      <c r="B5" t="s">
        <v>39</v>
      </c>
    </row>
    <row r="6" spans="1:3" x14ac:dyDescent="0.25">
      <c r="A6" s="43" t="s">
        <v>34</v>
      </c>
      <c r="B6" t="s">
        <v>35</v>
      </c>
      <c r="C6" s="44"/>
    </row>
    <row r="7" spans="1:3" x14ac:dyDescent="0.25">
      <c r="A7" t="s">
        <v>43</v>
      </c>
      <c r="B7" t="s">
        <v>44</v>
      </c>
    </row>
    <row r="8" spans="1:3" x14ac:dyDescent="0.25">
      <c r="A8" t="s">
        <v>45</v>
      </c>
      <c r="B8" s="46" t="s">
        <v>46</v>
      </c>
    </row>
    <row r="9" spans="1:3" x14ac:dyDescent="0.25">
      <c r="A9" t="s">
        <v>47</v>
      </c>
    </row>
    <row r="10" spans="1:3" x14ac:dyDescent="0.25">
      <c r="A10" t="s">
        <v>48</v>
      </c>
    </row>
    <row r="11" spans="1:3" x14ac:dyDescent="0.25">
      <c r="A11" t="s">
        <v>49</v>
      </c>
    </row>
    <row r="12" spans="1:3" x14ac:dyDescent="0.25">
      <c r="A12" t="s">
        <v>50</v>
      </c>
    </row>
    <row r="13" spans="1:3" x14ac:dyDescent="0.25">
      <c r="A13" t="s">
        <v>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DELIVERABLES</vt:lpstr>
      <vt:lpstr>RESOURCE USAGE</vt:lpstr>
      <vt:lpstr>ISSUES</vt:lpstr>
      <vt:lpstr>PLANNING</vt:lpstr>
      <vt:lpstr>Contact point</vt:lpstr>
    </vt:vector>
  </TitlesOfParts>
  <Company>VNG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KhoaNT</dc:creator>
  <cp:lastModifiedBy>Vinh. Vu Thi</cp:lastModifiedBy>
  <dcterms:created xsi:type="dcterms:W3CDTF">2013-05-10T02:04:26Z</dcterms:created>
  <dcterms:modified xsi:type="dcterms:W3CDTF">2013-12-03T03:25:35Z</dcterms:modified>
</cp:coreProperties>
</file>