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-Marks_2" sheetId="1" state="visible" r:id="rId2"/>
    <sheet name="All-Marks" sheetId="2" state="visible" r:id="rId3"/>
    <sheet name="old" sheetId="3" state="visible" r:id="rId4"/>
    <sheet name="new" sheetId="4" state="visible" r:id="rId5"/>
    <sheet name="weightage" sheetId="5" state="visible" r:id="rId6"/>
  </sheets>
  <definedNames>
    <definedName function="false" hidden="true" localSheetId="3" name="_xlnm._FilterDatabase" vbProcedure="false">new!$A$1:$E$30</definedName>
    <definedName function="false" hidden="true" localSheetId="2" name="_xlnm._FilterDatabase" vbProcedure="false">old!$A$1:$E$30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<sst xmlns="http://schemas.openxmlformats.org/spreadsheetml/2006/main" count="602" uniqueCount="161">
  <si>
    <t xml:space="preserve">RollNo</t>
  </si>
  <si>
    <t xml:space="preserve">Student Name</t>
  </si>
  <si>
    <t xml:space="preserve">Email Id</t>
  </si>
  <si>
    <t xml:space="preserve">Program Name</t>
  </si>
  <si>
    <t xml:space="preserve">Discipline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</si>
  <si>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</si>
  <si>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</si>
  <si>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</si>
  <si>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</si>
  <si>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</si>
  <si>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</si>
  <si>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</si>
  <si>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 Total</t>
  </si>
  <si>
    <t xml:space="preserve">C1</t>
  </si>
  <si>
    <t xml:space="preserve">C2</t>
  </si>
  <si>
    <t xml:space="preserve">C3</t>
  </si>
  <si>
    <t xml:space="preserve">C4</t>
  </si>
  <si>
    <t xml:space="preserve">C Total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</si>
  <si>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</si>
  <si>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</si>
  <si>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</si>
  <si>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</si>
  <si>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</si>
  <si>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</si>
  <si>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</si>
  <si>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</si>
  <si>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</si>
  <si>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</si>
  <si>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 Total</t>
  </si>
  <si>
    <t xml:space="preserve">Exam 1</t>
  </si>
  <si>
    <t xml:space="preserve">Exam 2</t>
  </si>
  <si>
    <t xml:space="preserve">Grand Total</t>
  </si>
  <si>
    <t xml:space="preserve">Norm Total</t>
  </si>
  <si>
    <t xml:space="preserve">Grade</t>
  </si>
  <si>
    <t xml:space="preserve">20110209</t>
  </si>
  <si>
    <t xml:space="preserve">Swati Rawat</t>
  </si>
  <si>
    <t xml:space="preserve">swati.rawat@iitgn.ac.in</t>
  </si>
  <si>
    <t xml:space="preserve">B.Tech</t>
  </si>
  <si>
    <t xml:space="preserve">Civil Engineering</t>
  </si>
  <si>
    <t xml:space="preserve">20110211</t>
  </si>
  <si>
    <t xml:space="preserve">Tanaya Sangam Jadhav</t>
  </si>
  <si>
    <t xml:space="preserve">tanaya.jadhav@iitgn.ac.in</t>
  </si>
  <si>
    <t xml:space="preserve">21110011</t>
  </si>
  <si>
    <t xml:space="preserve">Aditi Garg</t>
  </si>
  <si>
    <t xml:space="preserve">gargaditi@iitgn.ac.in</t>
  </si>
  <si>
    <t xml:space="preserve">21110019</t>
  </si>
  <si>
    <t xml:space="preserve">Alok Kumar Vidyarthi</t>
  </si>
  <si>
    <t xml:space="preserve">vidyarthialok@iitgn.ac.in</t>
  </si>
  <si>
    <t xml:space="preserve">21110025</t>
  </si>
  <si>
    <t xml:space="preserve">Anjana S A</t>
  </si>
  <si>
    <t xml:space="preserve">anjanasa@iitgn.ac.in</t>
  </si>
  <si>
    <t xml:space="preserve">21110034</t>
  </si>
  <si>
    <t xml:space="preserve">Aryan Manik Rathod</t>
  </si>
  <si>
    <t xml:space="preserve">rathodaryan@iitgn.ac.in</t>
  </si>
  <si>
    <t xml:space="preserve">21110037</t>
  </si>
  <si>
    <t xml:space="preserve">Atal Gupta</t>
  </si>
  <si>
    <t xml:space="preserve">guptaatal@iitgn.ac.in</t>
  </si>
  <si>
    <t xml:space="preserve">21110047</t>
  </si>
  <si>
    <t xml:space="preserve">Prasad Suryakant Chaugule</t>
  </si>
  <si>
    <t xml:space="preserve">prasadchaugule@iitgn.ac.in</t>
  </si>
  <si>
    <t xml:space="preserve">21110067</t>
  </si>
  <si>
    <t xml:space="preserve">Gaurav Mahendra</t>
  </si>
  <si>
    <t xml:space="preserve">mahendragaurav@iitgn.ac.in</t>
  </si>
  <si>
    <t xml:space="preserve">21110081</t>
  </si>
  <si>
    <t xml:space="preserve">Ishika Raj</t>
  </si>
  <si>
    <t xml:space="preserve">rajishika@iitgn.ac.in</t>
  </si>
  <si>
    <t xml:space="preserve">21110083</t>
  </si>
  <si>
    <t xml:space="preserve">Jadhao Shivam Sahebrao</t>
  </si>
  <si>
    <t xml:space="preserve">shivamjadhao@iitgn.ac.in</t>
  </si>
  <si>
    <t xml:space="preserve">21110090</t>
  </si>
  <si>
    <t xml:space="preserve">Jyoti Prakash</t>
  </si>
  <si>
    <t xml:space="preserve">prakashjyoti@iitgn.ac.in</t>
  </si>
  <si>
    <t xml:space="preserve">21110091</t>
  </si>
  <si>
    <t xml:space="preserve">Kadam Rutuja Udaykumar</t>
  </si>
  <si>
    <t xml:space="preserve">rutujakadam@iitgn.ac.in</t>
  </si>
  <si>
    <t xml:space="preserve">21110101</t>
  </si>
  <si>
    <t xml:space="preserve">Keshav Krishna</t>
  </si>
  <si>
    <t xml:space="preserve">krishnakeshav@iitgn.ac.in</t>
  </si>
  <si>
    <t xml:space="preserve">21110114</t>
  </si>
  <si>
    <t xml:space="preserve">Madhari Chandana</t>
  </si>
  <si>
    <t xml:space="preserve">chandanamadhari@iitgn.ac.in</t>
  </si>
  <si>
    <t xml:space="preserve">21110116</t>
  </si>
  <si>
    <t xml:space="preserve">Maloth Charan Tej</t>
  </si>
  <si>
    <t xml:space="preserve">tejmaloth@iitgn.ac.in</t>
  </si>
  <si>
    <t xml:space="preserve">21110118</t>
  </si>
  <si>
    <t xml:space="preserve">Manas Agrawal</t>
  </si>
  <si>
    <t xml:space="preserve">agrawalmanas@iitgn.ac.in</t>
  </si>
  <si>
    <t xml:space="preserve">21110121</t>
  </si>
  <si>
    <t xml:space="preserve">Mandala Akshith Goud</t>
  </si>
  <si>
    <t xml:space="preserve">goudmandala@iitgn.ac.in</t>
  </si>
  <si>
    <t xml:space="preserve">21110148</t>
  </si>
  <si>
    <t xml:space="preserve">Parag Dulani</t>
  </si>
  <si>
    <t xml:space="preserve">dulaniparag@iitgn.ac.in</t>
  </si>
  <si>
    <t xml:space="preserve">21110153</t>
  </si>
  <si>
    <t xml:space="preserve">Pasupula Abhiteja</t>
  </si>
  <si>
    <t xml:space="preserve">abhitejapasupula@iitgn.ac.in</t>
  </si>
  <si>
    <t xml:space="preserve">21110163</t>
  </si>
  <si>
    <t xml:space="preserve">Prashant Meena</t>
  </si>
  <si>
    <t xml:space="preserve">meenaprashant@iitgn.ac.in</t>
  </si>
  <si>
    <t xml:space="preserve">21110180</t>
  </si>
  <si>
    <t xml:space="preserve">Rohit Srivastava</t>
  </si>
  <si>
    <t xml:space="preserve">srivastavarohit@iitgn.ac.in</t>
  </si>
  <si>
    <t xml:space="preserve">21110190</t>
  </si>
  <si>
    <t xml:space="preserve">Shah Aarsh Chiragbhai</t>
  </si>
  <si>
    <t xml:space="preserve">aarshshah@iitgn.ac.in</t>
  </si>
  <si>
    <t xml:space="preserve">21110229</t>
  </si>
  <si>
    <t xml:space="preserve">Uma Shankar Sachan</t>
  </si>
  <si>
    <t xml:space="preserve">sachanuma@iitgn.ac.in</t>
  </si>
  <si>
    <t xml:space="preserve">21110237</t>
  </si>
  <si>
    <t xml:space="preserve">Vikalp Agrawal</t>
  </si>
  <si>
    <t xml:space="preserve">agrawalvikalp@iitgn.ac.in</t>
  </si>
  <si>
    <t xml:space="preserve">21110238</t>
  </si>
  <si>
    <t xml:space="preserve">Vikash Kumar Beniwal</t>
  </si>
  <si>
    <t xml:space="preserve">beniwalvikash@iitgn.ac.in</t>
  </si>
  <si>
    <t xml:space="preserve">21110246</t>
  </si>
  <si>
    <t xml:space="preserve">Rushikesh Gajanan Yelhekar</t>
  </si>
  <si>
    <t xml:space="preserve">rushikeshyelhekar@iitgn.ac.in</t>
  </si>
  <si>
    <t xml:space="preserve">23120016</t>
  </si>
  <si>
    <t xml:space="preserve">Apurv Umeshbhai Bharadiya</t>
  </si>
  <si>
    <t xml:space="preserve">23120016@iitgn.ac.in</t>
  </si>
  <si>
    <t xml:space="preserve">Visiting Students Programme</t>
  </si>
  <si>
    <t xml:space="preserve">23120029</t>
  </si>
  <si>
    <t xml:space="preserve">Paras Manjibhai Chavda</t>
  </si>
  <si>
    <t xml:space="preserve">23120029@iitgn.ac.in</t>
  </si>
  <si>
    <t xml:space="preserve">Ideal Full Marks</t>
  </si>
  <si>
    <t xml:space="preserve">Maximum Marks/Weightage</t>
  </si>
  <si>
    <t xml:space="preserve">Class max</t>
  </si>
  <si>
    <t xml:space="preserve">Class avg</t>
  </si>
  <si>
    <t xml:space="preserve">Class min</t>
  </si>
  <si>
    <t xml:space="preserve">A</t>
  </si>
  <si>
    <t xml:space="preserve">A-</t>
  </si>
  <si>
    <t xml:space="preserve">Rujuta's marks</t>
  </si>
  <si>
    <t xml:space="preserve">B</t>
  </si>
  <si>
    <t xml:space="preserve">Points</t>
  </si>
  <si>
    <t xml:space="preserve">Count</t>
  </si>
  <si>
    <t xml:space="preserve">Net</t>
  </si>
  <si>
    <t xml:space="preserve">Assgn</t>
  </si>
  <si>
    <t xml:space="preserve">Tut</t>
  </si>
  <si>
    <t xml:space="preserve">Endsem</t>
  </si>
  <si>
    <t xml:space="preserve">Obtained</t>
  </si>
  <si>
    <t xml:space="preserve">Max</t>
  </si>
  <si>
    <t xml:space="preserve">B-</t>
  </si>
  <si>
    <t xml:space="preserve">% obtained</t>
  </si>
  <si>
    <t xml:space="preserve">Avg %</t>
  </si>
  <si>
    <t xml:space="preserve">C</t>
  </si>
  <si>
    <t xml:space="preserve">C-</t>
  </si>
  <si>
    <t xml:space="preserve">D</t>
  </si>
  <si>
    <t xml:space="preserve">F</t>
  </si>
  <si>
    <t xml:space="preserve">Class CPI</t>
  </si>
  <si>
    <t xml:space="preserve">Range</t>
  </si>
  <si>
    <t xml:space="preserve">95-100</t>
  </si>
  <si>
    <t xml:space="preserve">90-95</t>
  </si>
  <si>
    <t xml:space="preserve">80-90</t>
  </si>
  <si>
    <t xml:space="preserve">65-80</t>
  </si>
  <si>
    <t xml:space="preserve">55-65</t>
  </si>
  <si>
    <t xml:space="preserve">40-55</t>
  </si>
  <si>
    <t xml:space="preserve">28-40</t>
  </si>
  <si>
    <t xml:space="preserve">Work</t>
  </si>
  <si>
    <t xml:space="preserve">Weight</t>
  </si>
  <si>
    <t xml:space="preserve">Assignment</t>
  </si>
  <si>
    <t xml:space="preserve">Classwork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</si>
</sst>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1"/>
      <color rgb="FF0066FF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4F81BD"/>
      </left>
      <right/>
      <top style="thin">
        <color rgb="FF4F81BD"/>
      </top>
      <bottom/>
      <diagonal/>
    </border>
    <border diagonalUp="false" diagonalDown="false">
      <left/>
      <right/>
      <top style="thin">
        <color rgb="FF4F81B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D9D9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66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AH31" headerRowCount="1" totalsRowCount="0" totalsRowShown="0">
  <autoFilter ref="A1:AH31"/>
  <tableColumns count="34">
    <tableColumn id="1" name="RollNo"/>
    <tableColumn id="2" name="Student Name"/>
    <tableColumn id="3" name="Email Id"/>
    <tableColumn id="4" name="Program Name"/>
    <tableColumn id="5" name="Discipline"/>
    <tableColumn id="6" name="A1"/>
    <tableColumn id="7" name="A2"/>
    <tableColumn id="8" name="A3"/>
    <tableColumn id="9" name="A4"/>
    <tableColumn id="10" name="A5"/>
    <tableColumn id="11" name="A6"/>
    <tableColumn id="12" name="A7"/>
    <tableColumn id="13" name="A Total"/>
    <tableColumn id="14" name="C1"/>
    <tableColumn id="15" name="C2"/>
    <tableColumn id="16" name="C3"/>
    <tableColumn id="17" name="C4"/>
    <tableColumn id="18" name="C Total"/>
    <tableColumn id="19" name="T1"/>
    <tableColumn id="20" name="T2"/>
    <tableColumn id="21" name="T3"/>
    <tableColumn id="22" name="T4"/>
    <tableColumn id="23" name="T5"/>
    <tableColumn id="24" name="T6"/>
    <tableColumn id="25" name="T7"/>
    <tableColumn id="26" name="T8"/>
    <tableColumn id="27" name="T9"/>
    <tableColumn id="28" name="T10"/>
    <tableColumn id="29" name="T Total"/>
    <tableColumn id="30" name="Exam 1"/>
    <tableColumn id="31" name="Exam 2"/>
    <tableColumn id="32" name="Grand Total"/>
    <tableColumn id="33" name="Norm Total"/>
    <tableColumn id="34" name="Grad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30" activeCellId="0" sqref="F30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9.31"/>
    <col collapsed="false" customWidth="true" hidden="false" outlineLevel="0" max="3" min="3" style="0" width="11.57"/>
    <col collapsed="false" customWidth="true" hidden="false" outlineLevel="0" max="4" min="4" style="0" width="22.86"/>
    <col collapsed="false" customWidth="true" hidden="false" outlineLevel="0" max="5" min="5" style="0" width="0.29"/>
    <col collapsed="false" customWidth="true" hidden="false" outlineLevel="0" max="6" min="6" style="0" width="17.4"/>
    <col collapsed="false" customWidth="true" hidden="false" outlineLevel="0" max="30" min="30" style="0" width="10.12"/>
    <col collapsed="false" customWidth="true" hidden="false" outlineLevel="0" max="31" min="31" style="0" width="10.58"/>
    <col collapsed="false" customWidth="true" hidden="false" outlineLevel="0" max="32" min="32" style="0" width="13.57"/>
    <col collapsed="false" customWidth="true" hidden="false" outlineLevel="0" max="33" min="33" style="0" width="13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3.8" hidden="false" customHeight="false" outlineLevel="0" collapsed="false">
      <c r="A2" s="0" t="s">
        <v>34</v>
      </c>
      <c r="B2" s="0" t="s">
        <v>35</v>
      </c>
      <c r="C2" s="2" t="s">
        <v>36</v>
      </c>
      <c r="D2" s="0" t="s">
        <v>37</v>
      </c>
      <c r="E2" s="0" t="s">
        <v>38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4"/>
      <c r="N2" s="0" t="n">
        <v>0</v>
      </c>
      <c r="O2" s="3" t="n">
        <v>0</v>
      </c>
      <c r="P2" s="3" t="n">
        <v>0</v>
      </c>
      <c r="Q2" s="0" t="n">
        <v>0</v>
      </c>
      <c r="R2" s="4"/>
      <c r="S2" s="0" t="n">
        <v>2</v>
      </c>
      <c r="T2" s="3" t="n">
        <v>0</v>
      </c>
      <c r="U2" s="0" t="n">
        <v>2</v>
      </c>
      <c r="V2" s="3" t="n">
        <v>0</v>
      </c>
      <c r="W2" s="0" t="n">
        <v>1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4"/>
      <c r="AD2" s="0" t="n">
        <v>25</v>
      </c>
      <c r="AE2" s="0" t="n">
        <v>15</v>
      </c>
      <c r="AF2" s="5"/>
      <c r="AG2" s="5"/>
      <c r="AI2" s="6"/>
    </row>
    <row r="3" customFormat="false" ht="13.8" hidden="false" customHeight="false" outlineLevel="0" collapsed="false">
      <c r="A3" s="0" t="s">
        <v>39</v>
      </c>
      <c r="B3" s="0" t="s">
        <v>40</v>
      </c>
      <c r="C3" s="2" t="s">
        <v>41</v>
      </c>
      <c r="D3" s="0" t="s">
        <v>37</v>
      </c>
      <c r="E3" s="0" t="s">
        <v>38</v>
      </c>
      <c r="F3" s="0" t="n">
        <v>82</v>
      </c>
      <c r="G3" s="0" t="n">
        <v>77</v>
      </c>
      <c r="H3" s="0" t="n">
        <v>75.44</v>
      </c>
      <c r="I3" s="0" t="n">
        <v>71</v>
      </c>
      <c r="J3" s="0" t="n">
        <v>112.9</v>
      </c>
      <c r="K3" s="0" t="n">
        <v>85</v>
      </c>
      <c r="L3" s="0" t="n">
        <v>98</v>
      </c>
      <c r="M3" s="4"/>
      <c r="N3" s="0" t="n">
        <v>2</v>
      </c>
      <c r="O3" s="0" t="n">
        <v>1</v>
      </c>
      <c r="P3" s="0" t="n">
        <v>1</v>
      </c>
      <c r="Q3" s="0" t="n">
        <v>0</v>
      </c>
      <c r="R3" s="4"/>
      <c r="S3" s="0" t="n">
        <v>2</v>
      </c>
      <c r="T3" s="0" t="n">
        <v>2</v>
      </c>
      <c r="U3" s="0" t="n">
        <v>2</v>
      </c>
      <c r="V3" s="0" t="n">
        <v>0.75</v>
      </c>
      <c r="W3" s="0" t="n">
        <v>1.5</v>
      </c>
      <c r="X3" s="0" t="n">
        <v>2</v>
      </c>
      <c r="Y3" s="0" t="n">
        <v>1</v>
      </c>
      <c r="Z3" s="0" t="n">
        <v>2</v>
      </c>
      <c r="AA3" s="0" t="n">
        <v>2</v>
      </c>
      <c r="AB3" s="0" t="n">
        <v>1.5</v>
      </c>
      <c r="AC3" s="4"/>
      <c r="AD3" s="0" t="n">
        <v>76</v>
      </c>
      <c r="AE3" s="0" t="n">
        <v>29</v>
      </c>
      <c r="AF3" s="5"/>
      <c r="AG3" s="5"/>
    </row>
    <row r="4" customFormat="false" ht="13.8" hidden="false" customHeight="false" outlineLevel="0" collapsed="false">
      <c r="A4" s="0" t="s">
        <v>42</v>
      </c>
      <c r="B4" s="0" t="s">
        <v>43</v>
      </c>
      <c r="C4" s="2" t="s">
        <v>44</v>
      </c>
      <c r="D4" s="0" t="s">
        <v>37</v>
      </c>
      <c r="E4" s="0" t="s">
        <v>38</v>
      </c>
      <c r="F4" s="0" t="n">
        <v>83</v>
      </c>
      <c r="G4" s="0" t="n">
        <v>43</v>
      </c>
      <c r="H4" s="0" t="n">
        <v>72</v>
      </c>
      <c r="I4" s="0" t="n">
        <v>86.14</v>
      </c>
      <c r="J4" s="0" t="n">
        <v>130</v>
      </c>
      <c r="K4" s="0" t="n">
        <v>80</v>
      </c>
      <c r="L4" s="0" t="n">
        <v>98</v>
      </c>
      <c r="M4" s="4"/>
      <c r="N4" s="0" t="n">
        <v>0</v>
      </c>
      <c r="O4" s="0" t="n">
        <v>1</v>
      </c>
      <c r="P4" s="0" t="n">
        <v>1</v>
      </c>
      <c r="Q4" s="0" t="n">
        <v>0</v>
      </c>
      <c r="R4" s="4"/>
      <c r="S4" s="0" t="n">
        <v>1</v>
      </c>
      <c r="T4" s="0" t="n">
        <v>2</v>
      </c>
      <c r="U4" s="0" t="n">
        <v>2</v>
      </c>
      <c r="V4" s="0" t="n">
        <v>1.25</v>
      </c>
      <c r="W4" s="0" t="n">
        <v>1.5</v>
      </c>
      <c r="X4" s="0" t="n">
        <v>2</v>
      </c>
      <c r="Y4" s="0" t="n">
        <v>1</v>
      </c>
      <c r="Z4" s="0" t="n">
        <v>1.25</v>
      </c>
      <c r="AA4" s="0" t="n">
        <v>2</v>
      </c>
      <c r="AB4" s="0" t="n">
        <v>1</v>
      </c>
      <c r="AC4" s="4"/>
      <c r="AD4" s="0" t="n">
        <v>60</v>
      </c>
      <c r="AE4" s="7" t="n">
        <v>55</v>
      </c>
      <c r="AF4" s="5"/>
      <c r="AG4" s="5"/>
    </row>
    <row r="5" customFormat="false" ht="13.8" hidden="false" customHeight="false" outlineLevel="0" collapsed="false">
      <c r="A5" s="0" t="s">
        <v>45</v>
      </c>
      <c r="B5" s="0" t="s">
        <v>46</v>
      </c>
      <c r="C5" s="2" t="s">
        <v>47</v>
      </c>
      <c r="D5" s="0" t="s">
        <v>37</v>
      </c>
      <c r="E5" s="0" t="s">
        <v>38</v>
      </c>
      <c r="F5" s="8" t="n">
        <v>9.2</v>
      </c>
      <c r="G5" s="0" t="n">
        <v>50</v>
      </c>
      <c r="H5" s="0" t="n">
        <v>36.16</v>
      </c>
      <c r="I5" s="0" t="n">
        <v>55.32</v>
      </c>
      <c r="J5" s="0" t="n">
        <v>99.8</v>
      </c>
      <c r="K5" s="3" t="n">
        <v>0</v>
      </c>
      <c r="L5" s="0" t="n">
        <v>78.31</v>
      </c>
      <c r="M5" s="4"/>
      <c r="N5" s="0" t="n">
        <v>2</v>
      </c>
      <c r="O5" s="0" t="n">
        <v>1.5</v>
      </c>
      <c r="P5" s="0" t="n">
        <v>1.5</v>
      </c>
      <c r="Q5" s="0" t="n">
        <v>0</v>
      </c>
      <c r="R5" s="4"/>
      <c r="S5" s="0" t="n">
        <v>1</v>
      </c>
      <c r="T5" s="0" t="n">
        <v>2</v>
      </c>
      <c r="U5" s="0" t="n">
        <v>2</v>
      </c>
      <c r="V5" s="0" t="n">
        <v>1</v>
      </c>
      <c r="W5" s="0" t="n">
        <v>0.5</v>
      </c>
      <c r="X5" s="0" t="n">
        <v>2</v>
      </c>
      <c r="Y5" s="3" t="n">
        <v>0</v>
      </c>
      <c r="Z5" s="9" t="n">
        <v>1</v>
      </c>
      <c r="AA5" s="3" t="n">
        <v>0</v>
      </c>
      <c r="AB5" s="0" t="n">
        <v>2</v>
      </c>
      <c r="AC5" s="4"/>
      <c r="AD5" s="0" t="n">
        <v>19</v>
      </c>
      <c r="AE5" s="7" t="n">
        <v>18</v>
      </c>
      <c r="AF5" s="5"/>
      <c r="AG5" s="5"/>
    </row>
    <row r="6" customFormat="false" ht="13.8" hidden="false" customHeight="false" outlineLevel="0" collapsed="false">
      <c r="A6" s="0" t="s">
        <v>48</v>
      </c>
      <c r="B6" s="0" t="s">
        <v>49</v>
      </c>
      <c r="C6" s="2" t="s">
        <v>50</v>
      </c>
      <c r="D6" s="0" t="s">
        <v>37</v>
      </c>
      <c r="E6" s="0" t="s">
        <v>38</v>
      </c>
      <c r="F6" s="0" t="n">
        <v>68</v>
      </c>
      <c r="G6" s="0" t="n">
        <v>45</v>
      </c>
      <c r="H6" s="0" t="n">
        <v>58</v>
      </c>
      <c r="I6" s="0" t="n">
        <v>75</v>
      </c>
      <c r="J6" s="0" t="n">
        <v>112.8</v>
      </c>
      <c r="K6" s="0" t="n">
        <v>79.9</v>
      </c>
      <c r="L6" s="0" t="n">
        <v>98</v>
      </c>
      <c r="M6" s="4"/>
      <c r="N6" s="0" t="n">
        <v>0</v>
      </c>
      <c r="O6" s="8" t="n">
        <v>1.5</v>
      </c>
      <c r="P6" s="3" t="n">
        <v>0</v>
      </c>
      <c r="Q6" s="0" t="n">
        <v>0</v>
      </c>
      <c r="R6" s="4"/>
      <c r="S6" s="3" t="n">
        <v>0</v>
      </c>
      <c r="T6" s="0" t="n">
        <v>2</v>
      </c>
      <c r="U6" s="0" t="n">
        <v>2</v>
      </c>
      <c r="V6" s="3" t="n">
        <v>0</v>
      </c>
      <c r="W6" s="0" t="n">
        <v>1</v>
      </c>
      <c r="X6" s="0" t="n">
        <v>2</v>
      </c>
      <c r="Y6" s="0" t="n">
        <v>1</v>
      </c>
      <c r="Z6" s="0" t="n">
        <v>1</v>
      </c>
      <c r="AA6" s="0" t="n">
        <v>2</v>
      </c>
      <c r="AB6" s="0" t="n">
        <v>0.5</v>
      </c>
      <c r="AC6" s="4"/>
      <c r="AD6" s="0" t="n">
        <v>27</v>
      </c>
      <c r="AE6" s="7" t="n">
        <v>46</v>
      </c>
      <c r="AF6" s="5"/>
      <c r="AG6" s="5"/>
    </row>
    <row r="7" customFormat="false" ht="13.8" hidden="false" customHeight="false" outlineLevel="0" collapsed="false">
      <c r="A7" s="0" t="s">
        <v>51</v>
      </c>
      <c r="B7" s="0" t="s">
        <v>52</v>
      </c>
      <c r="C7" s="2" t="s">
        <v>53</v>
      </c>
      <c r="D7" s="0" t="s">
        <v>37</v>
      </c>
      <c r="E7" s="0" t="s">
        <v>38</v>
      </c>
      <c r="F7" s="3" t="n">
        <v>0</v>
      </c>
      <c r="G7" s="0" t="n">
        <v>57</v>
      </c>
      <c r="H7" s="0" t="n">
        <v>67.6</v>
      </c>
      <c r="I7" s="0" t="n">
        <v>12.4</v>
      </c>
      <c r="J7" s="0" t="n">
        <v>101.2</v>
      </c>
      <c r="K7" s="3" t="n">
        <v>0</v>
      </c>
      <c r="L7" s="0" t="n">
        <v>40</v>
      </c>
      <c r="M7" s="4"/>
      <c r="N7" s="0" t="n">
        <v>0</v>
      </c>
      <c r="O7" s="0" t="n">
        <v>1</v>
      </c>
      <c r="P7" s="0" t="n">
        <v>1</v>
      </c>
      <c r="Q7" s="6" t="n">
        <v>2</v>
      </c>
      <c r="R7" s="4"/>
      <c r="S7" s="0" t="n">
        <v>2</v>
      </c>
      <c r="T7" s="3" t="n">
        <v>0</v>
      </c>
      <c r="U7" s="0" t="n">
        <v>2</v>
      </c>
      <c r="V7" s="3" t="n">
        <v>0</v>
      </c>
      <c r="W7" s="3" t="n">
        <v>0</v>
      </c>
      <c r="X7" s="0" t="n">
        <v>2</v>
      </c>
      <c r="Y7" s="3" t="n">
        <v>0</v>
      </c>
      <c r="Z7" s="0" t="n">
        <v>1</v>
      </c>
      <c r="AA7" s="0" t="n">
        <v>2</v>
      </c>
      <c r="AB7" s="0" t="n">
        <v>2</v>
      </c>
      <c r="AC7" s="4"/>
      <c r="AD7" s="0" t="n">
        <v>36</v>
      </c>
      <c r="AE7" s="7" t="n">
        <v>30</v>
      </c>
      <c r="AF7" s="5"/>
      <c r="AG7" s="5"/>
    </row>
    <row r="8" customFormat="false" ht="13.8" hidden="false" customHeight="false" outlineLevel="0" collapsed="false">
      <c r="A8" s="0" t="s">
        <v>54</v>
      </c>
      <c r="B8" s="0" t="s">
        <v>55</v>
      </c>
      <c r="C8" s="2" t="s">
        <v>56</v>
      </c>
      <c r="D8" s="0" t="s">
        <v>37</v>
      </c>
      <c r="E8" s="0" t="s">
        <v>38</v>
      </c>
      <c r="F8" s="0" t="n">
        <v>76.5</v>
      </c>
      <c r="G8" s="3" t="n">
        <v>0</v>
      </c>
      <c r="H8" s="0" t="n">
        <v>78</v>
      </c>
      <c r="I8" s="0" t="n">
        <v>90</v>
      </c>
      <c r="J8" s="0" t="n">
        <v>130</v>
      </c>
      <c r="K8" s="0" t="n">
        <v>95</v>
      </c>
      <c r="L8" s="0" t="n">
        <v>98</v>
      </c>
      <c r="M8" s="4"/>
      <c r="N8" s="0" t="n">
        <v>0</v>
      </c>
      <c r="O8" s="0" t="n">
        <v>1</v>
      </c>
      <c r="P8" s="0" t="n">
        <v>1</v>
      </c>
      <c r="Q8" s="0" t="n">
        <v>0</v>
      </c>
      <c r="R8" s="4"/>
      <c r="S8" s="0" t="n">
        <v>1</v>
      </c>
      <c r="T8" s="0" t="n">
        <v>2</v>
      </c>
      <c r="U8" s="0" t="n">
        <v>2</v>
      </c>
      <c r="V8" s="0" t="n">
        <v>1.25</v>
      </c>
      <c r="W8" s="0" t="n">
        <v>1.5</v>
      </c>
      <c r="X8" s="0" t="n">
        <v>2</v>
      </c>
      <c r="Y8" s="0" t="n">
        <v>1</v>
      </c>
      <c r="Z8" s="0" t="n">
        <v>1.25</v>
      </c>
      <c r="AA8" s="0" t="n">
        <v>2</v>
      </c>
      <c r="AB8" s="0" t="n">
        <v>1</v>
      </c>
      <c r="AC8" s="4"/>
      <c r="AD8" s="0" t="n">
        <v>59</v>
      </c>
      <c r="AE8" s="7" t="n">
        <v>64</v>
      </c>
      <c r="AF8" s="5"/>
      <c r="AG8" s="5"/>
    </row>
    <row r="9" customFormat="false" ht="13.8" hidden="false" customHeight="false" outlineLevel="0" collapsed="false">
      <c r="A9" s="0" t="s">
        <v>57</v>
      </c>
      <c r="B9" s="0" t="s">
        <v>58</v>
      </c>
      <c r="C9" s="2" t="s">
        <v>59</v>
      </c>
      <c r="D9" s="0" t="s">
        <v>37</v>
      </c>
      <c r="E9" s="0" t="s">
        <v>38</v>
      </c>
      <c r="F9" s="8" t="n">
        <v>48</v>
      </c>
      <c r="G9" s="0" t="n">
        <v>48</v>
      </c>
      <c r="H9" s="0" t="n">
        <v>52</v>
      </c>
      <c r="I9" s="0" t="n">
        <v>47</v>
      </c>
      <c r="J9" s="3" t="n">
        <v>0</v>
      </c>
      <c r="K9" s="0" t="n">
        <v>40</v>
      </c>
      <c r="L9" s="0" t="n">
        <v>50</v>
      </c>
      <c r="M9" s="4"/>
      <c r="N9" s="0" t="n">
        <v>0</v>
      </c>
      <c r="O9" s="8" t="n">
        <v>0.5</v>
      </c>
      <c r="P9" s="3" t="n">
        <v>0</v>
      </c>
      <c r="Q9" s="0" t="n">
        <v>0</v>
      </c>
      <c r="R9" s="4"/>
      <c r="S9" s="0" t="n">
        <v>2</v>
      </c>
      <c r="T9" s="0" t="n">
        <v>2</v>
      </c>
      <c r="U9" s="0" t="n">
        <v>2</v>
      </c>
      <c r="V9" s="0" t="n">
        <v>0.5</v>
      </c>
      <c r="W9" s="0" t="n">
        <v>2</v>
      </c>
      <c r="X9" s="0" t="n">
        <v>1</v>
      </c>
      <c r="Y9" s="0" t="n">
        <v>1.5</v>
      </c>
      <c r="Z9" s="0" t="n">
        <v>1</v>
      </c>
      <c r="AA9" s="0" t="n">
        <v>2</v>
      </c>
      <c r="AB9" s="0" t="n">
        <v>0.5</v>
      </c>
      <c r="AC9" s="4"/>
      <c r="AD9" s="0" t="n">
        <v>29</v>
      </c>
      <c r="AE9" s="0" t="n">
        <v>41</v>
      </c>
      <c r="AF9" s="5"/>
      <c r="AG9" s="5"/>
    </row>
    <row r="10" customFormat="false" ht="13.8" hidden="false" customHeight="false" outlineLevel="0" collapsed="false">
      <c r="A10" s="0" t="s">
        <v>60</v>
      </c>
      <c r="B10" s="0" t="s">
        <v>61</v>
      </c>
      <c r="C10" s="2" t="s">
        <v>62</v>
      </c>
      <c r="D10" s="0" t="s">
        <v>37</v>
      </c>
      <c r="F10" s="8" t="n">
        <v>23</v>
      </c>
      <c r="G10" s="3" t="n">
        <v>0</v>
      </c>
      <c r="H10" s="0" t="n">
        <v>40</v>
      </c>
      <c r="I10" s="0" t="n">
        <v>34.46</v>
      </c>
      <c r="J10" s="3" t="n">
        <v>0</v>
      </c>
      <c r="K10" s="3" t="n">
        <v>0</v>
      </c>
      <c r="L10" s="3" t="n">
        <v>0</v>
      </c>
      <c r="M10" s="4"/>
      <c r="N10" s="0" t="n">
        <v>0</v>
      </c>
      <c r="O10" s="8" t="n">
        <v>1.5</v>
      </c>
      <c r="P10" s="0" t="n">
        <v>1</v>
      </c>
      <c r="Q10" s="0" t="n">
        <v>0</v>
      </c>
      <c r="R10" s="4"/>
      <c r="S10" s="0" t="n">
        <v>1</v>
      </c>
      <c r="T10" s="3" t="n">
        <v>0</v>
      </c>
      <c r="U10" s="8" t="n">
        <v>0</v>
      </c>
      <c r="V10" s="0" t="n">
        <v>0.75</v>
      </c>
      <c r="W10" s="3" t="n">
        <v>0</v>
      </c>
      <c r="X10" s="3" t="n">
        <v>0</v>
      </c>
      <c r="Y10" s="0" t="n">
        <v>1.5</v>
      </c>
      <c r="Z10" s="0" t="n">
        <v>1.5</v>
      </c>
      <c r="AA10" s="0" t="n">
        <v>2</v>
      </c>
      <c r="AB10" s="0" t="n">
        <v>2</v>
      </c>
      <c r="AC10" s="4"/>
      <c r="AD10" s="0" t="n">
        <v>19</v>
      </c>
      <c r="AE10" s="7" t="n">
        <v>38</v>
      </c>
      <c r="AF10" s="5"/>
      <c r="AG10" s="5"/>
      <c r="AI10" s="6"/>
    </row>
    <row r="11" customFormat="false" ht="13.8" hidden="false" customHeight="false" outlineLevel="0" collapsed="false">
      <c r="A11" s="0" t="s">
        <v>63</v>
      </c>
      <c r="B11" s="0" t="s">
        <v>64</v>
      </c>
      <c r="C11" s="2" t="s">
        <v>65</v>
      </c>
      <c r="D11" s="0" t="s">
        <v>37</v>
      </c>
      <c r="E11" s="0" t="s">
        <v>38</v>
      </c>
      <c r="F11" s="0" t="n">
        <v>80</v>
      </c>
      <c r="G11" s="0" t="n">
        <v>73</v>
      </c>
      <c r="H11" s="0" t="n">
        <v>77.8</v>
      </c>
      <c r="I11" s="0" t="n">
        <v>81.71</v>
      </c>
      <c r="J11" s="0" t="n">
        <v>130</v>
      </c>
      <c r="K11" s="0" t="n">
        <v>50</v>
      </c>
      <c r="L11" s="0" t="n">
        <v>95</v>
      </c>
      <c r="M11" s="4"/>
      <c r="N11" s="0" t="n">
        <v>0</v>
      </c>
      <c r="O11" s="0" t="n">
        <v>1</v>
      </c>
      <c r="P11" s="0" t="n">
        <v>1</v>
      </c>
      <c r="Q11" s="0" t="n">
        <v>0</v>
      </c>
      <c r="R11" s="4"/>
      <c r="S11" s="0" t="n">
        <v>1</v>
      </c>
      <c r="T11" s="0" t="n">
        <v>2</v>
      </c>
      <c r="U11" s="0" t="n">
        <v>2</v>
      </c>
      <c r="V11" s="0" t="n">
        <v>0.75</v>
      </c>
      <c r="W11" s="0" t="n">
        <v>2</v>
      </c>
      <c r="X11" s="0" t="n">
        <v>2</v>
      </c>
      <c r="Y11" s="0" t="n">
        <v>1.5</v>
      </c>
      <c r="Z11" s="0" t="n">
        <v>1.25</v>
      </c>
      <c r="AA11" s="0" t="n">
        <v>2</v>
      </c>
      <c r="AB11" s="0" t="n">
        <v>2</v>
      </c>
      <c r="AC11" s="4"/>
      <c r="AD11" s="0" t="n">
        <v>59</v>
      </c>
      <c r="AE11" s="7" t="n">
        <v>51</v>
      </c>
      <c r="AF11" s="5"/>
      <c r="AG11" s="5"/>
    </row>
    <row r="12" customFormat="false" ht="13.8" hidden="false" customHeight="false" outlineLevel="0" collapsed="false">
      <c r="A12" s="0" t="s">
        <v>66</v>
      </c>
      <c r="B12" s="0" t="s">
        <v>67</v>
      </c>
      <c r="C12" s="2" t="s">
        <v>68</v>
      </c>
      <c r="D12" s="0" t="s">
        <v>37</v>
      </c>
      <c r="E12" s="0" t="s">
        <v>38</v>
      </c>
      <c r="F12" s="0" t="n">
        <v>48.43</v>
      </c>
      <c r="G12" s="0" t="n">
        <v>46</v>
      </c>
      <c r="H12" s="0" t="n">
        <v>69</v>
      </c>
      <c r="I12" s="0" t="n">
        <v>57.15</v>
      </c>
      <c r="J12" s="0" t="n">
        <v>101.2</v>
      </c>
      <c r="K12" s="0" t="n">
        <v>70</v>
      </c>
      <c r="L12" s="0" t="n">
        <v>97</v>
      </c>
      <c r="M12" s="4"/>
      <c r="N12" s="0" t="n">
        <v>0</v>
      </c>
      <c r="O12" s="0" t="n">
        <v>1</v>
      </c>
      <c r="P12" s="10" t="n">
        <v>2</v>
      </c>
      <c r="Q12" s="0" t="n">
        <v>2</v>
      </c>
      <c r="R12" s="4"/>
      <c r="S12" s="0" t="n">
        <v>2</v>
      </c>
      <c r="T12" s="0" t="n">
        <v>2</v>
      </c>
      <c r="U12" s="0" t="n">
        <v>2</v>
      </c>
      <c r="V12" s="3" t="n">
        <v>0</v>
      </c>
      <c r="W12" s="0" t="n">
        <v>1.5</v>
      </c>
      <c r="X12" s="0" t="n">
        <v>2</v>
      </c>
      <c r="Y12" s="3" t="n">
        <v>0</v>
      </c>
      <c r="Z12" s="0" t="n">
        <v>1</v>
      </c>
      <c r="AA12" s="0" t="n">
        <v>2</v>
      </c>
      <c r="AB12" s="0" t="n">
        <v>2</v>
      </c>
      <c r="AC12" s="4"/>
      <c r="AD12" s="0" t="n">
        <v>30</v>
      </c>
      <c r="AE12" s="0" t="n">
        <v>46</v>
      </c>
      <c r="AF12" s="5"/>
      <c r="AG12" s="5"/>
    </row>
    <row r="13" customFormat="false" ht="13.8" hidden="false" customHeight="false" outlineLevel="0" collapsed="false">
      <c r="A13" s="0" t="s">
        <v>69</v>
      </c>
      <c r="B13" s="0" t="s">
        <v>70</v>
      </c>
      <c r="C13" s="2" t="s">
        <v>71</v>
      </c>
      <c r="D13" s="0" t="s">
        <v>37</v>
      </c>
      <c r="E13" s="0" t="s">
        <v>38</v>
      </c>
      <c r="F13" s="0" t="n">
        <v>73</v>
      </c>
      <c r="G13" s="0" t="n">
        <v>54</v>
      </c>
      <c r="H13" s="0" t="n">
        <v>38.82</v>
      </c>
      <c r="I13" s="0" t="n">
        <v>67.11</v>
      </c>
      <c r="J13" s="0" t="n">
        <v>99.8</v>
      </c>
      <c r="K13" s="0" t="n">
        <v>81.4</v>
      </c>
      <c r="L13" s="3" t="n">
        <v>0</v>
      </c>
      <c r="M13" s="4"/>
      <c r="N13" s="0" t="n">
        <v>0</v>
      </c>
      <c r="O13" s="0" t="n">
        <v>2</v>
      </c>
      <c r="P13" s="0" t="n">
        <v>1</v>
      </c>
      <c r="Q13" s="0" t="n">
        <v>2</v>
      </c>
      <c r="R13" s="4"/>
      <c r="S13" s="0" t="n">
        <v>1</v>
      </c>
      <c r="T13" s="0" t="n">
        <v>2</v>
      </c>
      <c r="U13" s="0" t="n">
        <v>2</v>
      </c>
      <c r="V13" s="0" t="n">
        <v>0.75</v>
      </c>
      <c r="W13" s="0" t="n">
        <v>2</v>
      </c>
      <c r="X13" s="0" t="n">
        <v>2</v>
      </c>
      <c r="Y13" s="3" t="n">
        <v>0</v>
      </c>
      <c r="Z13" s="0" t="n">
        <v>1.75</v>
      </c>
      <c r="AA13" s="0" t="n">
        <v>2</v>
      </c>
      <c r="AB13" s="0" t="n">
        <v>2</v>
      </c>
      <c r="AC13" s="4"/>
      <c r="AD13" s="0" t="n">
        <v>25</v>
      </c>
      <c r="AE13" s="7" t="n">
        <v>36</v>
      </c>
      <c r="AF13" s="5"/>
      <c r="AG13" s="5"/>
    </row>
    <row r="14" customFormat="false" ht="13.8" hidden="false" customHeight="false" outlineLevel="0" collapsed="false">
      <c r="A14" s="0" t="s">
        <v>72</v>
      </c>
      <c r="B14" s="0" t="s">
        <v>73</v>
      </c>
      <c r="C14" s="2" t="s">
        <v>74</v>
      </c>
      <c r="D14" s="0" t="s">
        <v>37</v>
      </c>
      <c r="E14" s="0" t="s">
        <v>38</v>
      </c>
      <c r="F14" s="0" t="n">
        <v>78</v>
      </c>
      <c r="G14" s="0" t="n">
        <v>72</v>
      </c>
      <c r="H14" s="0" t="n">
        <v>78.5</v>
      </c>
      <c r="I14" s="0" t="n">
        <v>51</v>
      </c>
      <c r="J14" s="0" t="n">
        <v>99.8</v>
      </c>
      <c r="K14" s="3" t="n">
        <v>0</v>
      </c>
      <c r="L14" s="0" t="n">
        <v>98</v>
      </c>
      <c r="M14" s="4"/>
      <c r="N14" s="0" t="n">
        <v>0</v>
      </c>
      <c r="O14" s="8" t="n">
        <v>1</v>
      </c>
      <c r="P14" s="3" t="n">
        <v>0</v>
      </c>
      <c r="Q14" s="0" t="n">
        <v>0</v>
      </c>
      <c r="R14" s="4"/>
      <c r="S14" s="0" t="n">
        <v>2</v>
      </c>
      <c r="T14" s="0" t="n">
        <v>2</v>
      </c>
      <c r="U14" s="0" t="n">
        <v>2</v>
      </c>
      <c r="V14" s="0" t="n">
        <v>0.75</v>
      </c>
      <c r="W14" s="0" t="n">
        <v>1.5</v>
      </c>
      <c r="X14" s="0" t="n">
        <v>2</v>
      </c>
      <c r="Y14" s="0" t="n">
        <v>1.5</v>
      </c>
      <c r="Z14" s="0" t="n">
        <v>1.5</v>
      </c>
      <c r="AA14" s="0" t="n">
        <v>2</v>
      </c>
      <c r="AB14" s="0" t="n">
        <v>2</v>
      </c>
      <c r="AC14" s="4"/>
      <c r="AD14" s="3" t="n">
        <v>58.9</v>
      </c>
      <c r="AE14" s="7" t="n">
        <v>44</v>
      </c>
      <c r="AF14" s="5"/>
      <c r="AG14" s="5"/>
    </row>
    <row r="15" customFormat="false" ht="13.8" hidden="false" customHeight="false" outlineLevel="0" collapsed="false">
      <c r="A15" s="0" t="s">
        <v>75</v>
      </c>
      <c r="B15" s="0" t="s">
        <v>76</v>
      </c>
      <c r="C15" s="2" t="s">
        <v>77</v>
      </c>
      <c r="D15" s="0" t="s">
        <v>37</v>
      </c>
      <c r="E15" s="0" t="s">
        <v>38</v>
      </c>
      <c r="G15" s="0" t="n">
        <v>34</v>
      </c>
      <c r="H15" s="3" t="n">
        <v>0</v>
      </c>
      <c r="I15" s="0" t="n">
        <v>13.77</v>
      </c>
      <c r="J15" s="0" t="n">
        <v>112.8</v>
      </c>
      <c r="K15" s="3" t="n">
        <v>0</v>
      </c>
      <c r="L15" s="3" t="n">
        <v>0</v>
      </c>
      <c r="M15" s="4"/>
      <c r="N15" s="0" t="n">
        <v>0</v>
      </c>
      <c r="O15" s="0" t="n">
        <v>2</v>
      </c>
      <c r="P15" s="0" t="n">
        <v>1.5</v>
      </c>
      <c r="Q15" s="0" t="n">
        <v>0</v>
      </c>
      <c r="R15" s="4"/>
      <c r="S15" s="0" t="n">
        <v>2</v>
      </c>
      <c r="T15" s="0" t="n">
        <v>0</v>
      </c>
      <c r="U15" s="0" t="n">
        <v>2</v>
      </c>
      <c r="V15" s="0" t="n">
        <v>0.5</v>
      </c>
      <c r="W15" s="0" t="n">
        <v>2</v>
      </c>
      <c r="X15" s="0" t="n">
        <v>1.5</v>
      </c>
      <c r="Y15" s="3" t="n">
        <v>0</v>
      </c>
      <c r="Z15" s="3" t="n">
        <v>0</v>
      </c>
      <c r="AA15" s="3" t="n">
        <v>0</v>
      </c>
      <c r="AB15" s="3" t="n">
        <v>0</v>
      </c>
      <c r="AC15" s="4"/>
      <c r="AD15" s="0" t="n">
        <v>36</v>
      </c>
      <c r="AE15" s="8" t="n">
        <v>0</v>
      </c>
      <c r="AF15" s="5"/>
      <c r="AG15" s="5"/>
    </row>
    <row r="16" customFormat="false" ht="13.8" hidden="false" customHeight="false" outlineLevel="0" collapsed="false">
      <c r="A16" s="0" t="s">
        <v>78</v>
      </c>
      <c r="B16" s="0" t="s">
        <v>79</v>
      </c>
      <c r="C16" s="2" t="s">
        <v>80</v>
      </c>
      <c r="D16" s="0" t="s">
        <v>37</v>
      </c>
      <c r="E16" s="0" t="s">
        <v>38</v>
      </c>
      <c r="F16" s="8" t="n">
        <v>56</v>
      </c>
      <c r="G16" s="0" t="n">
        <v>52</v>
      </c>
      <c r="H16" s="0" t="n">
        <v>55</v>
      </c>
      <c r="I16" s="0" t="n">
        <v>61.75</v>
      </c>
      <c r="J16" s="0" t="n">
        <v>112.8</v>
      </c>
      <c r="K16" s="0" t="n">
        <v>75</v>
      </c>
      <c r="L16" s="0" t="n">
        <v>89.4</v>
      </c>
      <c r="M16" s="4"/>
      <c r="N16" s="7" t="n">
        <v>2</v>
      </c>
      <c r="O16" s="7" t="n">
        <v>2</v>
      </c>
      <c r="P16" s="7" t="n">
        <v>2</v>
      </c>
      <c r="Q16" s="0" t="n">
        <v>0</v>
      </c>
      <c r="R16" s="4"/>
      <c r="S16" s="0" t="n">
        <v>1</v>
      </c>
      <c r="T16" s="3" t="n">
        <v>0</v>
      </c>
      <c r="U16" s="8" t="n">
        <v>0</v>
      </c>
      <c r="V16" s="3" t="n">
        <v>0</v>
      </c>
      <c r="W16" s="3" t="n">
        <v>0</v>
      </c>
      <c r="X16" s="3" t="n">
        <v>0</v>
      </c>
      <c r="Y16" s="0" t="n">
        <v>1</v>
      </c>
      <c r="Z16" s="0" t="n">
        <v>1</v>
      </c>
      <c r="AA16" s="0" t="n">
        <v>2</v>
      </c>
      <c r="AB16" s="3" t="n">
        <v>0</v>
      </c>
      <c r="AC16" s="4"/>
      <c r="AD16" s="0" t="n">
        <v>56</v>
      </c>
      <c r="AE16" s="7" t="n">
        <v>24</v>
      </c>
      <c r="AF16" s="5"/>
      <c r="AG16" s="5"/>
    </row>
    <row r="17" customFormat="false" ht="13.8" hidden="false" customHeight="false" outlineLevel="0" collapsed="false">
      <c r="A17" s="0" t="s">
        <v>81</v>
      </c>
      <c r="B17" s="0" t="s">
        <v>82</v>
      </c>
      <c r="C17" s="2" t="s">
        <v>83</v>
      </c>
      <c r="D17" s="0" t="s">
        <v>37</v>
      </c>
      <c r="E17" s="0" t="s">
        <v>38</v>
      </c>
      <c r="F17" s="8" t="n">
        <v>21.34</v>
      </c>
      <c r="G17" s="8" t="n">
        <v>1.4</v>
      </c>
      <c r="H17" s="0" t="n">
        <v>29.54</v>
      </c>
      <c r="I17" s="0" t="n">
        <v>52</v>
      </c>
      <c r="J17" s="3" t="n">
        <v>0</v>
      </c>
      <c r="K17" s="3" t="n">
        <v>0</v>
      </c>
      <c r="L17" s="8" t="n">
        <v>95</v>
      </c>
      <c r="M17" s="4"/>
      <c r="N17" s="0" t="n">
        <v>0</v>
      </c>
      <c r="O17" s="8" t="n">
        <v>1.25</v>
      </c>
      <c r="P17" s="0" t="n">
        <v>1</v>
      </c>
      <c r="Q17" s="0" t="n">
        <v>2</v>
      </c>
      <c r="R17" s="4"/>
      <c r="S17" s="0" t="n">
        <v>1</v>
      </c>
      <c r="T17" s="3" t="n">
        <v>0</v>
      </c>
      <c r="U17" s="8" t="n">
        <v>0</v>
      </c>
      <c r="V17" s="0" t="n">
        <v>1</v>
      </c>
      <c r="W17" s="3" t="n">
        <v>0</v>
      </c>
      <c r="X17" s="0" t="n">
        <v>2</v>
      </c>
      <c r="Y17" s="0" t="n">
        <v>1</v>
      </c>
      <c r="Z17" s="0" t="n">
        <v>1.5</v>
      </c>
      <c r="AA17" s="0" t="n">
        <v>2</v>
      </c>
      <c r="AB17" s="0" t="n">
        <v>1</v>
      </c>
      <c r="AC17" s="4"/>
      <c r="AD17" s="0" t="n">
        <v>14</v>
      </c>
      <c r="AE17" s="0" t="n">
        <v>27</v>
      </c>
      <c r="AF17" s="5"/>
      <c r="AG17" s="5"/>
      <c r="AI17" s="6"/>
    </row>
    <row r="18" customFormat="false" ht="13.8" hidden="false" customHeight="false" outlineLevel="0" collapsed="false">
      <c r="A18" s="0" t="s">
        <v>84</v>
      </c>
      <c r="B18" s="0" t="s">
        <v>85</v>
      </c>
      <c r="C18" s="2" t="s">
        <v>86</v>
      </c>
      <c r="D18" s="0" t="s">
        <v>37</v>
      </c>
      <c r="E18" s="0" t="s">
        <v>38</v>
      </c>
      <c r="F18" s="0" t="n">
        <v>40</v>
      </c>
      <c r="G18" s="0" t="n">
        <v>50</v>
      </c>
      <c r="H18" s="0" t="n">
        <v>51.64</v>
      </c>
      <c r="I18" s="3" t="n">
        <v>0</v>
      </c>
      <c r="J18" s="3" t="n">
        <v>0</v>
      </c>
      <c r="K18" s="0" t="n">
        <v>40</v>
      </c>
      <c r="L18" s="0" t="n">
        <v>85</v>
      </c>
      <c r="M18" s="4"/>
      <c r="N18" s="0" t="n">
        <v>2</v>
      </c>
      <c r="O18" s="0" t="n">
        <v>2</v>
      </c>
      <c r="P18" s="3" t="n">
        <v>0</v>
      </c>
      <c r="Q18" s="0" t="n">
        <v>0</v>
      </c>
      <c r="R18" s="4"/>
      <c r="S18" s="0" t="n">
        <v>1</v>
      </c>
      <c r="T18" s="0" t="n">
        <v>2</v>
      </c>
      <c r="U18" s="0" t="n">
        <v>1</v>
      </c>
      <c r="V18" s="0" t="n">
        <v>1.25</v>
      </c>
      <c r="W18" s="0" t="n">
        <v>1.5</v>
      </c>
      <c r="X18" s="0" t="n">
        <v>2</v>
      </c>
      <c r="Y18" s="0" t="n">
        <v>1</v>
      </c>
      <c r="Z18" s="3" t="n">
        <v>0</v>
      </c>
      <c r="AA18" s="0" t="n">
        <v>2</v>
      </c>
      <c r="AB18" s="0" t="n">
        <v>1</v>
      </c>
      <c r="AC18" s="4"/>
      <c r="AD18" s="0" t="n">
        <v>74</v>
      </c>
      <c r="AE18" s="7" t="n">
        <v>42</v>
      </c>
      <c r="AF18" s="5"/>
      <c r="AG18" s="5"/>
    </row>
    <row r="19" customFormat="false" ht="13.8" hidden="false" customHeight="false" outlineLevel="0" collapsed="false">
      <c r="A19" s="0" t="s">
        <v>87</v>
      </c>
      <c r="B19" s="0" t="s">
        <v>88</v>
      </c>
      <c r="C19" s="2" t="s">
        <v>89</v>
      </c>
      <c r="D19" s="0" t="s">
        <v>37</v>
      </c>
      <c r="E19" s="0" t="s">
        <v>38</v>
      </c>
      <c r="F19" s="0" t="n">
        <v>76</v>
      </c>
      <c r="G19" s="0" t="n">
        <v>72</v>
      </c>
      <c r="H19" s="0" t="n">
        <v>80.96</v>
      </c>
      <c r="I19" s="0" t="n">
        <v>86.64</v>
      </c>
      <c r="J19" s="3" t="n">
        <v>0</v>
      </c>
      <c r="K19" s="0" t="n">
        <v>40</v>
      </c>
      <c r="L19" s="0" t="n">
        <v>80</v>
      </c>
      <c r="M19" s="4"/>
      <c r="N19" s="0" t="n">
        <v>2</v>
      </c>
      <c r="O19" s="0" t="n">
        <v>2</v>
      </c>
      <c r="P19" s="0" t="n">
        <v>1.5</v>
      </c>
      <c r="Q19" s="0" t="n">
        <v>2</v>
      </c>
      <c r="R19" s="4"/>
      <c r="S19" s="0" t="n">
        <v>1</v>
      </c>
      <c r="T19" s="0" t="n">
        <v>2</v>
      </c>
      <c r="U19" s="0" t="n">
        <v>2</v>
      </c>
      <c r="V19" s="0" t="n">
        <v>1</v>
      </c>
      <c r="W19" s="0" t="n">
        <v>1.5</v>
      </c>
      <c r="X19" s="0" t="n">
        <v>2</v>
      </c>
      <c r="Y19" s="0" t="n">
        <v>1</v>
      </c>
      <c r="Z19" s="0" t="n">
        <v>1.5</v>
      </c>
      <c r="AA19" s="0" t="n">
        <v>2</v>
      </c>
      <c r="AB19" s="0" t="n">
        <v>2</v>
      </c>
      <c r="AC19" s="4"/>
      <c r="AD19" s="0" t="n">
        <v>73</v>
      </c>
      <c r="AE19" s="7" t="n">
        <v>72</v>
      </c>
      <c r="AF19" s="5"/>
      <c r="AG19" s="5"/>
    </row>
    <row r="20" customFormat="false" ht="13.8" hidden="false" customHeight="false" outlineLevel="0" collapsed="false">
      <c r="A20" s="0" t="s">
        <v>90</v>
      </c>
      <c r="B20" s="0" t="s">
        <v>91</v>
      </c>
      <c r="C20" s="2" t="s">
        <v>92</v>
      </c>
      <c r="D20" s="0" t="s">
        <v>37</v>
      </c>
      <c r="E20" s="0" t="s">
        <v>38</v>
      </c>
      <c r="F20" s="8" t="n">
        <f aca="false">21.53*(58.5/21.53)</f>
        <v>58.5</v>
      </c>
      <c r="G20" s="0" t="n">
        <v>56</v>
      </c>
      <c r="H20" s="0" t="n">
        <v>65</v>
      </c>
      <c r="I20" s="0" t="n">
        <v>77</v>
      </c>
      <c r="J20" s="0" t="n">
        <v>101.2</v>
      </c>
      <c r="K20" s="0" t="n">
        <v>78.1</v>
      </c>
      <c r="L20" s="0" t="n">
        <v>88</v>
      </c>
      <c r="M20" s="4"/>
      <c r="N20" s="0" t="n">
        <v>0</v>
      </c>
      <c r="O20" s="0" t="n">
        <v>2</v>
      </c>
      <c r="P20" s="0" t="n">
        <v>1.5</v>
      </c>
      <c r="Q20" s="0" t="n">
        <v>2</v>
      </c>
      <c r="R20" s="4"/>
      <c r="S20" s="0" t="n">
        <v>2</v>
      </c>
      <c r="T20" s="0" t="n">
        <v>2</v>
      </c>
      <c r="U20" s="0" t="n">
        <v>2</v>
      </c>
      <c r="V20" s="0" t="n">
        <v>1</v>
      </c>
      <c r="W20" s="0" t="n">
        <v>1.5</v>
      </c>
      <c r="X20" s="0" t="n">
        <v>2</v>
      </c>
      <c r="Y20" s="3" t="n">
        <v>0</v>
      </c>
      <c r="Z20" s="0" t="n">
        <v>1</v>
      </c>
      <c r="AA20" s="0" t="n">
        <v>2</v>
      </c>
      <c r="AB20" s="0" t="n">
        <v>1</v>
      </c>
      <c r="AC20" s="4"/>
      <c r="AD20" s="0" t="n">
        <v>80</v>
      </c>
      <c r="AE20" s="7" t="n">
        <v>78</v>
      </c>
      <c r="AF20" s="5"/>
      <c r="AG20" s="5"/>
    </row>
    <row r="21" customFormat="false" ht="13.8" hidden="false" customHeight="false" outlineLevel="0" collapsed="false">
      <c r="A21" s="0" t="s">
        <v>93</v>
      </c>
      <c r="B21" s="0" t="s">
        <v>94</v>
      </c>
      <c r="C21" s="2" t="s">
        <v>95</v>
      </c>
      <c r="D21" s="0" t="s">
        <v>37</v>
      </c>
      <c r="E21" s="0" t="s">
        <v>38</v>
      </c>
      <c r="F21" s="0" t="n">
        <v>44</v>
      </c>
      <c r="G21" s="0" t="n">
        <v>27</v>
      </c>
      <c r="H21" s="0" t="n">
        <v>18</v>
      </c>
      <c r="I21" s="0" t="n">
        <v>51</v>
      </c>
      <c r="J21" s="0" t="n">
        <v>118</v>
      </c>
      <c r="K21" s="0" t="n">
        <v>40</v>
      </c>
      <c r="L21" s="8" t="n">
        <v>73</v>
      </c>
      <c r="M21" s="4"/>
      <c r="N21" s="0" t="n">
        <v>0</v>
      </c>
      <c r="O21" s="0" t="n">
        <v>1</v>
      </c>
      <c r="P21" s="0" t="n">
        <v>1</v>
      </c>
      <c r="Q21" s="0" t="n">
        <v>0</v>
      </c>
      <c r="R21" s="4"/>
      <c r="S21" s="0" t="n">
        <v>1</v>
      </c>
      <c r="T21" s="3" t="n">
        <v>0</v>
      </c>
      <c r="U21" s="0" t="n">
        <v>2</v>
      </c>
      <c r="V21" s="3" t="n">
        <v>0</v>
      </c>
      <c r="W21" s="0" t="n">
        <v>0.5</v>
      </c>
      <c r="X21" s="3" t="n">
        <v>0</v>
      </c>
      <c r="Y21" s="0" t="n">
        <v>1</v>
      </c>
      <c r="Z21" s="9" t="n">
        <v>1</v>
      </c>
      <c r="AA21" s="0" t="n">
        <v>2</v>
      </c>
      <c r="AB21" s="0" t="n">
        <v>1</v>
      </c>
      <c r="AC21" s="4"/>
      <c r="AD21" s="0" t="n">
        <v>5</v>
      </c>
      <c r="AE21" s="7" t="n">
        <v>26</v>
      </c>
      <c r="AF21" s="5"/>
      <c r="AG21" s="5"/>
      <c r="AI21" s="6"/>
    </row>
    <row r="22" customFormat="false" ht="13.8" hidden="false" customHeight="false" outlineLevel="0" collapsed="false">
      <c r="A22" s="0" t="s">
        <v>96</v>
      </c>
      <c r="B22" s="0" t="s">
        <v>97</v>
      </c>
      <c r="C22" s="2" t="s">
        <v>98</v>
      </c>
      <c r="D22" s="0" t="s">
        <v>37</v>
      </c>
      <c r="E22" s="0" t="s">
        <v>38</v>
      </c>
      <c r="F22" s="0" t="n">
        <v>52</v>
      </c>
      <c r="G22" s="0" t="n">
        <v>52</v>
      </c>
      <c r="H22" s="0" t="n">
        <v>46</v>
      </c>
      <c r="I22" s="0" t="n">
        <v>52</v>
      </c>
      <c r="J22" s="3" t="n">
        <v>0</v>
      </c>
      <c r="K22" s="0" t="n">
        <v>40</v>
      </c>
      <c r="L22" s="0" t="n">
        <v>75</v>
      </c>
      <c r="M22" s="4"/>
      <c r="N22" s="0" t="n">
        <v>0</v>
      </c>
      <c r="O22" s="8" t="n">
        <v>0.5</v>
      </c>
      <c r="P22" s="0" t="n">
        <v>1.5</v>
      </c>
      <c r="Q22" s="0" t="n">
        <v>0</v>
      </c>
      <c r="R22" s="4"/>
      <c r="S22" s="0" t="n">
        <v>2</v>
      </c>
      <c r="T22" s="0" t="n">
        <v>2</v>
      </c>
      <c r="U22" s="0" t="n">
        <v>2</v>
      </c>
      <c r="V22" s="0" t="n">
        <v>0.5</v>
      </c>
      <c r="W22" s="0" t="n">
        <v>2</v>
      </c>
      <c r="X22" s="0" t="n">
        <v>2</v>
      </c>
      <c r="Y22" s="0" t="n">
        <v>1.5</v>
      </c>
      <c r="Z22" s="0" t="n">
        <v>1</v>
      </c>
      <c r="AA22" s="0" t="n">
        <v>2</v>
      </c>
      <c r="AB22" s="0" t="n">
        <v>0.5</v>
      </c>
      <c r="AC22" s="4"/>
      <c r="AD22" s="7" t="n">
        <v>30</v>
      </c>
      <c r="AE22" s="0" t="n">
        <v>31</v>
      </c>
      <c r="AF22" s="5"/>
      <c r="AG22" s="5"/>
    </row>
    <row r="23" customFormat="false" ht="13.8" hidden="false" customHeight="false" outlineLevel="0" collapsed="false">
      <c r="A23" s="0" t="s">
        <v>99</v>
      </c>
      <c r="B23" s="0" t="s">
        <v>100</v>
      </c>
      <c r="C23" s="2" t="s">
        <v>101</v>
      </c>
      <c r="D23" s="0" t="s">
        <v>37</v>
      </c>
      <c r="E23" s="0" t="s">
        <v>38</v>
      </c>
      <c r="F23" s="0" t="n">
        <v>50</v>
      </c>
      <c r="G23" s="8" t="n">
        <v>31</v>
      </c>
      <c r="H23" s="0" t="n">
        <v>38.91</v>
      </c>
      <c r="I23" s="0" t="n">
        <v>55</v>
      </c>
      <c r="J23" s="3" t="n">
        <v>0</v>
      </c>
      <c r="K23" s="3" t="n">
        <v>0</v>
      </c>
      <c r="L23" s="3" t="n">
        <v>0</v>
      </c>
      <c r="M23" s="4"/>
      <c r="N23" s="0" t="n">
        <v>0</v>
      </c>
      <c r="O23" s="8" t="n">
        <v>1.5</v>
      </c>
      <c r="P23" s="0" t="n">
        <v>1.5</v>
      </c>
      <c r="Q23" s="0" t="n">
        <v>0</v>
      </c>
      <c r="R23" s="4"/>
      <c r="S23" s="0" t="n">
        <v>1</v>
      </c>
      <c r="T23" s="0" t="n">
        <v>2</v>
      </c>
      <c r="U23" s="0" t="n">
        <v>2</v>
      </c>
      <c r="V23" s="0" t="n">
        <v>0.5</v>
      </c>
      <c r="W23" s="0" t="n">
        <v>0.5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4"/>
      <c r="AD23" s="8" t="n">
        <v>0</v>
      </c>
      <c r="AE23" s="8" t="n">
        <v>0</v>
      </c>
      <c r="AF23" s="5"/>
      <c r="AG23" s="5"/>
    </row>
    <row r="24" customFormat="false" ht="13.8" hidden="false" customHeight="false" outlineLevel="0" collapsed="false">
      <c r="A24" s="0" t="s">
        <v>102</v>
      </c>
      <c r="B24" s="0" t="s">
        <v>103</v>
      </c>
      <c r="C24" s="2" t="s">
        <v>104</v>
      </c>
      <c r="D24" s="0" t="s">
        <v>37</v>
      </c>
      <c r="E24" s="0" t="s">
        <v>38</v>
      </c>
      <c r="F24" s="0" t="n">
        <v>65</v>
      </c>
      <c r="G24" s="0" t="n">
        <v>44</v>
      </c>
      <c r="H24" s="0" t="n">
        <v>39.2</v>
      </c>
      <c r="I24" s="3" t="n">
        <v>0</v>
      </c>
      <c r="J24" s="0" t="n">
        <v>115</v>
      </c>
      <c r="K24" s="0" t="n">
        <v>85</v>
      </c>
      <c r="L24" s="0" t="n">
        <v>62</v>
      </c>
      <c r="M24" s="4"/>
      <c r="N24" s="0" t="n">
        <v>0</v>
      </c>
      <c r="O24" s="3" t="n">
        <v>0</v>
      </c>
      <c r="P24" s="0" t="n">
        <v>1</v>
      </c>
      <c r="Q24" s="0" t="n">
        <v>0</v>
      </c>
      <c r="R24" s="4"/>
      <c r="S24" s="0" t="n">
        <v>2</v>
      </c>
      <c r="T24" s="0" t="n">
        <v>2</v>
      </c>
      <c r="U24" s="0" t="n">
        <v>2</v>
      </c>
      <c r="V24" s="0" t="n">
        <v>0.75</v>
      </c>
      <c r="W24" s="0" t="n">
        <v>1</v>
      </c>
      <c r="X24" s="0" t="n">
        <v>2</v>
      </c>
      <c r="Y24" s="0" t="n">
        <v>1</v>
      </c>
      <c r="Z24" s="0" t="n">
        <v>1</v>
      </c>
      <c r="AA24" s="0" t="n">
        <v>2</v>
      </c>
      <c r="AB24" s="0" t="n">
        <v>1</v>
      </c>
      <c r="AC24" s="4"/>
      <c r="AD24" s="0" t="n">
        <v>75</v>
      </c>
      <c r="AE24" s="7" t="n">
        <v>44</v>
      </c>
      <c r="AF24" s="5"/>
      <c r="AG24" s="5"/>
    </row>
    <row r="25" customFormat="false" ht="13.8" hidden="false" customHeight="false" outlineLevel="0" collapsed="false">
      <c r="A25" s="0" t="s">
        <v>105</v>
      </c>
      <c r="B25" s="0" t="s">
        <v>106</v>
      </c>
      <c r="C25" s="2" t="s">
        <v>107</v>
      </c>
      <c r="D25" s="0" t="s">
        <v>37</v>
      </c>
      <c r="E25" s="0" t="s">
        <v>38</v>
      </c>
      <c r="G25" s="0" t="n">
        <v>59</v>
      </c>
      <c r="H25" s="0" t="n">
        <v>62</v>
      </c>
      <c r="I25" s="0" t="n">
        <v>38</v>
      </c>
      <c r="J25" s="0" t="n">
        <v>112.8</v>
      </c>
      <c r="K25" s="0" t="n">
        <v>78</v>
      </c>
      <c r="L25" s="0" t="n">
        <v>98</v>
      </c>
      <c r="M25" s="4"/>
      <c r="N25" s="0" t="n">
        <v>0</v>
      </c>
      <c r="O25" s="0" t="n">
        <v>1</v>
      </c>
      <c r="P25" s="0" t="n">
        <v>1</v>
      </c>
      <c r="Q25" s="0" t="n">
        <v>2</v>
      </c>
      <c r="R25" s="4"/>
      <c r="S25" s="0" t="n">
        <v>2</v>
      </c>
      <c r="T25" s="0" t="n">
        <v>0</v>
      </c>
      <c r="U25" s="8" t="n">
        <v>0</v>
      </c>
      <c r="V25" s="0" t="n">
        <v>0.5</v>
      </c>
      <c r="W25" s="0" t="n">
        <v>1</v>
      </c>
      <c r="X25" s="0" t="n">
        <v>1.5</v>
      </c>
      <c r="Y25" s="3" t="n">
        <v>0</v>
      </c>
      <c r="Z25" s="0" t="n">
        <v>1</v>
      </c>
      <c r="AA25" s="0" t="n">
        <v>2</v>
      </c>
      <c r="AB25" s="0" t="n">
        <v>0.5</v>
      </c>
      <c r="AC25" s="4"/>
      <c r="AD25" s="0" t="n">
        <v>19</v>
      </c>
      <c r="AE25" s="7" t="n">
        <v>50</v>
      </c>
      <c r="AF25" s="5"/>
      <c r="AG25" s="5"/>
    </row>
    <row r="26" customFormat="false" ht="13.8" hidden="false" customHeight="false" outlineLevel="0" collapsed="false">
      <c r="A26" s="0" t="s">
        <v>108</v>
      </c>
      <c r="B26" s="0" t="s">
        <v>109</v>
      </c>
      <c r="C26" s="2" t="s">
        <v>110</v>
      </c>
      <c r="D26" s="0" t="s">
        <v>37</v>
      </c>
      <c r="E26" s="0" t="s">
        <v>38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4"/>
      <c r="N26" s="0" t="n">
        <v>0</v>
      </c>
      <c r="O26" s="3" t="n">
        <v>0</v>
      </c>
      <c r="P26" s="3" t="n">
        <v>0</v>
      </c>
      <c r="Q26" s="0" t="n">
        <v>0</v>
      </c>
      <c r="R26" s="4"/>
      <c r="S26" s="0" t="n">
        <v>2</v>
      </c>
      <c r="T26" s="0" t="n">
        <v>2</v>
      </c>
      <c r="U26" s="8" t="n">
        <v>0</v>
      </c>
      <c r="V26" s="3" t="n">
        <v>0</v>
      </c>
      <c r="W26" s="3" t="n">
        <v>0</v>
      </c>
      <c r="X26" s="3" t="n">
        <v>0</v>
      </c>
      <c r="Y26" s="0" t="n">
        <v>1</v>
      </c>
      <c r="Z26" s="3" t="n">
        <v>0</v>
      </c>
      <c r="AA26" s="3" t="n">
        <v>0</v>
      </c>
      <c r="AB26" s="3" t="n">
        <v>0</v>
      </c>
      <c r="AC26" s="4"/>
      <c r="AD26" s="0" t="n">
        <v>67</v>
      </c>
      <c r="AE26" s="7" t="n">
        <v>41</v>
      </c>
      <c r="AF26" s="5"/>
      <c r="AG26" s="5"/>
    </row>
    <row r="27" customFormat="false" ht="13.8" hidden="false" customHeight="false" outlineLevel="0" collapsed="false">
      <c r="A27" s="0" t="s">
        <v>111</v>
      </c>
      <c r="B27" s="0" t="s">
        <v>112</v>
      </c>
      <c r="C27" s="2" t="s">
        <v>113</v>
      </c>
      <c r="D27" s="0" t="s">
        <v>37</v>
      </c>
      <c r="E27" s="0" t="s">
        <v>38</v>
      </c>
      <c r="G27" s="8" t="n">
        <v>10.67</v>
      </c>
      <c r="H27" s="0" t="n">
        <v>44</v>
      </c>
      <c r="I27" s="3" t="n">
        <v>0</v>
      </c>
      <c r="J27" s="0" t="n">
        <v>115</v>
      </c>
      <c r="K27" s="0" t="n">
        <v>68.9</v>
      </c>
      <c r="L27" s="3" t="n">
        <v>0</v>
      </c>
      <c r="M27" s="4"/>
      <c r="N27" s="0" t="n">
        <v>0</v>
      </c>
      <c r="O27" s="3" t="n">
        <v>0</v>
      </c>
      <c r="P27" s="0" t="n">
        <v>1</v>
      </c>
      <c r="Q27" s="0" t="n">
        <v>2</v>
      </c>
      <c r="R27" s="4"/>
      <c r="S27" s="0" t="n">
        <v>2</v>
      </c>
      <c r="T27" s="0" t="n">
        <v>2</v>
      </c>
      <c r="U27" s="0" t="n">
        <v>2</v>
      </c>
      <c r="V27" s="0" t="n">
        <v>1</v>
      </c>
      <c r="W27" s="0" t="n">
        <v>1.5</v>
      </c>
      <c r="X27" s="3" t="n">
        <v>0</v>
      </c>
      <c r="Y27" s="0" t="n">
        <v>1</v>
      </c>
      <c r="Z27" s="0" t="n">
        <v>1</v>
      </c>
      <c r="AA27" s="0" t="n">
        <v>2</v>
      </c>
      <c r="AB27" s="0" t="n">
        <v>1</v>
      </c>
      <c r="AC27" s="4"/>
      <c r="AD27" s="0" t="n">
        <v>14</v>
      </c>
      <c r="AE27" s="0" t="n">
        <v>30</v>
      </c>
      <c r="AF27" s="5"/>
      <c r="AG27" s="5"/>
    </row>
    <row r="28" customFormat="false" ht="13.8" hidden="false" customHeight="false" outlineLevel="0" collapsed="false">
      <c r="A28" s="0" t="s">
        <v>114</v>
      </c>
      <c r="B28" s="0" t="s">
        <v>115</v>
      </c>
      <c r="C28" s="2" t="s">
        <v>116</v>
      </c>
      <c r="D28" s="0" t="s">
        <v>37</v>
      </c>
      <c r="E28" s="0" t="s">
        <v>38</v>
      </c>
      <c r="F28" s="8" t="n">
        <f aca="false">5.52*(58.5/21.53)</f>
        <v>14.9986065954482</v>
      </c>
      <c r="G28" s="0" t="n">
        <v>50</v>
      </c>
      <c r="H28" s="0" t="n">
        <v>68.52</v>
      </c>
      <c r="I28" s="0" t="n">
        <v>49</v>
      </c>
      <c r="J28" s="0" t="n">
        <v>115</v>
      </c>
      <c r="K28" s="0" t="n">
        <v>70</v>
      </c>
      <c r="L28" s="0" t="n">
        <v>86</v>
      </c>
      <c r="M28" s="4"/>
      <c r="N28" s="0" t="n">
        <v>0</v>
      </c>
      <c r="O28" s="0" t="n">
        <v>1.5</v>
      </c>
      <c r="P28" s="0" t="n">
        <v>1</v>
      </c>
      <c r="Q28" s="0" t="n">
        <v>2</v>
      </c>
      <c r="R28" s="4"/>
      <c r="S28" s="0" t="n">
        <v>2</v>
      </c>
      <c r="T28" s="0" t="n">
        <v>2</v>
      </c>
      <c r="U28" s="0" t="n">
        <v>2</v>
      </c>
      <c r="V28" s="0" t="n">
        <v>0.5</v>
      </c>
      <c r="W28" s="0" t="n">
        <v>1.5</v>
      </c>
      <c r="X28" s="0" t="n">
        <v>2</v>
      </c>
      <c r="Y28" s="0" t="n">
        <v>1</v>
      </c>
      <c r="Z28" s="0" t="n">
        <v>1</v>
      </c>
      <c r="AA28" s="0" t="n">
        <v>2</v>
      </c>
      <c r="AB28" s="0" t="n">
        <v>2</v>
      </c>
      <c r="AC28" s="4"/>
      <c r="AD28" s="0" t="n">
        <v>56</v>
      </c>
      <c r="AE28" s="7" t="n">
        <v>43</v>
      </c>
      <c r="AF28" s="5"/>
      <c r="AG28" s="5"/>
    </row>
    <row r="29" customFormat="false" ht="13.8" hidden="false" customHeight="false" outlineLevel="0" collapsed="false">
      <c r="A29" s="0" t="s">
        <v>117</v>
      </c>
      <c r="B29" s="0" t="s">
        <v>118</v>
      </c>
      <c r="C29" s="2" t="s">
        <v>119</v>
      </c>
      <c r="D29" s="0" t="s">
        <v>120</v>
      </c>
      <c r="E29" s="0" t="s">
        <v>38</v>
      </c>
      <c r="F29" s="0" t="n">
        <v>86</v>
      </c>
      <c r="G29" s="8" t="n">
        <v>58</v>
      </c>
      <c r="H29" s="0" t="n">
        <v>72</v>
      </c>
      <c r="I29" s="3" t="n">
        <v>0</v>
      </c>
      <c r="J29" s="0" t="n">
        <v>112.9</v>
      </c>
      <c r="K29" s="0" t="n">
        <v>80.7</v>
      </c>
      <c r="L29" s="8" t="n">
        <v>10</v>
      </c>
      <c r="M29" s="4"/>
      <c r="N29" s="0" t="n">
        <v>2</v>
      </c>
      <c r="O29" s="8" t="n">
        <v>1.5</v>
      </c>
      <c r="P29" s="3" t="n">
        <v>0</v>
      </c>
      <c r="Q29" s="0" t="n">
        <v>2</v>
      </c>
      <c r="R29" s="4"/>
      <c r="S29" s="0" t="n">
        <v>2</v>
      </c>
      <c r="T29" s="0" t="n">
        <v>2</v>
      </c>
      <c r="U29" s="0" t="n">
        <v>2</v>
      </c>
      <c r="V29" s="0" t="n">
        <v>1.5</v>
      </c>
      <c r="W29" s="0" t="n">
        <v>1.5</v>
      </c>
      <c r="X29" s="0" t="n">
        <v>2</v>
      </c>
      <c r="Y29" s="3" t="n">
        <v>0</v>
      </c>
      <c r="Z29" s="0" t="n">
        <v>2</v>
      </c>
      <c r="AA29" s="0" t="n">
        <v>2</v>
      </c>
      <c r="AB29" s="0" t="n">
        <v>1.5</v>
      </c>
      <c r="AC29" s="4"/>
      <c r="AD29" s="0" t="n">
        <v>85</v>
      </c>
      <c r="AE29" s="0" t="n">
        <v>65</v>
      </c>
      <c r="AF29" s="5"/>
      <c r="AG29" s="5"/>
    </row>
    <row r="30" customFormat="false" ht="13.8" hidden="false" customHeight="false" outlineLevel="0" collapsed="false">
      <c r="A30" s="0" t="s">
        <v>121</v>
      </c>
      <c r="B30" s="0" t="s">
        <v>122</v>
      </c>
      <c r="C30" s="2" t="s">
        <v>123</v>
      </c>
      <c r="D30" s="0" t="s">
        <v>120</v>
      </c>
      <c r="E30" s="0" t="s">
        <v>38</v>
      </c>
      <c r="F30" s="0" t="n">
        <v>87</v>
      </c>
      <c r="G30" s="0" t="n">
        <v>74</v>
      </c>
      <c r="H30" s="0" t="n">
        <v>66</v>
      </c>
      <c r="I30" s="0" t="n">
        <v>75</v>
      </c>
      <c r="J30" s="0" t="n">
        <v>112.9</v>
      </c>
      <c r="K30" s="0" t="n">
        <v>90</v>
      </c>
      <c r="L30" s="0" t="n">
        <v>95</v>
      </c>
      <c r="M30" s="4"/>
      <c r="N30" s="0" t="n">
        <v>2</v>
      </c>
      <c r="O30" s="8" t="n">
        <v>1.5</v>
      </c>
      <c r="P30" s="0" t="n">
        <v>1</v>
      </c>
      <c r="Q30" s="0" t="n">
        <v>2</v>
      </c>
      <c r="R30" s="4"/>
      <c r="S30" s="0" t="n">
        <v>2</v>
      </c>
      <c r="T30" s="0" t="n">
        <v>2</v>
      </c>
      <c r="U30" s="0" t="n">
        <v>2</v>
      </c>
      <c r="V30" s="0" t="n">
        <v>1.5</v>
      </c>
      <c r="W30" s="0" t="n">
        <v>1.5</v>
      </c>
      <c r="X30" s="0" t="n">
        <v>2</v>
      </c>
      <c r="Y30" s="0" t="n">
        <v>1</v>
      </c>
      <c r="Z30" s="0" t="n">
        <v>2</v>
      </c>
      <c r="AA30" s="0" t="n">
        <v>2</v>
      </c>
      <c r="AB30" s="0" t="n">
        <v>1.5</v>
      </c>
      <c r="AC30" s="4"/>
      <c r="AD30" s="0" t="n">
        <v>77</v>
      </c>
      <c r="AE30" s="7" t="n">
        <v>34</v>
      </c>
      <c r="AF30" s="5"/>
      <c r="AG30" s="5"/>
    </row>
    <row r="31" customFormat="false" ht="13.8" hidden="false" customHeight="false" outlineLevel="0" collapsed="false">
      <c r="A31" s="11" t="n">
        <v>99999999</v>
      </c>
      <c r="B31" s="11" t="s">
        <v>124</v>
      </c>
      <c r="C31" s="11"/>
      <c r="D31" s="11"/>
      <c r="E31" s="11"/>
      <c r="F31" s="11" t="n">
        <v>100</v>
      </c>
      <c r="G31" s="11" t="n">
        <v>100</v>
      </c>
      <c r="H31" s="11" t="n">
        <v>100</v>
      </c>
      <c r="I31" s="11" t="n">
        <v>100</v>
      </c>
      <c r="J31" s="11" t="n">
        <v>100</v>
      </c>
      <c r="K31" s="11" t="n">
        <v>100</v>
      </c>
      <c r="L31" s="11" t="n">
        <v>100</v>
      </c>
      <c r="M31" s="11" t="n">
        <f aca="false">40*SUM(Table1[[#This Row],[A1]:[A7]])/SUM($F$31:$L$31)</f>
        <v>40</v>
      </c>
      <c r="N31" s="11" t="n">
        <v>2</v>
      </c>
      <c r="O31" s="11" t="n">
        <v>2</v>
      </c>
      <c r="P31" s="11" t="n">
        <v>2</v>
      </c>
      <c r="Q31" s="11" t="n">
        <v>2</v>
      </c>
      <c r="R31" s="11"/>
      <c r="S31" s="11" t="n">
        <v>2</v>
      </c>
      <c r="T31" s="11" t="n">
        <v>2</v>
      </c>
      <c r="U31" s="11" t="n">
        <v>2</v>
      </c>
      <c r="V31" s="11" t="n">
        <v>2</v>
      </c>
      <c r="W31" s="11" t="n">
        <v>2</v>
      </c>
      <c r="X31" s="11" t="n">
        <v>2</v>
      </c>
      <c r="Y31" s="11" t="n">
        <v>2</v>
      </c>
      <c r="Z31" s="11" t="n">
        <v>2</v>
      </c>
      <c r="AA31" s="11" t="n">
        <v>2</v>
      </c>
      <c r="AB31" s="11" t="n">
        <v>2</v>
      </c>
      <c r="AC31" s="4" t="n">
        <f aca="false">30*(SUM(Table1[[#This Row],[C1]:[C4]]) +SUM(Table1[[#This Row],[T1]:[T10]]))/(SUM($N$31:$Q$31)+SUM($S$31:$AB$31))</f>
        <v>30</v>
      </c>
      <c r="AD31" s="11" t="n">
        <v>100</v>
      </c>
      <c r="AE31" s="11" t="n">
        <v>100</v>
      </c>
      <c r="AF31" s="5" t="n">
        <f aca="false">Table1[[#This Row],[A Total]]+Table1[[#This Row],[T Total]]+$AD$33*Table1[[#This Row],[Exam 1]]/$AD$31+$AE$33*Table1[[#This Row],[Exam 2]]/$AE$31</f>
        <v>70</v>
      </c>
      <c r="AG31" s="12" t="n">
        <v>100</v>
      </c>
      <c r="AH31" s="11"/>
    </row>
    <row r="32" customFormat="false" ht="13.8" hidden="false" customHeight="false" outlineLevel="0" collapsed="false">
      <c r="M32" s="11"/>
      <c r="R32" s="11"/>
      <c r="AC32" s="4"/>
      <c r="AF32" s="13"/>
      <c r="AG32" s="13"/>
    </row>
    <row r="33" customFormat="false" ht="13.8" hidden="false" customHeight="false" outlineLevel="0" collapsed="false">
      <c r="G33" s="11"/>
      <c r="H33" s="11"/>
      <c r="I33" s="11"/>
      <c r="J33" s="11"/>
      <c r="K33" s="11"/>
      <c r="L33" s="11"/>
      <c r="M33" s="14"/>
      <c r="N33" s="11"/>
      <c r="O33" s="11"/>
      <c r="P33" s="11"/>
      <c r="Q33" s="11"/>
      <c r="R33" s="14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4"/>
      <c r="AD33" s="14"/>
      <c r="AE33" s="14"/>
      <c r="AF33" s="14"/>
      <c r="AG33" s="14"/>
    </row>
    <row r="34" s="5" customFormat="true" ht="13.8" hidden="false" customHeight="false" outlineLevel="0" collapsed="false"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="5" customFormat="true" ht="13.8" hidden="false" customHeight="false" outlineLevel="0" collapsed="false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="5" customFormat="true" ht="13.8" hidden="false" customHeight="false" outlineLevel="0" collapsed="false"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B32" activeCellId="0" sqref="B32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9.31"/>
    <col collapsed="false" customWidth="true" hidden="false" outlineLevel="0" max="3" min="3" style="0" width="11.57"/>
    <col collapsed="false" customWidth="true" hidden="false" outlineLevel="0" max="4" min="4" style="0" width="22.86"/>
    <col collapsed="false" customWidth="true" hidden="false" outlineLevel="0" max="5" min="5" style="0" width="0.29"/>
    <col collapsed="false" customWidth="true" hidden="false" outlineLevel="0" max="6" min="6" style="0" width="17.4"/>
    <col collapsed="false" customWidth="true" hidden="false" outlineLevel="0" max="30" min="30" style="0" width="10.12"/>
    <col collapsed="false" customWidth="true" hidden="false" outlineLevel="0" max="31" min="31" style="0" width="10.58"/>
    <col collapsed="false" customWidth="true" hidden="false" outlineLevel="0" max="32" min="32" style="0" width="13.57"/>
    <col collapsed="false" customWidth="true" hidden="false" outlineLevel="0" max="33" min="33" style="0" width="13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5" hidden="false" customHeight="false" outlineLevel="0" collapsed="false">
      <c r="A2" s="0" t="s">
        <v>34</v>
      </c>
      <c r="B2" s="0" t="s">
        <v>35</v>
      </c>
      <c r="C2" s="2" t="s">
        <v>36</v>
      </c>
      <c r="D2" s="0" t="s">
        <v>37</v>
      </c>
      <c r="E2" s="0" t="s">
        <v>38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4" t="n">
        <f aca="false">40*SUM(Table1[[#This Row],[A1]:[A7]])/SUM($F$31:$L$31)</f>
        <v>0</v>
      </c>
      <c r="N2" s="0" t="n">
        <v>0</v>
      </c>
      <c r="O2" s="3" t="n">
        <v>0</v>
      </c>
      <c r="P2" s="3" t="n">
        <v>0</v>
      </c>
      <c r="Q2" s="0" t="n">
        <v>0</v>
      </c>
      <c r="R2" s="4"/>
      <c r="S2" s="0" t="n">
        <v>2</v>
      </c>
      <c r="T2" s="3" t="n">
        <v>0</v>
      </c>
      <c r="U2" s="0" t="n">
        <v>2</v>
      </c>
      <c r="V2" s="3" t="n">
        <v>0</v>
      </c>
      <c r="W2" s="0" t="n">
        <v>1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4" t="n">
        <f aca="false">30*(SUM(Table1[[#This Row],[C1]:[C4]]) +SUM(Table1[[#This Row],[T1]:[T10]]))/(SUM($N$31:$Q$31)+SUM($S$31:$AB$31))</f>
        <v>5.35714285714286</v>
      </c>
      <c r="AD2" s="0" t="n">
        <v>25</v>
      </c>
      <c r="AE2" s="0" t="n">
        <v>15</v>
      </c>
      <c r="AF2" s="5" t="n">
        <f aca="false">Table1[[#This Row],[A Total]]+Table1[[#This Row],[C Total]]+Table1[[#This Row],[T Total]]+$AD$32*Table1[[#This Row],[Exam 1]]/$AD$31+$AE$32*Table1[[#This Row],[Exam 2]]/$AE$31</f>
        <v>11.3571428571429</v>
      </c>
      <c r="AG2" s="5" t="n">
        <f aca="false">100*Table1[[#This Row],[Grand Total]]/$AF$33</f>
        <v>14.8179903450076</v>
      </c>
      <c r="AI2" s="6"/>
    </row>
    <row r="3" customFormat="false" ht="15" hidden="false" customHeight="false" outlineLevel="0" collapsed="false">
      <c r="A3" s="0" t="s">
        <v>39</v>
      </c>
      <c r="B3" s="0" t="s">
        <v>40</v>
      </c>
      <c r="C3" s="2" t="s">
        <v>41</v>
      </c>
      <c r="D3" s="0" t="s">
        <v>37</v>
      </c>
      <c r="E3" s="0" t="s">
        <v>38</v>
      </c>
      <c r="F3" s="0" t="n">
        <v>82</v>
      </c>
      <c r="G3" s="0" t="n">
        <v>77</v>
      </c>
      <c r="H3" s="0" t="n">
        <v>75.44</v>
      </c>
      <c r="I3" s="0" t="n">
        <v>71</v>
      </c>
      <c r="J3" s="0" t="n">
        <v>112.9</v>
      </c>
      <c r="K3" s="0" t="n">
        <v>85</v>
      </c>
      <c r="L3" s="0" t="n">
        <v>98</v>
      </c>
      <c r="M3" s="4" t="n">
        <f aca="false">40*SUM(Table1[[#This Row],[A1]:[A7]])/SUM($F$31:$L$31)</f>
        <v>34.3622857142857</v>
      </c>
      <c r="N3" s="0" t="n">
        <v>2</v>
      </c>
      <c r="O3" s="0" t="n">
        <v>1</v>
      </c>
      <c r="P3" s="0" t="n">
        <v>1</v>
      </c>
      <c r="Q3" s="0" t="n">
        <v>0</v>
      </c>
      <c r="R3" s="4"/>
      <c r="S3" s="0" t="n">
        <v>2</v>
      </c>
      <c r="T3" s="0" t="n">
        <v>2</v>
      </c>
      <c r="U3" s="0" t="n">
        <v>2</v>
      </c>
      <c r="V3" s="0" t="n">
        <v>0.75</v>
      </c>
      <c r="W3" s="0" t="n">
        <v>1.5</v>
      </c>
      <c r="X3" s="0" t="n">
        <v>2</v>
      </c>
      <c r="Y3" s="0" t="n">
        <v>1</v>
      </c>
      <c r="Z3" s="0" t="n">
        <v>2</v>
      </c>
      <c r="AA3" s="0" t="n">
        <v>2</v>
      </c>
      <c r="AB3" s="0" t="n">
        <v>1.5</v>
      </c>
      <c r="AC3" s="4" t="n">
        <f aca="false">30*(SUM(Table1[[#This Row],[C1]:[C4]]) +SUM(Table1[[#This Row],[T1]:[T10]]))/(SUM($N$31:$Q$31)+SUM($S$31:$AB$31))</f>
        <v>22.2321428571429</v>
      </c>
      <c r="AD3" s="0" t="n">
        <v>76</v>
      </c>
      <c r="AE3" s="0" t="n">
        <v>29</v>
      </c>
      <c r="AF3" s="5" t="n">
        <f aca="false">Table1[[#This Row],[A Total]]+Table1[[#This Row],[C Total]]+Table1[[#This Row],[T Total]]+$AD$32*Table1[[#This Row],[Exam 1]]/$AD$31+$AE$32*Table1[[#This Row],[Exam 2]]/$AE$31</f>
        <v>72.3444285714286</v>
      </c>
      <c r="AG3" s="5" t="n">
        <f aca="false">100*Table1[[#This Row],[Grand Total]]/$AF$33</f>
        <v>94.3898529384355</v>
      </c>
    </row>
    <row r="4" customFormat="false" ht="15" hidden="false" customHeight="false" outlineLevel="0" collapsed="false">
      <c r="A4" s="0" t="s">
        <v>42</v>
      </c>
      <c r="B4" s="0" t="s">
        <v>43</v>
      </c>
      <c r="C4" s="2" t="s">
        <v>44</v>
      </c>
      <c r="D4" s="0" t="s">
        <v>37</v>
      </c>
      <c r="E4" s="0" t="s">
        <v>38</v>
      </c>
      <c r="F4" s="0" t="n">
        <v>83</v>
      </c>
      <c r="G4" s="0" t="n">
        <v>43</v>
      </c>
      <c r="H4" s="0" t="n">
        <v>72</v>
      </c>
      <c r="I4" s="0" t="n">
        <v>86.14</v>
      </c>
      <c r="J4" s="0" t="n">
        <v>130</v>
      </c>
      <c r="K4" s="0" t="n">
        <v>80</v>
      </c>
      <c r="L4" s="0" t="n">
        <v>98</v>
      </c>
      <c r="M4" s="4" t="n">
        <f aca="false">40*SUM(Table1[[#This Row],[A1]:[A7]])/SUM($F$31:$L$31)</f>
        <v>33.8365714285714</v>
      </c>
      <c r="N4" s="0" t="n">
        <v>0</v>
      </c>
      <c r="O4" s="0" t="n">
        <v>1</v>
      </c>
      <c r="P4" s="0" t="n">
        <v>1</v>
      </c>
      <c r="Q4" s="0" t="n">
        <v>0</v>
      </c>
      <c r="R4" s="4"/>
      <c r="S4" s="0" t="n">
        <v>1</v>
      </c>
      <c r="T4" s="0" t="n">
        <v>2</v>
      </c>
      <c r="U4" s="0" t="n">
        <v>2</v>
      </c>
      <c r="V4" s="0" t="n">
        <v>1.25</v>
      </c>
      <c r="W4" s="0" t="n">
        <v>1.5</v>
      </c>
      <c r="X4" s="0" t="n">
        <v>2</v>
      </c>
      <c r="Y4" s="0" t="n">
        <v>1</v>
      </c>
      <c r="Z4" s="0" t="n">
        <v>1.25</v>
      </c>
      <c r="AA4" s="0" t="n">
        <v>2</v>
      </c>
      <c r="AB4" s="0" t="n">
        <v>1</v>
      </c>
      <c r="AC4" s="4" t="n">
        <f aca="false">30*(SUM(Table1[[#This Row],[C1]:[C4]]) +SUM(Table1[[#This Row],[T1]:[T10]]))/(SUM($N$31:$Q$31)+SUM($S$31:$AB$31))</f>
        <v>18.2142857142857</v>
      </c>
      <c r="AD4" s="0" t="n">
        <v>60</v>
      </c>
      <c r="AE4" s="7" t="n">
        <v>55</v>
      </c>
      <c r="AF4" s="5" t="n">
        <f aca="false">Table1[[#This Row],[A Total]]+Table1[[#This Row],[C Total]]+Table1[[#This Row],[T Total]]+$AD$32*Table1[[#This Row],[Exam 1]]/$AD$31+$AE$32*Table1[[#This Row],[Exam 2]]/$AE$31</f>
        <v>69.3008571428571</v>
      </c>
      <c r="AG4" s="5" t="n">
        <f aca="false">100*Table1[[#This Row],[Grand Total]]/$AF$33</f>
        <v>90.4188179157891</v>
      </c>
    </row>
    <row r="5" customFormat="false" ht="15" hidden="false" customHeight="false" outlineLevel="0" collapsed="false">
      <c r="A5" s="0" t="s">
        <v>45</v>
      </c>
      <c r="B5" s="0" t="s">
        <v>46</v>
      </c>
      <c r="C5" s="2" t="s">
        <v>47</v>
      </c>
      <c r="D5" s="0" t="s">
        <v>37</v>
      </c>
      <c r="E5" s="0" t="s">
        <v>38</v>
      </c>
      <c r="F5" s="8" t="n">
        <v>9.2</v>
      </c>
      <c r="G5" s="0" t="n">
        <v>50</v>
      </c>
      <c r="H5" s="0" t="n">
        <v>36.16</v>
      </c>
      <c r="I5" s="0" t="n">
        <v>55.32</v>
      </c>
      <c r="J5" s="0" t="n">
        <v>99.8</v>
      </c>
      <c r="K5" s="3" t="n">
        <v>0</v>
      </c>
      <c r="L5" s="0" t="n">
        <v>78.31</v>
      </c>
      <c r="M5" s="4" t="n">
        <f aca="false">40*SUM(Table1[[#This Row],[A1]:[A7]])/SUM($F$31:$L$31)</f>
        <v>18.788</v>
      </c>
      <c r="N5" s="0" t="n">
        <v>2</v>
      </c>
      <c r="O5" s="0" t="n">
        <v>1.5</v>
      </c>
      <c r="P5" s="0" t="n">
        <v>1.5</v>
      </c>
      <c r="Q5" s="0" t="n">
        <v>0</v>
      </c>
      <c r="R5" s="4"/>
      <c r="S5" s="0" t="n">
        <v>1</v>
      </c>
      <c r="T5" s="0" t="n">
        <v>2</v>
      </c>
      <c r="U5" s="0" t="n">
        <v>2</v>
      </c>
      <c r="V5" s="0" t="n">
        <v>1</v>
      </c>
      <c r="W5" s="0" t="n">
        <v>0.5</v>
      </c>
      <c r="X5" s="0" t="n">
        <v>2</v>
      </c>
      <c r="Y5" s="3" t="n">
        <v>0</v>
      </c>
      <c r="Z5" s="9" t="n">
        <v>1</v>
      </c>
      <c r="AA5" s="3" t="n">
        <v>0</v>
      </c>
      <c r="AB5" s="0" t="n">
        <v>2</v>
      </c>
      <c r="AC5" s="4" t="n">
        <f aca="false">30*(SUM(Table1[[#This Row],[C1]:[C4]]) +SUM(Table1[[#This Row],[T1]:[T10]]))/(SUM($N$31:$Q$31)+SUM($S$31:$AB$31))</f>
        <v>17.6785714285714</v>
      </c>
      <c r="AD5" s="0" t="n">
        <v>19</v>
      </c>
      <c r="AE5" s="7" t="n">
        <v>18</v>
      </c>
      <c r="AF5" s="5" t="n">
        <f aca="false">Table1[[#This Row],[A Total]]+Table1[[#This Row],[C Total]]+Table1[[#This Row],[T Total]]+$AD$32*Table1[[#This Row],[Exam 1]]/$AD$31+$AE$32*Table1[[#This Row],[Exam 2]]/$AE$31</f>
        <v>42.0165714285714</v>
      </c>
      <c r="AG5" s="5" t="n">
        <f aca="false">100*Table1[[#This Row],[Grand Total]]/$AF$33</f>
        <v>54.8202270227955</v>
      </c>
    </row>
    <row r="6" customFormat="false" ht="15" hidden="false" customHeight="false" outlineLevel="0" collapsed="false">
      <c r="A6" s="0" t="s">
        <v>48</v>
      </c>
      <c r="B6" s="0" t="s">
        <v>49</v>
      </c>
      <c r="C6" s="2" t="s">
        <v>50</v>
      </c>
      <c r="D6" s="0" t="s">
        <v>37</v>
      </c>
      <c r="E6" s="0" t="s">
        <v>38</v>
      </c>
      <c r="F6" s="0" t="n">
        <v>68</v>
      </c>
      <c r="G6" s="0" t="n">
        <v>45</v>
      </c>
      <c r="H6" s="0" t="n">
        <v>58</v>
      </c>
      <c r="I6" s="0" t="n">
        <v>75</v>
      </c>
      <c r="J6" s="0" t="n">
        <v>112.8</v>
      </c>
      <c r="K6" s="0" t="n">
        <v>79.9</v>
      </c>
      <c r="L6" s="0" t="n">
        <v>98</v>
      </c>
      <c r="M6" s="4" t="n">
        <f aca="false">40*SUM(Table1[[#This Row],[A1]:[A7]])/SUM($F$31:$L$31)</f>
        <v>30.6685714285714</v>
      </c>
      <c r="N6" s="0" t="n">
        <v>0</v>
      </c>
      <c r="O6" s="8" t="n">
        <v>1.5</v>
      </c>
      <c r="P6" s="3" t="n">
        <v>0</v>
      </c>
      <c r="Q6" s="0" t="n">
        <v>0</v>
      </c>
      <c r="R6" s="4"/>
      <c r="S6" s="3" t="n">
        <v>0</v>
      </c>
      <c r="T6" s="0" t="n">
        <v>2</v>
      </c>
      <c r="U6" s="0" t="n">
        <v>2</v>
      </c>
      <c r="V6" s="3" t="n">
        <v>0</v>
      </c>
      <c r="W6" s="0" t="n">
        <v>1</v>
      </c>
      <c r="X6" s="0" t="n">
        <v>2</v>
      </c>
      <c r="Y6" s="0" t="n">
        <v>1</v>
      </c>
      <c r="Z6" s="0" t="n">
        <v>1</v>
      </c>
      <c r="AA6" s="0" t="n">
        <v>2</v>
      </c>
      <c r="AB6" s="0" t="n">
        <v>0.5</v>
      </c>
      <c r="AC6" s="4" t="n">
        <f aca="false">30*(SUM(Table1[[#This Row],[C1]:[C4]]) +SUM(Table1[[#This Row],[T1]:[T10]]))/(SUM($N$31:$Q$31)+SUM($S$31:$AB$31))</f>
        <v>13.9285714285714</v>
      </c>
      <c r="AD6" s="0" t="n">
        <v>27</v>
      </c>
      <c r="AE6" s="7" t="n">
        <v>46</v>
      </c>
      <c r="AF6" s="5" t="n">
        <f aca="false">Table1[[#This Row],[A Total]]+Table1[[#This Row],[T Total]]+$AD$32*Table1[[#This Row],[Exam 1]]/$AD$31+$AE$32*Table1[[#This Row],[Exam 2]]/$AE$31</f>
        <v>55.5471428571429</v>
      </c>
      <c r="AG6" s="5" t="n">
        <f aca="false">100*Table1[[#This Row],[Grand Total]]/$AF$33</f>
        <v>72.4739520232614</v>
      </c>
    </row>
    <row r="7" customFormat="false" ht="15" hidden="false" customHeight="false" outlineLevel="0" collapsed="false">
      <c r="A7" s="0" t="s">
        <v>51</v>
      </c>
      <c r="B7" s="0" t="s">
        <v>52</v>
      </c>
      <c r="C7" s="2" t="s">
        <v>53</v>
      </c>
      <c r="D7" s="0" t="s">
        <v>37</v>
      </c>
      <c r="E7" s="0" t="s">
        <v>38</v>
      </c>
      <c r="F7" s="3" t="n">
        <v>0</v>
      </c>
      <c r="G7" s="0" t="n">
        <v>57</v>
      </c>
      <c r="H7" s="0" t="n">
        <v>67.6</v>
      </c>
      <c r="I7" s="0" t="n">
        <v>12.4</v>
      </c>
      <c r="J7" s="0" t="n">
        <v>101.2</v>
      </c>
      <c r="K7" s="3" t="n">
        <v>0</v>
      </c>
      <c r="L7" s="0" t="n">
        <v>40</v>
      </c>
      <c r="M7" s="4" t="n">
        <f aca="false">40*SUM(Table1[[#This Row],[A1]:[A7]])/SUM($F$31:$L$31)</f>
        <v>15.8971428571429</v>
      </c>
      <c r="N7" s="0" t="n">
        <v>0</v>
      </c>
      <c r="O7" s="0" t="n">
        <v>1</v>
      </c>
      <c r="P7" s="0" t="n">
        <v>1</v>
      </c>
      <c r="Q7" s="6" t="n">
        <v>2</v>
      </c>
      <c r="R7" s="4"/>
      <c r="S7" s="0" t="n">
        <v>2</v>
      </c>
      <c r="T7" s="3" t="n">
        <v>0</v>
      </c>
      <c r="U7" s="0" t="n">
        <v>2</v>
      </c>
      <c r="V7" s="3" t="n">
        <v>0</v>
      </c>
      <c r="W7" s="3" t="n">
        <v>0</v>
      </c>
      <c r="X7" s="0" t="n">
        <v>2</v>
      </c>
      <c r="Y7" s="3" t="n">
        <v>0</v>
      </c>
      <c r="Z7" s="0" t="n">
        <v>1</v>
      </c>
      <c r="AA7" s="0" t="n">
        <v>2</v>
      </c>
      <c r="AB7" s="0" t="n">
        <v>2</v>
      </c>
      <c r="AC7" s="4" t="n">
        <f aca="false">30*(SUM(Table1[[#This Row],[C1]:[C4]]) +SUM(Table1[[#This Row],[T1]:[T10]]))/(SUM($N$31:$Q$31)+SUM($S$31:$AB$31))</f>
        <v>16.0714285714286</v>
      </c>
      <c r="AD7" s="0" t="n">
        <v>36</v>
      </c>
      <c r="AE7" s="7" t="n">
        <v>30</v>
      </c>
      <c r="AF7" s="5" t="n">
        <f aca="false">Table1[[#This Row],[A Total]]+Table1[[#This Row],[T Total]]+$AD$32*Table1[[#This Row],[Exam 1]]/$AD$31+$AE$32*Table1[[#This Row],[Exam 2]]/$AE$31</f>
        <v>41.8685714285714</v>
      </c>
      <c r="AG7" s="5" t="n">
        <f aca="false">100*Table1[[#This Row],[Grand Total]]/$AF$33</f>
        <v>54.6271271737712</v>
      </c>
    </row>
    <row r="8" customFormat="false" ht="15" hidden="false" customHeight="false" outlineLevel="0" collapsed="false">
      <c r="A8" s="0" t="s">
        <v>54</v>
      </c>
      <c r="B8" s="0" t="s">
        <v>55</v>
      </c>
      <c r="C8" s="2" t="s">
        <v>56</v>
      </c>
      <c r="D8" s="0" t="s">
        <v>37</v>
      </c>
      <c r="E8" s="0" t="s">
        <v>38</v>
      </c>
      <c r="F8" s="0" t="n">
        <v>76.5</v>
      </c>
      <c r="G8" s="3" t="n">
        <v>0</v>
      </c>
      <c r="H8" s="0" t="n">
        <v>78</v>
      </c>
      <c r="I8" s="0" t="n">
        <v>90</v>
      </c>
      <c r="J8" s="0" t="n">
        <v>130</v>
      </c>
      <c r="K8" s="0" t="n">
        <v>95</v>
      </c>
      <c r="L8" s="0" t="n">
        <v>98</v>
      </c>
      <c r="M8" s="4" t="n">
        <f aca="false">40*SUM(Table1[[#This Row],[A1]:[A7]])/SUM($F$31:$L$31)</f>
        <v>32.4285714285714</v>
      </c>
      <c r="N8" s="0" t="n">
        <v>0</v>
      </c>
      <c r="O8" s="0" t="n">
        <v>1</v>
      </c>
      <c r="P8" s="0" t="n">
        <v>1</v>
      </c>
      <c r="Q8" s="0" t="n">
        <v>0</v>
      </c>
      <c r="R8" s="4"/>
      <c r="S8" s="0" t="n">
        <v>1</v>
      </c>
      <c r="T8" s="0" t="n">
        <v>2</v>
      </c>
      <c r="U8" s="0" t="n">
        <v>2</v>
      </c>
      <c r="V8" s="0" t="n">
        <v>1.25</v>
      </c>
      <c r="W8" s="0" t="n">
        <v>1.5</v>
      </c>
      <c r="X8" s="0" t="n">
        <v>2</v>
      </c>
      <c r="Y8" s="0" t="n">
        <v>1</v>
      </c>
      <c r="Z8" s="0" t="n">
        <v>1.25</v>
      </c>
      <c r="AA8" s="0" t="n">
        <v>2</v>
      </c>
      <c r="AB8" s="0" t="n">
        <v>1</v>
      </c>
      <c r="AC8" s="4" t="n">
        <f aca="false">30*(SUM(Table1[[#This Row],[C1]:[C4]]) +SUM(Table1[[#This Row],[T1]:[T10]]))/(SUM($N$31:$Q$31)+SUM($S$31:$AB$31))</f>
        <v>18.2142857142857</v>
      </c>
      <c r="AD8" s="0" t="n">
        <v>59</v>
      </c>
      <c r="AE8" s="7" t="n">
        <v>64</v>
      </c>
      <c r="AF8" s="5" t="n">
        <f aca="false">Table1[[#This Row],[A Total]]+Table1[[#This Row],[T Total]]+$AD$32*Table1[[#This Row],[Exam 1]]/$AD$31+$AE$32*Table1[[#This Row],[Exam 2]]/$AE$31</f>
        <v>69.0928571428571</v>
      </c>
      <c r="AG8" s="5" t="n">
        <f aca="false">100*Table1[[#This Row],[Grand Total]]/$AF$33</f>
        <v>90.1474343441874</v>
      </c>
    </row>
    <row r="9" customFormat="false" ht="15" hidden="false" customHeight="false" outlineLevel="0" collapsed="false">
      <c r="A9" s="0" t="s">
        <v>57</v>
      </c>
      <c r="B9" s="0" t="s">
        <v>58</v>
      </c>
      <c r="C9" s="2" t="s">
        <v>59</v>
      </c>
      <c r="D9" s="0" t="s">
        <v>37</v>
      </c>
      <c r="E9" s="0" t="s">
        <v>38</v>
      </c>
      <c r="F9" s="8" t="n">
        <v>48</v>
      </c>
      <c r="G9" s="0" t="n">
        <v>48</v>
      </c>
      <c r="H9" s="0" t="n">
        <v>52</v>
      </c>
      <c r="I9" s="0" t="n">
        <v>47</v>
      </c>
      <c r="J9" s="3" t="n">
        <v>0</v>
      </c>
      <c r="K9" s="0" t="n">
        <v>40</v>
      </c>
      <c r="L9" s="0" t="n">
        <v>50</v>
      </c>
      <c r="M9" s="4" t="n">
        <f aca="false">40*SUM(Table1[[#This Row],[A1]:[A7]])/SUM($F$31:$L$31)</f>
        <v>16.2857142857143</v>
      </c>
      <c r="N9" s="0" t="n">
        <v>0</v>
      </c>
      <c r="O9" s="8" t="n">
        <v>0.5</v>
      </c>
      <c r="P9" s="3" t="n">
        <v>0</v>
      </c>
      <c r="Q9" s="0" t="n">
        <v>0</v>
      </c>
      <c r="R9" s="4"/>
      <c r="S9" s="0" t="n">
        <v>2</v>
      </c>
      <c r="T9" s="0" t="n">
        <v>2</v>
      </c>
      <c r="U9" s="0" t="n">
        <v>2</v>
      </c>
      <c r="V9" s="0" t="n">
        <v>0.5</v>
      </c>
      <c r="W9" s="0" t="n">
        <v>2</v>
      </c>
      <c r="X9" s="0" t="n">
        <v>1</v>
      </c>
      <c r="Y9" s="0" t="n">
        <v>1.5</v>
      </c>
      <c r="Z9" s="0" t="n">
        <v>1</v>
      </c>
      <c r="AA9" s="0" t="n">
        <v>2</v>
      </c>
      <c r="AB9" s="0" t="n">
        <v>0.5</v>
      </c>
      <c r="AC9" s="4" t="n">
        <f aca="false">30*(SUM(Table1[[#This Row],[C1]:[C4]]) +SUM(Table1[[#This Row],[T1]:[T10]]))/(SUM($N$31:$Q$31)+SUM($S$31:$AB$31))</f>
        <v>16.0714285714286</v>
      </c>
      <c r="AD9" s="0" t="n">
        <v>29</v>
      </c>
      <c r="AE9" s="0" t="n">
        <v>41</v>
      </c>
      <c r="AF9" s="5" t="n">
        <f aca="false">Table1[[#This Row],[A Total]]+Table1[[#This Row],[T Total]]+$AD$32*Table1[[#This Row],[Exam 1]]/$AD$31+$AE$32*Table1[[#This Row],[Exam 2]]/$AE$31</f>
        <v>42.8571428571429</v>
      </c>
      <c r="AG9" s="5" t="n">
        <f aca="false">100*Table1[[#This Row],[Grand Total]]/$AF$33</f>
        <v>55.9169446981417</v>
      </c>
    </row>
    <row r="10" customFormat="false" ht="15" hidden="false" customHeight="false" outlineLevel="0" collapsed="false">
      <c r="A10" s="0" t="s">
        <v>60</v>
      </c>
      <c r="B10" s="0" t="s">
        <v>61</v>
      </c>
      <c r="C10" s="2" t="s">
        <v>62</v>
      </c>
      <c r="D10" s="0" t="s">
        <v>37</v>
      </c>
      <c r="F10" s="8" t="n">
        <v>23</v>
      </c>
      <c r="G10" s="3" t="n">
        <v>0</v>
      </c>
      <c r="H10" s="0" t="n">
        <v>40</v>
      </c>
      <c r="I10" s="0" t="n">
        <v>34.46</v>
      </c>
      <c r="J10" s="3" t="n">
        <v>0</v>
      </c>
      <c r="K10" s="3" t="n">
        <v>0</v>
      </c>
      <c r="L10" s="3" t="n">
        <v>0</v>
      </c>
      <c r="M10" s="4" t="n">
        <f aca="false">40*SUM(Table1[[#This Row],[A1]:[A7]])/SUM($F$31:$L$31)</f>
        <v>5.56914285714286</v>
      </c>
      <c r="N10" s="0" t="n">
        <v>0</v>
      </c>
      <c r="O10" s="8" t="n">
        <v>1.5</v>
      </c>
      <c r="P10" s="0" t="n">
        <v>1</v>
      </c>
      <c r="Q10" s="0" t="n">
        <v>0</v>
      </c>
      <c r="R10" s="4"/>
      <c r="S10" s="0" t="n">
        <v>1</v>
      </c>
      <c r="T10" s="3" t="n">
        <v>0</v>
      </c>
      <c r="U10" s="8" t="n">
        <v>0</v>
      </c>
      <c r="V10" s="0" t="n">
        <v>0.75</v>
      </c>
      <c r="W10" s="3" t="n">
        <v>0</v>
      </c>
      <c r="X10" s="3" t="n">
        <v>0</v>
      </c>
      <c r="Y10" s="0" t="n">
        <v>1.5</v>
      </c>
      <c r="Z10" s="0" t="n">
        <v>1.5</v>
      </c>
      <c r="AA10" s="0" t="n">
        <v>2</v>
      </c>
      <c r="AB10" s="0" t="n">
        <v>2</v>
      </c>
      <c r="AC10" s="4" t="n">
        <f aca="false">30*(SUM(Table1[[#This Row],[C1]:[C4]]) +SUM(Table1[[#This Row],[T1]:[T10]]))/(SUM($N$31:$Q$31)+SUM($S$31:$AB$31))</f>
        <v>12.0535714285714</v>
      </c>
      <c r="AD10" s="0" t="n">
        <v>19</v>
      </c>
      <c r="AE10" s="7" t="n">
        <v>38</v>
      </c>
      <c r="AF10" s="5" t="n">
        <f aca="false">Table1[[#This Row],[A Total]]+Table1[[#This Row],[T Total]]+$AD$32*Table1[[#This Row],[Exam 1]]/$AD$31+$AE$32*Table1[[#This Row],[Exam 2]]/$AE$31</f>
        <v>26.1727142857143</v>
      </c>
      <c r="AG10" s="5" t="n">
        <f aca="false">100*Table1[[#This Row],[Grand Total]]/$AF$33</f>
        <v>34.1482917373395</v>
      </c>
      <c r="AI10" s="6"/>
    </row>
    <row r="11" customFormat="false" ht="15" hidden="false" customHeight="false" outlineLevel="0" collapsed="false">
      <c r="A11" s="0" t="s">
        <v>63</v>
      </c>
      <c r="B11" s="0" t="s">
        <v>64</v>
      </c>
      <c r="C11" s="2" t="s">
        <v>65</v>
      </c>
      <c r="D11" s="0" t="s">
        <v>37</v>
      </c>
      <c r="E11" s="0" t="s">
        <v>38</v>
      </c>
      <c r="F11" s="0" t="n">
        <v>80</v>
      </c>
      <c r="G11" s="0" t="n">
        <v>73</v>
      </c>
      <c r="H11" s="0" t="n">
        <v>77.8</v>
      </c>
      <c r="I11" s="0" t="n">
        <v>81.71</v>
      </c>
      <c r="J11" s="0" t="n">
        <v>130</v>
      </c>
      <c r="K11" s="0" t="n">
        <v>50</v>
      </c>
      <c r="L11" s="0" t="n">
        <v>95</v>
      </c>
      <c r="M11" s="4" t="n">
        <f aca="false">40*SUM(Table1[[#This Row],[A1]:[A7]])/SUM($F$31:$L$31)</f>
        <v>33.572</v>
      </c>
      <c r="N11" s="0" t="n">
        <v>0</v>
      </c>
      <c r="O11" s="0" t="n">
        <v>1</v>
      </c>
      <c r="P11" s="0" t="n">
        <v>1</v>
      </c>
      <c r="Q11" s="0" t="n">
        <v>0</v>
      </c>
      <c r="R11" s="4"/>
      <c r="S11" s="0" t="n">
        <v>1</v>
      </c>
      <c r="T11" s="0" t="n">
        <v>2</v>
      </c>
      <c r="U11" s="0" t="n">
        <v>2</v>
      </c>
      <c r="V11" s="0" t="n">
        <v>0.75</v>
      </c>
      <c r="W11" s="0" t="n">
        <v>2</v>
      </c>
      <c r="X11" s="0" t="n">
        <v>2</v>
      </c>
      <c r="Y11" s="0" t="n">
        <v>1.5</v>
      </c>
      <c r="Z11" s="0" t="n">
        <v>1.25</v>
      </c>
      <c r="AA11" s="0" t="n">
        <v>2</v>
      </c>
      <c r="AB11" s="0" t="n">
        <v>2</v>
      </c>
      <c r="AC11" s="4" t="n">
        <f aca="false">30*(SUM(Table1[[#This Row],[C1]:[C4]]) +SUM(Table1[[#This Row],[T1]:[T10]]))/(SUM($N$31:$Q$31)+SUM($S$31:$AB$31))</f>
        <v>19.8214285714286</v>
      </c>
      <c r="AD11" s="0" t="n">
        <v>59</v>
      </c>
      <c r="AE11" s="7" t="n">
        <v>51</v>
      </c>
      <c r="AF11" s="5" t="n">
        <f aca="false">Table1[[#This Row],[A Total]]+Table1[[#This Row],[T Total]]+$AD$32*Table1[[#This Row],[Exam 1]]/$AD$31+$AE$32*Table1[[#This Row],[Exam 2]]/$AE$31</f>
        <v>69.8934285714286</v>
      </c>
      <c r="AG11" s="5" t="n">
        <f aca="false">100*Table1[[#This Row],[Grand Total]]/$AF$33</f>
        <v>91.1919628711487</v>
      </c>
    </row>
    <row r="12" customFormat="false" ht="15" hidden="false" customHeight="false" outlineLevel="0" collapsed="false">
      <c r="A12" s="0" t="s">
        <v>66</v>
      </c>
      <c r="B12" s="0" t="s">
        <v>67</v>
      </c>
      <c r="C12" s="2" t="s">
        <v>68</v>
      </c>
      <c r="D12" s="0" t="s">
        <v>37</v>
      </c>
      <c r="E12" s="0" t="s">
        <v>38</v>
      </c>
      <c r="F12" s="0" t="n">
        <v>48.43</v>
      </c>
      <c r="G12" s="0" t="n">
        <v>46</v>
      </c>
      <c r="H12" s="0" t="n">
        <v>69</v>
      </c>
      <c r="I12" s="0" t="n">
        <v>57.15</v>
      </c>
      <c r="J12" s="0" t="n">
        <v>101.2</v>
      </c>
      <c r="K12" s="0" t="n">
        <v>70</v>
      </c>
      <c r="L12" s="0" t="n">
        <v>97</v>
      </c>
      <c r="M12" s="4" t="n">
        <f aca="false">40*SUM(Table1[[#This Row],[A1]:[A7]])/SUM($F$31:$L$31)</f>
        <v>27.9302857142857</v>
      </c>
      <c r="N12" s="0" t="n">
        <v>0</v>
      </c>
      <c r="O12" s="0" t="n">
        <v>1</v>
      </c>
      <c r="P12" s="10" t="n">
        <v>2</v>
      </c>
      <c r="Q12" s="0" t="n">
        <v>2</v>
      </c>
      <c r="R12" s="4"/>
      <c r="S12" s="0" t="n">
        <v>2</v>
      </c>
      <c r="T12" s="0" t="n">
        <v>2</v>
      </c>
      <c r="U12" s="0" t="n">
        <v>2</v>
      </c>
      <c r="V12" s="3" t="n">
        <v>0</v>
      </c>
      <c r="W12" s="0" t="n">
        <v>1.5</v>
      </c>
      <c r="X12" s="0" t="n">
        <v>2</v>
      </c>
      <c r="Y12" s="3" t="n">
        <v>0</v>
      </c>
      <c r="Z12" s="0" t="n">
        <v>1</v>
      </c>
      <c r="AA12" s="0" t="n">
        <v>2</v>
      </c>
      <c r="AB12" s="0" t="n">
        <v>2</v>
      </c>
      <c r="AC12" s="4" t="n">
        <f aca="false">30*(SUM(Table1[[#This Row],[C1]:[C4]]) +SUM(Table1[[#This Row],[T1]:[T10]]))/(SUM($N$31:$Q$31)+SUM($S$31:$AB$31))</f>
        <v>20.8928571428571</v>
      </c>
      <c r="AD12" s="0" t="n">
        <v>30</v>
      </c>
      <c r="AE12" s="0" t="n">
        <v>46</v>
      </c>
      <c r="AF12" s="5" t="n">
        <f aca="false">Table1[[#This Row],[A Total]]+Table1[[#This Row],[T Total]]+$AD$32*Table1[[#This Row],[Exam 1]]/$AD$31+$AE$32*Table1[[#This Row],[Exam 2]]/$AE$31</f>
        <v>60.2231428571429</v>
      </c>
      <c r="AG12" s="5" t="n">
        <f aca="false">100*Table1[[#This Row],[Grand Total]]/$AF$33</f>
        <v>78.57486346946</v>
      </c>
    </row>
    <row r="13" customFormat="false" ht="15" hidden="false" customHeight="false" outlineLevel="0" collapsed="false">
      <c r="A13" s="0" t="s">
        <v>69</v>
      </c>
      <c r="B13" s="0" t="s">
        <v>70</v>
      </c>
      <c r="C13" s="2" t="s">
        <v>71</v>
      </c>
      <c r="D13" s="0" t="s">
        <v>37</v>
      </c>
      <c r="E13" s="0" t="s">
        <v>38</v>
      </c>
      <c r="F13" s="0" t="n">
        <v>73</v>
      </c>
      <c r="G13" s="0" t="n">
        <v>54</v>
      </c>
      <c r="H13" s="0" t="n">
        <v>38.82</v>
      </c>
      <c r="I13" s="0" t="n">
        <v>67.11</v>
      </c>
      <c r="J13" s="0" t="n">
        <v>99.8</v>
      </c>
      <c r="K13" s="0" t="n">
        <v>81.4</v>
      </c>
      <c r="L13" s="3" t="n">
        <v>0</v>
      </c>
      <c r="M13" s="4" t="n">
        <f aca="false">40*SUM(Table1[[#This Row],[A1]:[A7]])/SUM($F$31:$L$31)</f>
        <v>23.6645714285714</v>
      </c>
      <c r="N13" s="0" t="n">
        <v>0</v>
      </c>
      <c r="O13" s="0" t="n">
        <v>2</v>
      </c>
      <c r="P13" s="0" t="n">
        <v>1</v>
      </c>
      <c r="Q13" s="0" t="n">
        <v>2</v>
      </c>
      <c r="R13" s="4"/>
      <c r="S13" s="0" t="n">
        <v>1</v>
      </c>
      <c r="T13" s="0" t="n">
        <v>2</v>
      </c>
      <c r="U13" s="0" t="n">
        <v>2</v>
      </c>
      <c r="V13" s="0" t="n">
        <v>0.75</v>
      </c>
      <c r="W13" s="0" t="n">
        <v>2</v>
      </c>
      <c r="X13" s="0" t="n">
        <v>2</v>
      </c>
      <c r="Y13" s="3" t="n">
        <v>0</v>
      </c>
      <c r="Z13" s="0" t="n">
        <v>1.75</v>
      </c>
      <c r="AA13" s="0" t="n">
        <v>2</v>
      </c>
      <c r="AB13" s="0" t="n">
        <v>2</v>
      </c>
      <c r="AC13" s="4" t="n">
        <f aca="false">30*(SUM(Table1[[#This Row],[C1]:[C4]]) +SUM(Table1[[#This Row],[T1]:[T10]]))/(SUM($N$31:$Q$31)+SUM($S$31:$AB$31))</f>
        <v>21.9642857142857</v>
      </c>
      <c r="AD13" s="0" t="n">
        <v>25</v>
      </c>
      <c r="AE13" s="7" t="n">
        <v>36</v>
      </c>
      <c r="AF13" s="5" t="n">
        <f aca="false">Table1[[#This Row],[A Total]]+Table1[[#This Row],[T Total]]+$AD$32*Table1[[#This Row],[Exam 1]]/$AD$31+$AE$32*Table1[[#This Row],[Exam 2]]/$AE$31</f>
        <v>54.7788571428571</v>
      </c>
      <c r="AG13" s="5" t="n">
        <f aca="false">100*Table1[[#This Row],[Grand Total]]/$AF$33</f>
        <v>71.4715475946394</v>
      </c>
    </row>
    <row r="14" customFormat="false" ht="15" hidden="false" customHeight="false" outlineLevel="0" collapsed="false">
      <c r="A14" s="0" t="s">
        <v>72</v>
      </c>
      <c r="B14" s="0" t="s">
        <v>73</v>
      </c>
      <c r="C14" s="2" t="s">
        <v>74</v>
      </c>
      <c r="D14" s="0" t="s">
        <v>37</v>
      </c>
      <c r="E14" s="0" t="s">
        <v>38</v>
      </c>
      <c r="F14" s="0" t="n">
        <v>78</v>
      </c>
      <c r="G14" s="0" t="n">
        <v>72</v>
      </c>
      <c r="H14" s="0" t="n">
        <v>78.5</v>
      </c>
      <c r="I14" s="0" t="n">
        <v>51</v>
      </c>
      <c r="J14" s="0" t="n">
        <v>99.8</v>
      </c>
      <c r="K14" s="3" t="n">
        <v>0</v>
      </c>
      <c r="L14" s="0" t="n">
        <v>98</v>
      </c>
      <c r="M14" s="4" t="n">
        <f aca="false">40*SUM(Table1[[#This Row],[A1]:[A7]])/SUM($F$31:$L$31)</f>
        <v>27.2742857142857</v>
      </c>
      <c r="N14" s="0" t="n">
        <v>0</v>
      </c>
      <c r="O14" s="8" t="n">
        <v>1</v>
      </c>
      <c r="P14" s="3" t="n">
        <v>0</v>
      </c>
      <c r="Q14" s="0" t="n">
        <v>0</v>
      </c>
      <c r="R14" s="4"/>
      <c r="S14" s="0" t="n">
        <v>2</v>
      </c>
      <c r="T14" s="0" t="n">
        <v>2</v>
      </c>
      <c r="U14" s="0" t="n">
        <v>2</v>
      </c>
      <c r="V14" s="0" t="n">
        <v>0.75</v>
      </c>
      <c r="W14" s="0" t="n">
        <v>1.5</v>
      </c>
      <c r="X14" s="0" t="n">
        <v>2</v>
      </c>
      <c r="Y14" s="0" t="n">
        <v>1.5</v>
      </c>
      <c r="Z14" s="0" t="n">
        <v>1.5</v>
      </c>
      <c r="AA14" s="0" t="n">
        <v>2</v>
      </c>
      <c r="AB14" s="0" t="n">
        <v>2</v>
      </c>
      <c r="AC14" s="4" t="n">
        <f aca="false">30*(SUM(Table1[[#This Row],[C1]:[C4]]) +SUM(Table1[[#This Row],[T1]:[T10]]))/(SUM($N$31:$Q$31)+SUM($S$31:$AB$31))</f>
        <v>19.5535714285714</v>
      </c>
      <c r="AD14" s="3" t="n">
        <v>58.9</v>
      </c>
      <c r="AE14" s="7" t="n">
        <v>44</v>
      </c>
      <c r="AF14" s="5" t="n">
        <f aca="false">Table1[[#This Row],[A Total]]+Table1[[#This Row],[T Total]]+$AD$32*Table1[[#This Row],[Exam 1]]/$AD$31+$AE$32*Table1[[#This Row],[Exam 2]]/$AE$31</f>
        <v>62.2628571428571</v>
      </c>
      <c r="AG14" s="5" t="n">
        <f aca="false">100*Table1[[#This Row],[Grand Total]]/$AF$33</f>
        <v>81.2361372574603</v>
      </c>
    </row>
    <row r="15" customFormat="false" ht="15" hidden="false" customHeight="false" outlineLevel="0" collapsed="false">
      <c r="A15" s="0" t="s">
        <v>75</v>
      </c>
      <c r="B15" s="0" t="s">
        <v>76</v>
      </c>
      <c r="C15" s="2" t="s">
        <v>77</v>
      </c>
      <c r="D15" s="0" t="s">
        <v>37</v>
      </c>
      <c r="E15" s="0" t="s">
        <v>38</v>
      </c>
      <c r="G15" s="0" t="n">
        <v>34</v>
      </c>
      <c r="H15" s="3" t="n">
        <v>0</v>
      </c>
      <c r="I15" s="0" t="n">
        <v>13.77</v>
      </c>
      <c r="J15" s="0" t="n">
        <v>112.8</v>
      </c>
      <c r="K15" s="3" t="n">
        <v>0</v>
      </c>
      <c r="L15" s="3" t="n">
        <v>0</v>
      </c>
      <c r="M15" s="4" t="n">
        <f aca="false">40*SUM(Table1[[#This Row],[A1]:[A7]])/SUM($F$31:$L$31)</f>
        <v>9.17542857142857</v>
      </c>
      <c r="N15" s="0" t="n">
        <v>0</v>
      </c>
      <c r="O15" s="0" t="n">
        <v>2</v>
      </c>
      <c r="P15" s="0" t="n">
        <v>1.5</v>
      </c>
      <c r="Q15" s="0" t="n">
        <v>0</v>
      </c>
      <c r="R15" s="4"/>
      <c r="S15" s="0" t="n">
        <v>2</v>
      </c>
      <c r="T15" s="0" t="n">
        <v>0</v>
      </c>
      <c r="U15" s="0" t="n">
        <v>2</v>
      </c>
      <c r="V15" s="0" t="n">
        <v>0.5</v>
      </c>
      <c r="W15" s="0" t="n">
        <v>2</v>
      </c>
      <c r="X15" s="0" t="n">
        <v>1.5</v>
      </c>
      <c r="Y15" s="3" t="n">
        <v>0</v>
      </c>
      <c r="Z15" s="3" t="n">
        <v>0</v>
      </c>
      <c r="AA15" s="3" t="n">
        <v>0</v>
      </c>
      <c r="AB15" s="3" t="n">
        <v>0</v>
      </c>
      <c r="AC15" s="4" t="n">
        <f aca="false">30*(SUM(Table1[[#This Row],[C1]:[C4]]) +SUM(Table1[[#This Row],[T1]:[T10]]))/(SUM($N$31:$Q$31)+SUM($S$31:$AB$31))</f>
        <v>12.3214285714286</v>
      </c>
      <c r="AD15" s="0" t="n">
        <v>36</v>
      </c>
      <c r="AE15" s="8" t="n">
        <v>0</v>
      </c>
      <c r="AF15" s="5" t="n">
        <f aca="false">Table1[[#This Row],[A Total]]+Table1[[#This Row],[T Total]]+$AD$32*Table1[[#This Row],[Exam 1]]/$AD$31+$AE$32*Table1[[#This Row],[Exam 2]]/$AE$31</f>
        <v>26.8968571428571</v>
      </c>
      <c r="AG15" s="5" t="n">
        <f aca="false">100*Table1[[#This Row],[Grand Total]]/$AF$33</f>
        <v>35.0931017129224</v>
      </c>
    </row>
    <row r="16" customFormat="false" ht="15" hidden="false" customHeight="false" outlineLevel="0" collapsed="false">
      <c r="A16" s="0" t="s">
        <v>78</v>
      </c>
      <c r="B16" s="0" t="s">
        <v>79</v>
      </c>
      <c r="C16" s="2" t="s">
        <v>80</v>
      </c>
      <c r="D16" s="0" t="s">
        <v>37</v>
      </c>
      <c r="E16" s="0" t="s">
        <v>38</v>
      </c>
      <c r="F16" s="8" t="n">
        <v>56</v>
      </c>
      <c r="G16" s="0" t="n">
        <v>52</v>
      </c>
      <c r="H16" s="0" t="n">
        <v>55</v>
      </c>
      <c r="I16" s="0" t="n">
        <v>61.75</v>
      </c>
      <c r="J16" s="0" t="n">
        <v>112.8</v>
      </c>
      <c r="K16" s="0" t="n">
        <v>75</v>
      </c>
      <c r="L16" s="0" t="n">
        <v>89.4</v>
      </c>
      <c r="M16" s="4" t="n">
        <f aca="false">40*SUM(Table1[[#This Row],[A1]:[A7]])/SUM($F$31:$L$31)</f>
        <v>28.6828571428571</v>
      </c>
      <c r="N16" s="7" t="n">
        <v>2</v>
      </c>
      <c r="O16" s="7" t="n">
        <v>2</v>
      </c>
      <c r="P16" s="7" t="n">
        <v>2</v>
      </c>
      <c r="Q16" s="0" t="n">
        <v>0</v>
      </c>
      <c r="R16" s="4"/>
      <c r="S16" s="0" t="n">
        <v>1</v>
      </c>
      <c r="T16" s="3" t="n">
        <v>0</v>
      </c>
      <c r="U16" s="8" t="n">
        <v>0</v>
      </c>
      <c r="V16" s="3" t="n">
        <v>0</v>
      </c>
      <c r="W16" s="3" t="n">
        <v>0</v>
      </c>
      <c r="X16" s="3" t="n">
        <v>0</v>
      </c>
      <c r="Y16" s="0" t="n">
        <v>1</v>
      </c>
      <c r="Z16" s="0" t="n">
        <v>1</v>
      </c>
      <c r="AA16" s="0" t="n">
        <v>2</v>
      </c>
      <c r="AB16" s="3" t="n">
        <v>0</v>
      </c>
      <c r="AC16" s="4" t="n">
        <f aca="false">30*(SUM(Table1[[#This Row],[C1]:[C4]]) +SUM(Table1[[#This Row],[T1]:[T10]]))/(SUM($N$31:$Q$31)+SUM($S$31:$AB$31))</f>
        <v>11.7857142857143</v>
      </c>
      <c r="AD16" s="0" t="n">
        <v>56</v>
      </c>
      <c r="AE16" s="7" t="n">
        <v>24</v>
      </c>
      <c r="AF16" s="5" t="n">
        <f aca="false">Table1[[#This Row],[A Total]]+Table1[[#This Row],[T Total]]+$AD$32*Table1[[#This Row],[Exam 1]]/$AD$31+$AE$32*Table1[[#This Row],[Exam 2]]/$AE$31</f>
        <v>52.4685714285714</v>
      </c>
      <c r="AG16" s="5" t="n">
        <f aca="false">100*Table1[[#This Row],[Grand Total]]/$AF$33</f>
        <v>68.4572514957783</v>
      </c>
    </row>
    <row r="17" customFormat="false" ht="15" hidden="false" customHeight="false" outlineLevel="0" collapsed="false">
      <c r="A17" s="0" t="s">
        <v>81</v>
      </c>
      <c r="B17" s="0" t="s">
        <v>82</v>
      </c>
      <c r="C17" s="2" t="s">
        <v>83</v>
      </c>
      <c r="D17" s="0" t="s">
        <v>37</v>
      </c>
      <c r="E17" s="0" t="s">
        <v>38</v>
      </c>
      <c r="F17" s="8" t="n">
        <v>21.34</v>
      </c>
      <c r="G17" s="8" t="n">
        <v>1.4</v>
      </c>
      <c r="H17" s="0" t="n">
        <v>29.54</v>
      </c>
      <c r="I17" s="0" t="n">
        <v>52</v>
      </c>
      <c r="J17" s="3" t="n">
        <v>0</v>
      </c>
      <c r="K17" s="3" t="n">
        <v>0</v>
      </c>
      <c r="L17" s="8" t="n">
        <v>95</v>
      </c>
      <c r="M17" s="4" t="n">
        <f aca="false">40*SUM(Table1[[#This Row],[A1]:[A7]])/SUM($F$31:$L$31)</f>
        <v>11.3874285714286</v>
      </c>
      <c r="N17" s="0" t="n">
        <v>0</v>
      </c>
      <c r="O17" s="8" t="n">
        <v>1.25</v>
      </c>
      <c r="P17" s="0" t="n">
        <v>1</v>
      </c>
      <c r="Q17" s="0" t="n">
        <v>2</v>
      </c>
      <c r="R17" s="4"/>
      <c r="S17" s="0" t="n">
        <v>1</v>
      </c>
      <c r="T17" s="3" t="n">
        <v>0</v>
      </c>
      <c r="U17" s="8" t="n">
        <v>0</v>
      </c>
      <c r="V17" s="0" t="n">
        <v>1</v>
      </c>
      <c r="W17" s="3" t="n">
        <v>0</v>
      </c>
      <c r="X17" s="0" t="n">
        <v>2</v>
      </c>
      <c r="Y17" s="0" t="n">
        <v>1</v>
      </c>
      <c r="Z17" s="0" t="n">
        <v>1.5</v>
      </c>
      <c r="AA17" s="0" t="n">
        <v>2</v>
      </c>
      <c r="AB17" s="0" t="n">
        <v>1</v>
      </c>
      <c r="AC17" s="4" t="n">
        <f aca="false">30*(SUM(Table1[[#This Row],[C1]:[C4]]) +SUM(Table1[[#This Row],[T1]:[T10]]))/(SUM($N$31:$Q$31)+SUM($S$31:$AB$31))</f>
        <v>14.7321428571429</v>
      </c>
      <c r="AD17" s="0" t="n">
        <v>14</v>
      </c>
      <c r="AE17" s="0" t="n">
        <v>27</v>
      </c>
      <c r="AF17" s="5" t="n">
        <f aca="false">Table1[[#This Row],[A Total]]+Table1[[#This Row],[T Total]]+$AD$32*Table1[[#This Row],[Exam 1]]/$AD$31+$AE$32*Table1[[#This Row],[Exam 2]]/$AE$31</f>
        <v>32.2695714285714</v>
      </c>
      <c r="AG17" s="5" t="n">
        <f aca="false">100*Table1[[#This Row],[Grand Total]]/$AF$33</f>
        <v>42.1030362900971</v>
      </c>
      <c r="AI17" s="6"/>
    </row>
    <row r="18" customFormat="false" ht="15" hidden="false" customHeight="false" outlineLevel="0" collapsed="false">
      <c r="A18" s="0" t="s">
        <v>84</v>
      </c>
      <c r="B18" s="0" t="s">
        <v>85</v>
      </c>
      <c r="C18" s="2" t="s">
        <v>86</v>
      </c>
      <c r="D18" s="0" t="s">
        <v>37</v>
      </c>
      <c r="E18" s="0" t="s">
        <v>38</v>
      </c>
      <c r="F18" s="0" t="n">
        <v>40</v>
      </c>
      <c r="G18" s="0" t="n">
        <v>50</v>
      </c>
      <c r="H18" s="0" t="n">
        <v>51.64</v>
      </c>
      <c r="I18" s="3" t="n">
        <v>0</v>
      </c>
      <c r="J18" s="3" t="n">
        <v>0</v>
      </c>
      <c r="K18" s="0" t="n">
        <v>40</v>
      </c>
      <c r="L18" s="0" t="n">
        <v>85</v>
      </c>
      <c r="M18" s="4" t="n">
        <f aca="false">40*SUM(Table1[[#This Row],[A1]:[A7]])/SUM($F$31:$L$31)</f>
        <v>15.2365714285714</v>
      </c>
      <c r="N18" s="0" t="n">
        <v>2</v>
      </c>
      <c r="O18" s="0" t="n">
        <v>2</v>
      </c>
      <c r="P18" s="3" t="n">
        <v>0</v>
      </c>
      <c r="Q18" s="0" t="n">
        <v>0</v>
      </c>
      <c r="R18" s="4"/>
      <c r="S18" s="0" t="n">
        <v>1</v>
      </c>
      <c r="T18" s="0" t="n">
        <v>2</v>
      </c>
      <c r="U18" s="0" t="n">
        <v>1</v>
      </c>
      <c r="V18" s="0" t="n">
        <v>1.25</v>
      </c>
      <c r="W18" s="0" t="n">
        <v>1.5</v>
      </c>
      <c r="X18" s="0" t="n">
        <v>2</v>
      </c>
      <c r="Y18" s="0" t="n">
        <v>1</v>
      </c>
      <c r="Z18" s="3" t="n">
        <v>0</v>
      </c>
      <c r="AA18" s="0" t="n">
        <v>2</v>
      </c>
      <c r="AB18" s="0" t="n">
        <v>1</v>
      </c>
      <c r="AC18" s="4" t="n">
        <f aca="false">30*(SUM(Table1[[#This Row],[C1]:[C4]]) +SUM(Table1[[#This Row],[T1]:[T10]]))/(SUM($N$31:$Q$31)+SUM($S$31:$AB$31))</f>
        <v>17.9464285714286</v>
      </c>
      <c r="AD18" s="0" t="n">
        <v>74</v>
      </c>
      <c r="AE18" s="7" t="n">
        <v>42</v>
      </c>
      <c r="AF18" s="5" t="n">
        <f aca="false">Table1[[#This Row],[A Total]]+Table1[[#This Row],[T Total]]+$AD$32*Table1[[#This Row],[Exam 1]]/$AD$31+$AE$32*Table1[[#This Row],[Exam 2]]/$AE$31</f>
        <v>50.583</v>
      </c>
      <c r="AG18" s="5" t="n">
        <f aca="false">100*Table1[[#This Row],[Grand Total]]/$AF$33</f>
        <v>65.9970923188757</v>
      </c>
    </row>
    <row r="19" customFormat="false" ht="15" hidden="false" customHeight="false" outlineLevel="0" collapsed="false">
      <c r="A19" s="0" t="s">
        <v>87</v>
      </c>
      <c r="B19" s="0" t="s">
        <v>88</v>
      </c>
      <c r="C19" s="2" t="s">
        <v>89</v>
      </c>
      <c r="D19" s="0" t="s">
        <v>37</v>
      </c>
      <c r="E19" s="0" t="s">
        <v>38</v>
      </c>
      <c r="F19" s="0" t="n">
        <v>76</v>
      </c>
      <c r="G19" s="0" t="n">
        <v>72</v>
      </c>
      <c r="H19" s="0" t="n">
        <v>80.96</v>
      </c>
      <c r="I19" s="0" t="n">
        <v>86.64</v>
      </c>
      <c r="J19" s="3" t="n">
        <v>0</v>
      </c>
      <c r="K19" s="0" t="n">
        <v>40</v>
      </c>
      <c r="L19" s="0" t="n">
        <v>80</v>
      </c>
      <c r="M19" s="4" t="n">
        <f aca="false">40*SUM(Table1[[#This Row],[A1]:[A7]])/SUM($F$31:$L$31)</f>
        <v>24.8914285714286</v>
      </c>
      <c r="N19" s="0" t="n">
        <v>2</v>
      </c>
      <c r="O19" s="0" t="n">
        <v>2</v>
      </c>
      <c r="P19" s="0" t="n">
        <v>1.5</v>
      </c>
      <c r="Q19" s="0" t="n">
        <v>2</v>
      </c>
      <c r="R19" s="4"/>
      <c r="S19" s="0" t="n">
        <v>1</v>
      </c>
      <c r="T19" s="0" t="n">
        <v>2</v>
      </c>
      <c r="U19" s="0" t="n">
        <v>2</v>
      </c>
      <c r="V19" s="0" t="n">
        <v>1</v>
      </c>
      <c r="W19" s="0" t="n">
        <v>1.5</v>
      </c>
      <c r="X19" s="0" t="n">
        <v>2</v>
      </c>
      <c r="Y19" s="0" t="n">
        <v>1</v>
      </c>
      <c r="Z19" s="0" t="n">
        <v>1.5</v>
      </c>
      <c r="AA19" s="0" t="n">
        <v>2</v>
      </c>
      <c r="AB19" s="0" t="n">
        <v>2</v>
      </c>
      <c r="AC19" s="4" t="n">
        <f aca="false">30*(SUM(Table1[[#This Row],[C1]:[C4]]) +SUM(Table1[[#This Row],[T1]:[T10]]))/(SUM($N$31:$Q$31)+SUM($S$31:$AB$31))</f>
        <v>25.1785714285714</v>
      </c>
      <c r="AD19" s="0" t="n">
        <v>73</v>
      </c>
      <c r="AE19" s="7" t="n">
        <v>72</v>
      </c>
      <c r="AF19" s="5" t="n">
        <f aca="false">Table1[[#This Row],[A Total]]+Table1[[#This Row],[T Total]]+$AD$32*Table1[[#This Row],[Exam 1]]/$AD$31+$AE$32*Table1[[#This Row],[Exam 2]]/$AE$31</f>
        <v>71.82</v>
      </c>
      <c r="AG19" s="5" t="n">
        <f aca="false">100*Table1[[#This Row],[Grand Total]]/$AF$33</f>
        <v>93.7056159251458</v>
      </c>
    </row>
    <row r="20" customFormat="false" ht="15" hidden="false" customHeight="false" outlineLevel="0" collapsed="false">
      <c r="A20" s="0" t="s">
        <v>90</v>
      </c>
      <c r="B20" s="0" t="s">
        <v>91</v>
      </c>
      <c r="C20" s="2" t="s">
        <v>92</v>
      </c>
      <c r="D20" s="0" t="s">
        <v>37</v>
      </c>
      <c r="E20" s="0" t="s">
        <v>38</v>
      </c>
      <c r="F20" s="8" t="n">
        <f aca="false">21.53*(58.5/21.53)</f>
        <v>58.5</v>
      </c>
      <c r="G20" s="0" t="n">
        <v>56</v>
      </c>
      <c r="H20" s="0" t="n">
        <v>65</v>
      </c>
      <c r="I20" s="0" t="n">
        <v>77</v>
      </c>
      <c r="J20" s="0" t="n">
        <v>101.2</v>
      </c>
      <c r="K20" s="0" t="n">
        <v>78.1</v>
      </c>
      <c r="L20" s="0" t="n">
        <v>88</v>
      </c>
      <c r="M20" s="4" t="n">
        <f aca="false">40*SUM(Table1[[#This Row],[A1]:[A7]])/SUM($F$31:$L$31)</f>
        <v>29.9314285714286</v>
      </c>
      <c r="N20" s="0" t="n">
        <v>0</v>
      </c>
      <c r="O20" s="0" t="n">
        <v>2</v>
      </c>
      <c r="P20" s="0" t="n">
        <v>1.5</v>
      </c>
      <c r="Q20" s="0" t="n">
        <v>2</v>
      </c>
      <c r="R20" s="4"/>
      <c r="S20" s="0" t="n">
        <v>2</v>
      </c>
      <c r="T20" s="0" t="n">
        <v>2</v>
      </c>
      <c r="U20" s="0" t="n">
        <v>2</v>
      </c>
      <c r="V20" s="0" t="n">
        <v>1</v>
      </c>
      <c r="W20" s="0" t="n">
        <v>1.5</v>
      </c>
      <c r="X20" s="0" t="n">
        <v>2</v>
      </c>
      <c r="Y20" s="3" t="n">
        <v>0</v>
      </c>
      <c r="Z20" s="0" t="n">
        <v>1</v>
      </c>
      <c r="AA20" s="0" t="n">
        <v>2</v>
      </c>
      <c r="AB20" s="0" t="n">
        <v>1</v>
      </c>
      <c r="AC20" s="4" t="n">
        <f aca="false">30*(SUM(Table1[[#This Row],[C1]:[C4]]) +SUM(Table1[[#This Row],[T1]:[T10]]))/(SUM($N$31:$Q$31)+SUM($S$31:$AB$31))</f>
        <v>21.4285714285714</v>
      </c>
      <c r="AD20" s="0" t="n">
        <v>80</v>
      </c>
      <c r="AE20" s="7" t="n">
        <v>78</v>
      </c>
      <c r="AF20" s="5" t="n">
        <f aca="false">Table1[[#This Row],[A Total]]+Table1[[#This Row],[T Total]]+$AD$32*Table1[[#This Row],[Exam 1]]/$AD$31+$AE$32*Table1[[#This Row],[Exam 2]]/$AE$31</f>
        <v>75.06</v>
      </c>
      <c r="AG20" s="5" t="n">
        <f aca="false">100*Table1[[#This Row],[Grand Total]]/$AF$33</f>
        <v>97.9329369443254</v>
      </c>
    </row>
    <row r="21" customFormat="false" ht="15" hidden="false" customHeight="false" outlineLevel="0" collapsed="false">
      <c r="A21" s="0" t="s">
        <v>93</v>
      </c>
      <c r="B21" s="0" t="s">
        <v>94</v>
      </c>
      <c r="C21" s="2" t="s">
        <v>95</v>
      </c>
      <c r="D21" s="0" t="s">
        <v>37</v>
      </c>
      <c r="E21" s="0" t="s">
        <v>38</v>
      </c>
      <c r="F21" s="0" t="n">
        <v>44</v>
      </c>
      <c r="G21" s="0" t="n">
        <v>27</v>
      </c>
      <c r="H21" s="0" t="n">
        <v>18</v>
      </c>
      <c r="I21" s="0" t="n">
        <v>51</v>
      </c>
      <c r="J21" s="0" t="n">
        <v>118</v>
      </c>
      <c r="K21" s="0" t="n">
        <v>40</v>
      </c>
      <c r="L21" s="8" t="n">
        <v>73</v>
      </c>
      <c r="M21" s="4" t="n">
        <f aca="false">40*SUM(Table1[[#This Row],[A1]:[A7]])/SUM($F$31:$L$31)</f>
        <v>21.2</v>
      </c>
      <c r="N21" s="0" t="n">
        <v>0</v>
      </c>
      <c r="O21" s="0" t="n">
        <v>1</v>
      </c>
      <c r="P21" s="0" t="n">
        <v>1</v>
      </c>
      <c r="Q21" s="0" t="n">
        <v>0</v>
      </c>
      <c r="R21" s="4"/>
      <c r="S21" s="0" t="n">
        <v>1</v>
      </c>
      <c r="T21" s="3" t="n">
        <v>0</v>
      </c>
      <c r="U21" s="0" t="n">
        <v>2</v>
      </c>
      <c r="V21" s="3" t="n">
        <v>0</v>
      </c>
      <c r="W21" s="0" t="n">
        <v>0.5</v>
      </c>
      <c r="X21" s="3" t="n">
        <v>0</v>
      </c>
      <c r="Y21" s="0" t="n">
        <v>1</v>
      </c>
      <c r="Z21" s="9" t="n">
        <v>1</v>
      </c>
      <c r="AA21" s="0" t="n">
        <v>2</v>
      </c>
      <c r="AB21" s="0" t="n">
        <v>1</v>
      </c>
      <c r="AC21" s="4" t="n">
        <f aca="false">30*(SUM(Table1[[#This Row],[C1]:[C4]]) +SUM(Table1[[#This Row],[T1]:[T10]]))/(SUM($N$31:$Q$31)+SUM($S$31:$AB$31))</f>
        <v>11.25</v>
      </c>
      <c r="AD21" s="0" t="n">
        <v>5</v>
      </c>
      <c r="AE21" s="7" t="n">
        <v>26</v>
      </c>
      <c r="AF21" s="5" t="n">
        <f aca="false">Table1[[#This Row],[A Total]]+Table1[[#This Row],[T Total]]+$AD$32*Table1[[#This Row],[Exam 1]]/$AD$31+$AE$32*Table1[[#This Row],[Exam 2]]/$AE$31</f>
        <v>37.1</v>
      </c>
      <c r="AG21" s="5" t="n">
        <f aca="false">100*Table1[[#This Row],[Grand Total]]/$AF$33</f>
        <v>48.4054351270247</v>
      </c>
      <c r="AI21" s="6"/>
    </row>
    <row r="22" customFormat="false" ht="15" hidden="false" customHeight="false" outlineLevel="0" collapsed="false">
      <c r="A22" s="0" t="s">
        <v>96</v>
      </c>
      <c r="B22" s="0" t="s">
        <v>97</v>
      </c>
      <c r="C22" s="2" t="s">
        <v>98</v>
      </c>
      <c r="D22" s="0" t="s">
        <v>37</v>
      </c>
      <c r="E22" s="0" t="s">
        <v>38</v>
      </c>
      <c r="F22" s="0" t="n">
        <v>52</v>
      </c>
      <c r="G22" s="0" t="n">
        <v>52</v>
      </c>
      <c r="H22" s="0" t="n">
        <v>46</v>
      </c>
      <c r="I22" s="0" t="n">
        <v>52</v>
      </c>
      <c r="J22" s="3" t="n">
        <v>0</v>
      </c>
      <c r="K22" s="0" t="n">
        <v>40</v>
      </c>
      <c r="L22" s="0" t="n">
        <v>75</v>
      </c>
      <c r="M22" s="4" t="n">
        <f aca="false">40*SUM(Table1[[#This Row],[A1]:[A7]])/SUM($F$31:$L$31)</f>
        <v>18.1142857142857</v>
      </c>
      <c r="N22" s="0" t="n">
        <v>0</v>
      </c>
      <c r="O22" s="8" t="n">
        <v>0.5</v>
      </c>
      <c r="P22" s="0" t="n">
        <v>1.5</v>
      </c>
      <c r="Q22" s="0" t="n">
        <v>0</v>
      </c>
      <c r="R22" s="4"/>
      <c r="S22" s="0" t="n">
        <v>2</v>
      </c>
      <c r="T22" s="0" t="n">
        <v>2</v>
      </c>
      <c r="U22" s="0" t="n">
        <v>2</v>
      </c>
      <c r="V22" s="0" t="n">
        <v>0.5</v>
      </c>
      <c r="W22" s="0" t="n">
        <v>2</v>
      </c>
      <c r="X22" s="0" t="n">
        <v>2</v>
      </c>
      <c r="Y22" s="0" t="n">
        <v>1.5</v>
      </c>
      <c r="Z22" s="0" t="n">
        <v>1</v>
      </c>
      <c r="AA22" s="0" t="n">
        <v>2</v>
      </c>
      <c r="AB22" s="0" t="n">
        <v>0.5</v>
      </c>
      <c r="AC22" s="4" t="n">
        <f aca="false">30*(SUM(Table1[[#This Row],[C1]:[C4]]) +SUM(Table1[[#This Row],[T1]:[T10]]))/(SUM($N$31:$Q$31)+SUM($S$31:$AB$31))</f>
        <v>18.75</v>
      </c>
      <c r="AD22" s="7" t="n">
        <v>30</v>
      </c>
      <c r="AE22" s="0" t="n">
        <v>31</v>
      </c>
      <c r="AF22" s="5" t="n">
        <f aca="false">Table1[[#This Row],[A Total]]+Table1[[#This Row],[T Total]]+$AD$32*Table1[[#This Row],[Exam 1]]/$AD$31+$AE$32*Table1[[#This Row],[Exam 2]]/$AE$31</f>
        <v>46.0142857142857</v>
      </c>
      <c r="AG22" s="5" t="n">
        <f aca="false">100*Table1[[#This Row],[Grand Total]]/$AF$33</f>
        <v>60.0361596242381</v>
      </c>
    </row>
    <row r="23" customFormat="false" ht="15" hidden="false" customHeight="false" outlineLevel="0" collapsed="false">
      <c r="A23" s="0" t="s">
        <v>99</v>
      </c>
      <c r="B23" s="0" t="s">
        <v>100</v>
      </c>
      <c r="C23" s="2" t="s">
        <v>101</v>
      </c>
      <c r="D23" s="0" t="s">
        <v>37</v>
      </c>
      <c r="E23" s="0" t="s">
        <v>38</v>
      </c>
      <c r="F23" s="0" t="n">
        <v>50</v>
      </c>
      <c r="G23" s="8" t="n">
        <v>31</v>
      </c>
      <c r="H23" s="0" t="n">
        <v>38.91</v>
      </c>
      <c r="I23" s="0" t="n">
        <v>55</v>
      </c>
      <c r="J23" s="3" t="n">
        <v>0</v>
      </c>
      <c r="K23" s="3" t="n">
        <v>0</v>
      </c>
      <c r="L23" s="3" t="n">
        <v>0</v>
      </c>
      <c r="M23" s="4" t="n">
        <f aca="false">40*SUM(Table1[[#This Row],[A1]:[A7]])/SUM($F$31:$L$31)</f>
        <v>9.99485714285714</v>
      </c>
      <c r="N23" s="0" t="n">
        <v>0</v>
      </c>
      <c r="O23" s="8" t="n">
        <v>1.5</v>
      </c>
      <c r="P23" s="0" t="n">
        <v>1.5</v>
      </c>
      <c r="Q23" s="0" t="n">
        <v>0</v>
      </c>
      <c r="R23" s="4"/>
      <c r="S23" s="0" t="n">
        <v>1</v>
      </c>
      <c r="T23" s="0" t="n">
        <v>2</v>
      </c>
      <c r="U23" s="0" t="n">
        <v>2</v>
      </c>
      <c r="V23" s="0" t="n">
        <v>0.5</v>
      </c>
      <c r="W23" s="0" t="n">
        <v>0.5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4" t="n">
        <f aca="false">30*(SUM(Table1[[#This Row],[C1]:[C4]]) +SUM(Table1[[#This Row],[T1]:[T10]]))/(SUM($N$31:$Q$31)+SUM($S$31:$AB$31))</f>
        <v>9.64285714285714</v>
      </c>
      <c r="AD23" s="8" t="n">
        <v>0</v>
      </c>
      <c r="AE23" s="8" t="n">
        <v>0</v>
      </c>
      <c r="AF23" s="5" t="n">
        <f aca="false">Table1[[#This Row],[A Total]]+Table1[[#This Row],[T Total]]+$AD$32*Table1[[#This Row],[Exam 1]]/$AD$31+$AE$32*Table1[[#This Row],[Exam 2]]/$AE$31</f>
        <v>19.6377142857143</v>
      </c>
      <c r="AG23" s="5" t="n">
        <f aca="false">100*Table1[[#This Row],[Grand Total]]/$AF$33</f>
        <v>25.6218896199512</v>
      </c>
    </row>
    <row r="24" customFormat="false" ht="15" hidden="false" customHeight="false" outlineLevel="0" collapsed="false">
      <c r="A24" s="0" t="s">
        <v>102</v>
      </c>
      <c r="B24" s="0" t="s">
        <v>103</v>
      </c>
      <c r="C24" s="2" t="s">
        <v>104</v>
      </c>
      <c r="D24" s="0" t="s">
        <v>37</v>
      </c>
      <c r="E24" s="0" t="s">
        <v>38</v>
      </c>
      <c r="F24" s="0" t="n">
        <v>65</v>
      </c>
      <c r="G24" s="0" t="n">
        <v>44</v>
      </c>
      <c r="H24" s="0" t="n">
        <v>39.2</v>
      </c>
      <c r="I24" s="3" t="n">
        <v>0</v>
      </c>
      <c r="J24" s="0" t="n">
        <v>115</v>
      </c>
      <c r="K24" s="0" t="n">
        <v>85</v>
      </c>
      <c r="L24" s="0" t="n">
        <v>62</v>
      </c>
      <c r="M24" s="4" t="n">
        <f aca="false">40*SUM(Table1[[#This Row],[A1]:[A7]])/SUM($F$31:$L$31)</f>
        <v>23.44</v>
      </c>
      <c r="N24" s="0" t="n">
        <v>0</v>
      </c>
      <c r="O24" s="3" t="n">
        <v>0</v>
      </c>
      <c r="P24" s="0" t="n">
        <v>1</v>
      </c>
      <c r="Q24" s="0" t="n">
        <v>0</v>
      </c>
      <c r="R24" s="4"/>
      <c r="S24" s="0" t="n">
        <v>2</v>
      </c>
      <c r="T24" s="0" t="n">
        <v>2</v>
      </c>
      <c r="U24" s="0" t="n">
        <v>2</v>
      </c>
      <c r="V24" s="0" t="n">
        <v>0.75</v>
      </c>
      <c r="W24" s="0" t="n">
        <v>1</v>
      </c>
      <c r="X24" s="0" t="n">
        <v>2</v>
      </c>
      <c r="Y24" s="0" t="n">
        <v>1</v>
      </c>
      <c r="Z24" s="0" t="n">
        <v>1</v>
      </c>
      <c r="AA24" s="0" t="n">
        <v>2</v>
      </c>
      <c r="AB24" s="0" t="n">
        <v>1</v>
      </c>
      <c r="AC24" s="4" t="n">
        <f aca="false">30*(SUM(Table1[[#This Row],[C1]:[C4]]) +SUM(Table1[[#This Row],[T1]:[T10]]))/(SUM($N$31:$Q$31)+SUM($S$31:$AB$31))</f>
        <v>16.875</v>
      </c>
      <c r="AD24" s="0" t="n">
        <v>75</v>
      </c>
      <c r="AE24" s="7" t="n">
        <v>44</v>
      </c>
      <c r="AF24" s="5" t="n">
        <f aca="false">Table1[[#This Row],[A Total]]+Table1[[#This Row],[T Total]]+$AD$32*Table1[[#This Row],[Exam 1]]/$AD$31+$AE$32*Table1[[#This Row],[Exam 2]]/$AE$31</f>
        <v>58.165</v>
      </c>
      <c r="AG24" s="5" t="n">
        <f aca="false">100*Table1[[#This Row],[Grand Total]]/$AF$33</f>
        <v>75.8895453952396</v>
      </c>
    </row>
    <row r="25" customFormat="false" ht="15" hidden="false" customHeight="false" outlineLevel="0" collapsed="false">
      <c r="A25" s="0" t="s">
        <v>105</v>
      </c>
      <c r="B25" s="0" t="s">
        <v>106</v>
      </c>
      <c r="C25" s="2" t="s">
        <v>107</v>
      </c>
      <c r="D25" s="0" t="s">
        <v>37</v>
      </c>
      <c r="E25" s="0" t="s">
        <v>38</v>
      </c>
      <c r="G25" s="0" t="n">
        <v>59</v>
      </c>
      <c r="H25" s="0" t="n">
        <v>62</v>
      </c>
      <c r="I25" s="0" t="n">
        <v>38</v>
      </c>
      <c r="J25" s="0" t="n">
        <v>112.8</v>
      </c>
      <c r="K25" s="0" t="n">
        <v>78</v>
      </c>
      <c r="L25" s="0" t="n">
        <v>98</v>
      </c>
      <c r="M25" s="4" t="n">
        <f aca="false">40*SUM(Table1[[#This Row],[A1]:[A7]])/SUM($F$31:$L$31)</f>
        <v>25.5885714285714</v>
      </c>
      <c r="N25" s="0" t="n">
        <v>0</v>
      </c>
      <c r="O25" s="0" t="n">
        <v>1</v>
      </c>
      <c r="P25" s="0" t="n">
        <v>1</v>
      </c>
      <c r="Q25" s="0" t="n">
        <v>2</v>
      </c>
      <c r="R25" s="4"/>
      <c r="S25" s="0" t="n">
        <v>2</v>
      </c>
      <c r="T25" s="0" t="n">
        <v>0</v>
      </c>
      <c r="U25" s="8" t="n">
        <v>0</v>
      </c>
      <c r="V25" s="0" t="n">
        <v>0.5</v>
      </c>
      <c r="W25" s="0" t="n">
        <v>1</v>
      </c>
      <c r="X25" s="0" t="n">
        <v>1.5</v>
      </c>
      <c r="Y25" s="3" t="n">
        <v>0</v>
      </c>
      <c r="Z25" s="0" t="n">
        <v>1</v>
      </c>
      <c r="AA25" s="0" t="n">
        <v>2</v>
      </c>
      <c r="AB25" s="0" t="n">
        <v>0.5</v>
      </c>
      <c r="AC25" s="4" t="n">
        <f aca="false">30*(SUM(Table1[[#This Row],[C1]:[C4]]) +SUM(Table1[[#This Row],[T1]:[T10]]))/(SUM($N$31:$Q$31)+SUM($S$31:$AB$31))</f>
        <v>13.3928571428571</v>
      </c>
      <c r="AD25" s="0" t="n">
        <v>19</v>
      </c>
      <c r="AE25" s="7" t="n">
        <v>50</v>
      </c>
      <c r="AF25" s="5" t="n">
        <f aca="false">Table1[[#This Row],[A Total]]+Table1[[#This Row],[T Total]]+$AD$32*Table1[[#This Row],[Exam 1]]/$AD$31+$AE$32*Table1[[#This Row],[Exam 2]]/$AE$31</f>
        <v>49.3314285714286</v>
      </c>
      <c r="AG25" s="5" t="n">
        <f aca="false">100*Table1[[#This Row],[Grand Total]]/$AF$33</f>
        <v>64.3641311438743</v>
      </c>
    </row>
    <row r="26" customFormat="false" ht="15" hidden="false" customHeight="false" outlineLevel="0" collapsed="false">
      <c r="A26" s="0" t="s">
        <v>108</v>
      </c>
      <c r="B26" s="0" t="s">
        <v>109</v>
      </c>
      <c r="C26" s="2" t="s">
        <v>110</v>
      </c>
      <c r="D26" s="0" t="s">
        <v>37</v>
      </c>
      <c r="E26" s="0" t="s">
        <v>38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4" t="n">
        <f aca="false">40*SUM(Table1[[#This Row],[A1]:[A7]])/SUM($F$31:$L$31)</f>
        <v>0</v>
      </c>
      <c r="N26" s="0" t="n">
        <v>0</v>
      </c>
      <c r="O26" s="3" t="n">
        <v>0</v>
      </c>
      <c r="P26" s="3" t="n">
        <v>0</v>
      </c>
      <c r="Q26" s="0" t="n">
        <v>0</v>
      </c>
      <c r="R26" s="4"/>
      <c r="S26" s="0" t="n">
        <v>2</v>
      </c>
      <c r="T26" s="0" t="n">
        <v>2</v>
      </c>
      <c r="U26" s="8" t="n">
        <v>0</v>
      </c>
      <c r="V26" s="3" t="n">
        <v>0</v>
      </c>
      <c r="W26" s="3" t="n">
        <v>0</v>
      </c>
      <c r="X26" s="3" t="n">
        <v>0</v>
      </c>
      <c r="Y26" s="0" t="n">
        <v>1</v>
      </c>
      <c r="Z26" s="3" t="n">
        <v>0</v>
      </c>
      <c r="AA26" s="3" t="n">
        <v>0</v>
      </c>
      <c r="AB26" s="3" t="n">
        <v>0</v>
      </c>
      <c r="AC26" s="4" t="n">
        <f aca="false">30*(SUM(Table1[[#This Row],[C1]:[C4]]) +SUM(Table1[[#This Row],[T1]:[T10]]))/(SUM($N$31:$Q$31)+SUM($S$31:$AB$31))</f>
        <v>5.35714285714286</v>
      </c>
      <c r="AD26" s="0" t="n">
        <v>67</v>
      </c>
      <c r="AE26" s="7" t="n">
        <v>41</v>
      </c>
      <c r="AF26" s="5" t="n">
        <f aca="false">Table1[[#This Row],[A Total]]+Table1[[#This Row],[T Total]]+$AD$32*Table1[[#This Row],[Exam 1]]/$AD$31+$AE$32*Table1[[#This Row],[Exam 2]]/$AE$31</f>
        <v>21.5571428571429</v>
      </c>
      <c r="AG26" s="5" t="n">
        <f aca="false">100*Table1[[#This Row],[Grand Total]]/$AF$33</f>
        <v>28.1262231831653</v>
      </c>
    </row>
    <row r="27" customFormat="false" ht="15" hidden="false" customHeight="false" outlineLevel="0" collapsed="false">
      <c r="A27" s="0" t="s">
        <v>111</v>
      </c>
      <c r="B27" s="0" t="s">
        <v>112</v>
      </c>
      <c r="C27" s="2" t="s">
        <v>113</v>
      </c>
      <c r="D27" s="0" t="s">
        <v>37</v>
      </c>
      <c r="E27" s="0" t="s">
        <v>38</v>
      </c>
      <c r="G27" s="8" t="n">
        <v>10.67</v>
      </c>
      <c r="H27" s="0" t="n">
        <v>44</v>
      </c>
      <c r="I27" s="3" t="n">
        <v>0</v>
      </c>
      <c r="J27" s="0" t="n">
        <v>115</v>
      </c>
      <c r="K27" s="0" t="n">
        <v>68.9</v>
      </c>
      <c r="L27" s="3" t="n">
        <v>0</v>
      </c>
      <c r="M27" s="4" t="n">
        <f aca="false">40*SUM(Table1[[#This Row],[A1]:[A7]])/SUM($F$31:$L$31)</f>
        <v>13.6325714285714</v>
      </c>
      <c r="N27" s="0" t="n">
        <v>0</v>
      </c>
      <c r="O27" s="3" t="n">
        <v>0</v>
      </c>
      <c r="P27" s="0" t="n">
        <v>1</v>
      </c>
      <c r="Q27" s="0" t="n">
        <v>2</v>
      </c>
      <c r="R27" s="4"/>
      <c r="S27" s="0" t="n">
        <v>2</v>
      </c>
      <c r="T27" s="0" t="n">
        <v>2</v>
      </c>
      <c r="U27" s="0" t="n">
        <v>2</v>
      </c>
      <c r="V27" s="0" t="n">
        <v>1</v>
      </c>
      <c r="W27" s="0" t="n">
        <v>1.5</v>
      </c>
      <c r="X27" s="3" t="n">
        <v>0</v>
      </c>
      <c r="Y27" s="0" t="n">
        <v>1</v>
      </c>
      <c r="Z27" s="0" t="n">
        <v>1</v>
      </c>
      <c r="AA27" s="0" t="n">
        <v>2</v>
      </c>
      <c r="AB27" s="0" t="n">
        <v>1</v>
      </c>
      <c r="AC27" s="4" t="n">
        <f aca="false">30*(SUM(Table1[[#This Row],[C1]:[C4]]) +SUM(Table1[[#This Row],[T1]:[T10]]))/(SUM($N$31:$Q$31)+SUM($S$31:$AB$31))</f>
        <v>17.6785714285714</v>
      </c>
      <c r="AD27" s="0" t="n">
        <v>14</v>
      </c>
      <c r="AE27" s="0" t="n">
        <v>30</v>
      </c>
      <c r="AF27" s="5" t="n">
        <f aca="false">Table1[[#This Row],[A Total]]+Table1[[#This Row],[T Total]]+$AD$32*Table1[[#This Row],[Exam 1]]/$AD$31+$AE$32*Table1[[#This Row],[Exam 2]]/$AE$31</f>
        <v>37.9111428571429</v>
      </c>
      <c r="AG27" s="5" t="n">
        <f aca="false">100*Table1[[#This Row],[Grand Total]]/$AF$33</f>
        <v>49.4637565003448</v>
      </c>
    </row>
    <row r="28" customFormat="false" ht="15" hidden="false" customHeight="false" outlineLevel="0" collapsed="false">
      <c r="A28" s="0" t="s">
        <v>114</v>
      </c>
      <c r="B28" s="0" t="s">
        <v>115</v>
      </c>
      <c r="C28" s="2" t="s">
        <v>116</v>
      </c>
      <c r="D28" s="0" t="s">
        <v>37</v>
      </c>
      <c r="E28" s="0" t="s">
        <v>38</v>
      </c>
      <c r="F28" s="8" t="n">
        <f aca="false">5.52*(58.5/21.53)</f>
        <v>14.9986065954482</v>
      </c>
      <c r="G28" s="0" t="n">
        <v>50</v>
      </c>
      <c r="H28" s="0" t="n">
        <v>68.52</v>
      </c>
      <c r="I28" s="0" t="n">
        <v>49</v>
      </c>
      <c r="J28" s="0" t="n">
        <v>115</v>
      </c>
      <c r="K28" s="0" t="n">
        <v>70</v>
      </c>
      <c r="L28" s="0" t="n">
        <v>86</v>
      </c>
      <c r="M28" s="4" t="n">
        <f aca="false">40*SUM(Table1[[#This Row],[A1]:[A7]])/SUM($F$31:$L$31)</f>
        <v>25.9153489483113</v>
      </c>
      <c r="N28" s="0" t="n">
        <v>0</v>
      </c>
      <c r="O28" s="0" t="n">
        <v>1.5</v>
      </c>
      <c r="P28" s="0" t="n">
        <v>1</v>
      </c>
      <c r="Q28" s="0" t="n">
        <v>2</v>
      </c>
      <c r="R28" s="4"/>
      <c r="S28" s="0" t="n">
        <v>2</v>
      </c>
      <c r="T28" s="0" t="n">
        <v>2</v>
      </c>
      <c r="U28" s="0" t="n">
        <v>2</v>
      </c>
      <c r="V28" s="0" t="n">
        <v>0.5</v>
      </c>
      <c r="W28" s="0" t="n">
        <v>1.5</v>
      </c>
      <c r="X28" s="0" t="n">
        <v>2</v>
      </c>
      <c r="Y28" s="0" t="n">
        <v>1</v>
      </c>
      <c r="Z28" s="0" t="n">
        <v>1</v>
      </c>
      <c r="AA28" s="0" t="n">
        <v>2</v>
      </c>
      <c r="AB28" s="0" t="n">
        <v>2</v>
      </c>
      <c r="AC28" s="4" t="n">
        <f aca="false">30*(SUM(Table1[[#This Row],[C1]:[C4]]) +SUM(Table1[[#This Row],[T1]:[T10]]))/(SUM($N$31:$Q$31)+SUM($S$31:$AB$31))</f>
        <v>21.9642857142857</v>
      </c>
      <c r="AD28" s="0" t="n">
        <v>56</v>
      </c>
      <c r="AE28" s="7" t="n">
        <v>43</v>
      </c>
      <c r="AF28" s="5" t="n">
        <f aca="false">Table1[[#This Row],[A Total]]+Table1[[#This Row],[T Total]]+$AD$32*Table1[[#This Row],[Exam 1]]/$AD$31+$AE$32*Table1[[#This Row],[Exam 2]]/$AE$31</f>
        <v>62.729634662597</v>
      </c>
      <c r="AG28" s="5" t="n">
        <f aca="false">100*Table1[[#This Row],[Grand Total]]/$AF$33</f>
        <v>81.8451552884717</v>
      </c>
    </row>
    <row r="29" customFormat="false" ht="15" hidden="false" customHeight="false" outlineLevel="0" collapsed="false">
      <c r="A29" s="0" t="s">
        <v>117</v>
      </c>
      <c r="B29" s="0" t="s">
        <v>118</v>
      </c>
      <c r="C29" s="2" t="s">
        <v>119</v>
      </c>
      <c r="D29" s="0" t="s">
        <v>120</v>
      </c>
      <c r="E29" s="0" t="s">
        <v>38</v>
      </c>
      <c r="F29" s="0" t="n">
        <v>86</v>
      </c>
      <c r="G29" s="8" t="n">
        <v>58</v>
      </c>
      <c r="H29" s="0" t="n">
        <v>72</v>
      </c>
      <c r="I29" s="3" t="n">
        <v>0</v>
      </c>
      <c r="J29" s="0" t="n">
        <v>112.9</v>
      </c>
      <c r="K29" s="0" t="n">
        <v>80.7</v>
      </c>
      <c r="L29" s="8" t="n">
        <v>10</v>
      </c>
      <c r="M29" s="4" t="n">
        <f aca="false">40*SUM(Table1[[#This Row],[A1]:[A7]])/SUM($F$31:$L$31)</f>
        <v>23.9771428571429</v>
      </c>
      <c r="N29" s="0" t="n">
        <v>2</v>
      </c>
      <c r="O29" s="8" t="n">
        <v>1.5</v>
      </c>
      <c r="P29" s="3" t="n">
        <v>0</v>
      </c>
      <c r="Q29" s="0" t="n">
        <v>2</v>
      </c>
      <c r="R29" s="4"/>
      <c r="S29" s="0" t="n">
        <v>2</v>
      </c>
      <c r="T29" s="0" t="n">
        <v>2</v>
      </c>
      <c r="U29" s="0" t="n">
        <v>2</v>
      </c>
      <c r="V29" s="0" t="n">
        <v>1.5</v>
      </c>
      <c r="W29" s="0" t="n">
        <v>1.5</v>
      </c>
      <c r="X29" s="0" t="n">
        <v>2</v>
      </c>
      <c r="Y29" s="3" t="n">
        <v>0</v>
      </c>
      <c r="Z29" s="0" t="n">
        <v>2</v>
      </c>
      <c r="AA29" s="0" t="n">
        <v>2</v>
      </c>
      <c r="AB29" s="0" t="n">
        <v>1.5</v>
      </c>
      <c r="AC29" s="4" t="n">
        <f aca="false">30*(SUM(Table1[[#This Row],[C1]:[C4]]) +SUM(Table1[[#This Row],[T1]:[T10]]))/(SUM($N$31:$Q$31)+SUM($S$31:$AB$31))</f>
        <v>23.5714285714286</v>
      </c>
      <c r="AD29" s="0" t="n">
        <v>85</v>
      </c>
      <c r="AE29" s="0" t="n">
        <v>65</v>
      </c>
      <c r="AF29" s="5" t="n">
        <f aca="false">Table1[[#This Row],[A Total]]+Table1[[#This Row],[T Total]]+$AD$32*Table1[[#This Row],[Exam 1]]/$AD$31+$AE$32*Table1[[#This Row],[Exam 2]]/$AE$31</f>
        <v>70.0485714285714</v>
      </c>
      <c r="AG29" s="5" t="n">
        <f aca="false">100*Table1[[#This Row],[Grand Total]]/$AF$33</f>
        <v>91.394382210956</v>
      </c>
    </row>
    <row r="30" customFormat="false" ht="15" hidden="false" customHeight="false" outlineLevel="0" collapsed="false">
      <c r="A30" s="0" t="s">
        <v>121</v>
      </c>
      <c r="B30" s="0" t="s">
        <v>122</v>
      </c>
      <c r="C30" s="2" t="s">
        <v>123</v>
      </c>
      <c r="D30" s="0" t="s">
        <v>120</v>
      </c>
      <c r="E30" s="0" t="s">
        <v>38</v>
      </c>
      <c r="F30" s="0" t="n">
        <v>87</v>
      </c>
      <c r="G30" s="0" t="n">
        <v>74</v>
      </c>
      <c r="H30" s="0" t="n">
        <v>66</v>
      </c>
      <c r="I30" s="0" t="n">
        <v>75</v>
      </c>
      <c r="J30" s="0" t="n">
        <v>112.9</v>
      </c>
      <c r="K30" s="0" t="n">
        <v>90</v>
      </c>
      <c r="L30" s="0" t="n">
        <v>95</v>
      </c>
      <c r="M30" s="4" t="n">
        <f aca="false">40*SUM(Table1[[#This Row],[A1]:[A7]])/SUM($F$31:$L$31)</f>
        <v>34.28</v>
      </c>
      <c r="N30" s="0" t="n">
        <v>2</v>
      </c>
      <c r="O30" s="8" t="n">
        <v>1.5</v>
      </c>
      <c r="P30" s="0" t="n">
        <v>1</v>
      </c>
      <c r="Q30" s="0" t="n">
        <v>2</v>
      </c>
      <c r="R30" s="4"/>
      <c r="S30" s="0" t="n">
        <v>2</v>
      </c>
      <c r="T30" s="0" t="n">
        <v>2</v>
      </c>
      <c r="U30" s="0" t="n">
        <v>2</v>
      </c>
      <c r="V30" s="0" t="n">
        <v>1.5</v>
      </c>
      <c r="W30" s="0" t="n">
        <v>1.5</v>
      </c>
      <c r="X30" s="0" t="n">
        <v>2</v>
      </c>
      <c r="Y30" s="0" t="n">
        <v>1</v>
      </c>
      <c r="Z30" s="0" t="n">
        <v>2</v>
      </c>
      <c r="AA30" s="0" t="n">
        <v>2</v>
      </c>
      <c r="AB30" s="0" t="n">
        <v>1.5</v>
      </c>
      <c r="AC30" s="4" t="n">
        <f aca="false">30*(SUM(Table1[[#This Row],[C1]:[C4]]) +SUM(Table1[[#This Row],[T1]:[T10]]))/(SUM($N$31:$Q$31)+SUM($S$31:$AB$31))</f>
        <v>25.7142857142857</v>
      </c>
      <c r="AD30" s="0" t="n">
        <v>77</v>
      </c>
      <c r="AE30" s="7" t="n">
        <v>34</v>
      </c>
      <c r="AF30" s="5" t="n">
        <f aca="false">Table1[[#This Row],[A Total]]+Table1[[#This Row],[T Total]]+$AD$32*Table1[[#This Row],[Exam 1]]/$AD$31+$AE$32*Table1[[#This Row],[Exam 2]]/$AE$31</f>
        <v>76.6442857142857</v>
      </c>
      <c r="AG30" s="5" t="n">
        <f aca="false">100*Table1[[#This Row],[Grand Total]]/$AF$33</f>
        <v>100</v>
      </c>
    </row>
    <row r="31" customFormat="false" ht="13.8" hidden="false" customHeight="false" outlineLevel="0" collapsed="false">
      <c r="A31" s="11" t="n">
        <v>99999999</v>
      </c>
      <c r="B31" s="11" t="s">
        <v>124</v>
      </c>
      <c r="C31" s="11"/>
      <c r="D31" s="11"/>
      <c r="E31" s="11"/>
      <c r="F31" s="11" t="n">
        <v>100</v>
      </c>
      <c r="G31" s="11" t="n">
        <v>100</v>
      </c>
      <c r="H31" s="11" t="n">
        <v>100</v>
      </c>
      <c r="I31" s="11" t="n">
        <v>100</v>
      </c>
      <c r="J31" s="11" t="n">
        <v>100</v>
      </c>
      <c r="K31" s="11" t="n">
        <v>100</v>
      </c>
      <c r="L31" s="11" t="n">
        <v>100</v>
      </c>
      <c r="M31" s="11" t="n">
        <f aca="false">40*SUM(Table1[[#This Row],[A1]:[A7]])/SUM($F$31:$L$31)</f>
        <v>40</v>
      </c>
      <c r="N31" s="11" t="n">
        <v>2</v>
      </c>
      <c r="O31" s="11" t="n">
        <v>2</v>
      </c>
      <c r="P31" s="11" t="n">
        <v>2</v>
      </c>
      <c r="Q31" s="11" t="n">
        <v>2</v>
      </c>
      <c r="R31" s="11"/>
      <c r="S31" s="11" t="n">
        <v>2</v>
      </c>
      <c r="T31" s="11" t="n">
        <v>2</v>
      </c>
      <c r="U31" s="11" t="n">
        <v>2</v>
      </c>
      <c r="V31" s="11" t="n">
        <v>2</v>
      </c>
      <c r="W31" s="11" t="n">
        <v>2</v>
      </c>
      <c r="X31" s="11" t="n">
        <v>2</v>
      </c>
      <c r="Y31" s="11" t="n">
        <v>2</v>
      </c>
      <c r="Z31" s="11" t="n">
        <v>2</v>
      </c>
      <c r="AA31" s="11" t="n">
        <v>2</v>
      </c>
      <c r="AB31" s="11" t="n">
        <v>2</v>
      </c>
      <c r="AC31" s="4" t="n">
        <f aca="false">30*(SUM(Table1[[#This Row],[C1]:[C4]]) +SUM(Table1[[#This Row],[T1]:[T10]]))/(SUM($N$31:$Q$31)+SUM($S$31:$AB$31))</f>
        <v>30</v>
      </c>
      <c r="AD31" s="11" t="n">
        <v>100</v>
      </c>
      <c r="AE31" s="11" t="n">
        <v>100</v>
      </c>
      <c r="AF31" s="5" t="n">
        <f aca="false">Table1[[#This Row],[A Total]]+Table1[[#This Row],[T Total]]+$AD$32*Table1[[#This Row],[Exam 1]]/$AD$31+$AE$32*Table1[[#This Row],[Exam 2]]/$AE$31</f>
        <v>100</v>
      </c>
      <c r="AG31" s="12" t="n">
        <v>100</v>
      </c>
      <c r="AH31" s="11"/>
    </row>
    <row r="32" customFormat="false" ht="13.8" hidden="false" customHeight="false" outlineLevel="0" collapsed="false">
      <c r="B32" s="0" t="s">
        <v>125</v>
      </c>
      <c r="G32" s="11" t="n">
        <v>100</v>
      </c>
      <c r="H32" s="11" t="n">
        <v>100</v>
      </c>
      <c r="I32" s="11" t="n">
        <v>100</v>
      </c>
      <c r="J32" s="11" t="n">
        <v>100</v>
      </c>
      <c r="K32" s="11" t="n">
        <v>100</v>
      </c>
      <c r="L32" s="11" t="n">
        <v>100</v>
      </c>
      <c r="M32" s="14" t="n">
        <v>40</v>
      </c>
      <c r="N32" s="11" t="n">
        <v>2</v>
      </c>
      <c r="O32" s="11" t="n">
        <v>2</v>
      </c>
      <c r="P32" s="11" t="n">
        <v>2</v>
      </c>
      <c r="Q32" s="11" t="n">
        <v>2</v>
      </c>
      <c r="R32" s="14"/>
      <c r="S32" s="11" t="n">
        <v>2</v>
      </c>
      <c r="T32" s="11" t="n">
        <v>2</v>
      </c>
      <c r="U32" s="11" t="n">
        <v>2</v>
      </c>
      <c r="V32" s="11" t="n">
        <v>2</v>
      </c>
      <c r="W32" s="11" t="n">
        <v>2</v>
      </c>
      <c r="X32" s="11" t="n">
        <v>2</v>
      </c>
      <c r="Y32" s="11" t="n">
        <v>2</v>
      </c>
      <c r="Z32" s="11" t="n">
        <v>2</v>
      </c>
      <c r="AA32" s="11" t="n">
        <v>2</v>
      </c>
      <c r="AB32" s="11" t="n">
        <v>2</v>
      </c>
      <c r="AC32" s="14" t="n">
        <v>30</v>
      </c>
      <c r="AD32" s="14" t="n">
        <v>15</v>
      </c>
      <c r="AE32" s="14" t="n">
        <v>15</v>
      </c>
      <c r="AF32" s="14"/>
      <c r="AG32" s="14"/>
    </row>
    <row r="33" s="5" customFormat="true" ht="13.8" hidden="false" customHeight="false" outlineLevel="0" collapsed="false">
      <c r="B33" s="5" t="s">
        <v>126</v>
      </c>
      <c r="G33" s="4" t="n">
        <f aca="false">MAX(G2:G30)</f>
        <v>77</v>
      </c>
      <c r="H33" s="4" t="n">
        <f aca="false">MAX(H2:H30)</f>
        <v>80.96</v>
      </c>
      <c r="I33" s="4" t="n">
        <f aca="false">MAX(I2:I30)</f>
        <v>90</v>
      </c>
      <c r="J33" s="4" t="n">
        <f aca="false">MAX(J2:J30)</f>
        <v>130</v>
      </c>
      <c r="K33" s="4" t="n">
        <f aca="false">MAX(K2:K30)</f>
        <v>95</v>
      </c>
      <c r="L33" s="4" t="n">
        <f aca="false">MAX(L2:L30)</f>
        <v>98</v>
      </c>
      <c r="M33" s="4" t="n">
        <f aca="false">MAX(M2:M30)</f>
        <v>34.3622857142857</v>
      </c>
      <c r="N33" s="4" t="n">
        <f aca="false">MAX(N2:N30)</f>
        <v>2</v>
      </c>
      <c r="O33" s="4" t="n">
        <f aca="false">MAX(O2:O30)</f>
        <v>2</v>
      </c>
      <c r="P33" s="4" t="n">
        <f aca="false">MAX(P2:P30)</f>
        <v>2</v>
      </c>
      <c r="Q33" s="4" t="n">
        <f aca="false">MAX(Q2:Q30)</f>
        <v>2</v>
      </c>
      <c r="R33" s="4"/>
      <c r="S33" s="4" t="n">
        <f aca="false">MAX(S2:S30)</f>
        <v>2</v>
      </c>
      <c r="T33" s="4" t="n">
        <f aca="false">MAX(T2:T30)</f>
        <v>2</v>
      </c>
      <c r="U33" s="4" t="n">
        <f aca="false">MAX(U2:U30)</f>
        <v>2</v>
      </c>
      <c r="V33" s="4" t="n">
        <f aca="false">MAX(V2:V30)</f>
        <v>1.5</v>
      </c>
      <c r="W33" s="4" t="n">
        <f aca="false">MAX(W2:W30)</f>
        <v>2</v>
      </c>
      <c r="X33" s="4" t="n">
        <f aca="false">MAX(X2:X30)</f>
        <v>2</v>
      </c>
      <c r="Y33" s="4" t="n">
        <f aca="false">MAX(Y2:Y30)</f>
        <v>1.5</v>
      </c>
      <c r="Z33" s="4" t="n">
        <f aca="false">MAX(Z2:Z30)</f>
        <v>2</v>
      </c>
      <c r="AA33" s="4" t="n">
        <f aca="false">MAX(AA2:AA30)</f>
        <v>2</v>
      </c>
      <c r="AB33" s="4" t="n">
        <f aca="false">MAX(AB2:AB30)</f>
        <v>2</v>
      </c>
      <c r="AC33" s="4" t="n">
        <f aca="false">MAX(AC2:AC30)</f>
        <v>25.7142857142857</v>
      </c>
      <c r="AD33" s="4" t="n">
        <f aca="false">MAX(AD2:AD30)</f>
        <v>85</v>
      </c>
      <c r="AE33" s="4" t="n">
        <f aca="false">MAX(AE2:AE30)</f>
        <v>78</v>
      </c>
      <c r="AF33" s="4" t="n">
        <f aca="false">MAX(AF2:AF30)</f>
        <v>76.6442857142857</v>
      </c>
      <c r="AG33" s="4" t="n">
        <f aca="false">MAX(AG2:AG30)</f>
        <v>100</v>
      </c>
    </row>
    <row r="34" s="5" customFormat="true" ht="13.8" hidden="false" customHeight="false" outlineLevel="0" collapsed="false">
      <c r="B34" s="5" t="s">
        <v>127</v>
      </c>
      <c r="G34" s="4" t="n">
        <f aca="false">AVERAGE(G2:G30)</f>
        <v>42.6231034482759</v>
      </c>
      <c r="H34" s="4" t="n">
        <f aca="false">AVERAGE(H2:H30)</f>
        <v>51.0375862068966</v>
      </c>
      <c r="I34" s="4" t="n">
        <f aca="false">AVERAGE(I2:I30)</f>
        <v>46.1879310344828</v>
      </c>
      <c r="J34" s="4" t="n">
        <f aca="false">AVERAGE(J2:J30)</f>
        <v>77.4448275862069</v>
      </c>
      <c r="K34" s="4" t="n">
        <f aca="false">AVERAGE(K2:K30)</f>
        <v>47.1379310344828</v>
      </c>
      <c r="L34" s="4" t="n">
        <f aca="false">AVERAGE(L2:L30)</f>
        <v>61.6106896551724</v>
      </c>
      <c r="M34" s="4" t="n">
        <f aca="false">AVERAGE(M2:M30)</f>
        <v>21.2318987322078</v>
      </c>
      <c r="N34" s="4" t="n">
        <f aca="false">AVERAGE(N2:N30)</f>
        <v>0.482758620689655</v>
      </c>
      <c r="O34" s="4" t="n">
        <f aca="false">AVERAGE(O2:O30)</f>
        <v>1.16379310344828</v>
      </c>
      <c r="P34" s="4" t="n">
        <f aca="false">AVERAGE(P2:P30)</f>
        <v>0.931034482758621</v>
      </c>
      <c r="Q34" s="4" t="n">
        <f aca="false">AVERAGE(Q2:Q30)</f>
        <v>0.758620689655172</v>
      </c>
      <c r="R34" s="4"/>
      <c r="S34" s="4" t="n">
        <f aca="false">AVERAGE(S2:S30)</f>
        <v>1.51724137931034</v>
      </c>
      <c r="T34" s="4" t="n">
        <f aca="false">AVERAGE(T2:T30)</f>
        <v>1.44827586206897</v>
      </c>
      <c r="U34" s="4" t="n">
        <f aca="false">AVERAGE(U2:U30)</f>
        <v>1.62068965517241</v>
      </c>
      <c r="V34" s="4" t="n">
        <f aca="false">AVERAGE(V2:V30)</f>
        <v>0.663793103448276</v>
      </c>
      <c r="W34" s="4" t="n">
        <f aca="false">AVERAGE(W2:W30)</f>
        <v>1.1551724137931</v>
      </c>
      <c r="X34" s="4" t="n">
        <f aca="false">AVERAGE(X2:X30)</f>
        <v>1.44827586206897</v>
      </c>
      <c r="Y34" s="4" t="n">
        <f aca="false">AVERAGE(Y2:Y30)</f>
        <v>0.741379310344828</v>
      </c>
      <c r="Z34" s="4" t="n">
        <f aca="false">AVERAGE(Z2:Z30)</f>
        <v>1.05172413793103</v>
      </c>
      <c r="AA34" s="4" t="n">
        <f aca="false">AVERAGE(AA2:AA30)</f>
        <v>1.6551724137931</v>
      </c>
      <c r="AB34" s="4" t="n">
        <f aca="false">AVERAGE(AB2:AB30)</f>
        <v>1.12068965517241</v>
      </c>
      <c r="AC34" s="4" t="n">
        <f aca="false">AVERAGE(AC2:AC30)</f>
        <v>16.884236453202</v>
      </c>
      <c r="AD34" s="4" t="n">
        <f aca="false">AVERAGE(AD2:AD30)</f>
        <v>44.2724137931035</v>
      </c>
      <c r="AE34" s="4" t="n">
        <f aca="false">AVERAGE(AE2:AE30)</f>
        <v>38.6206896551724</v>
      </c>
      <c r="AF34" s="4" t="n">
        <f aca="false">AVERAGE(AF2:AF30)</f>
        <v>50.5501007026511</v>
      </c>
      <c r="AG34" s="4" t="n">
        <f aca="false">AVERAGE(AG2:AG30)</f>
        <v>65.9541676610982</v>
      </c>
    </row>
    <row r="35" s="5" customFormat="true" ht="13.8" hidden="false" customHeight="false" outlineLevel="0" collapsed="false">
      <c r="B35" s="5" t="s">
        <v>128</v>
      </c>
      <c r="G35" s="4" t="n">
        <f aca="false">MIN(G2:G30)</f>
        <v>0</v>
      </c>
      <c r="H35" s="4" t="n">
        <f aca="false">MIN(H2:H30)</f>
        <v>0</v>
      </c>
      <c r="I35" s="4" t="n">
        <f aca="false">MIN(I2:I30)</f>
        <v>0</v>
      </c>
      <c r="J35" s="4" t="n">
        <f aca="false">MIN(J2:J30)</f>
        <v>0</v>
      </c>
      <c r="K35" s="4" t="n">
        <f aca="false">MIN(K2:K30)</f>
        <v>0</v>
      </c>
      <c r="L35" s="4" t="n">
        <f aca="false">MIN(L2:L30)</f>
        <v>0</v>
      </c>
      <c r="M35" s="4" t="n">
        <f aca="false">MIN(M2:M30)</f>
        <v>0</v>
      </c>
      <c r="N35" s="4" t="n">
        <f aca="false">MIN(N2:N30)</f>
        <v>0</v>
      </c>
      <c r="O35" s="4" t="n">
        <f aca="false">MIN(O2:O30)</f>
        <v>0</v>
      </c>
      <c r="P35" s="4" t="n">
        <f aca="false">MIN(P2:P30)</f>
        <v>0</v>
      </c>
      <c r="Q35" s="4" t="n">
        <f aca="false">MIN(Q2:Q30)</f>
        <v>0</v>
      </c>
      <c r="R35" s="4"/>
      <c r="S35" s="4" t="n">
        <f aca="false">MIN(S2:S30)</f>
        <v>0</v>
      </c>
      <c r="T35" s="4" t="n">
        <f aca="false">MIN(T2:T30)</f>
        <v>0</v>
      </c>
      <c r="U35" s="4" t="n">
        <f aca="false">MIN(U2:U30)</f>
        <v>0</v>
      </c>
      <c r="V35" s="4" t="n">
        <f aca="false">MIN(V2:V30)</f>
        <v>0</v>
      </c>
      <c r="W35" s="4" t="n">
        <f aca="false">MIN(W2:W30)</f>
        <v>0</v>
      </c>
      <c r="X35" s="4" t="n">
        <f aca="false">MIN(X2:X30)</f>
        <v>0</v>
      </c>
      <c r="Y35" s="4" t="n">
        <f aca="false">MIN(Y2:Y30)</f>
        <v>0</v>
      </c>
      <c r="Z35" s="4" t="n">
        <f aca="false">MIN(Z2:Z30)</f>
        <v>0</v>
      </c>
      <c r="AA35" s="4" t="n">
        <f aca="false">MIN(AA2:AA30)</f>
        <v>0</v>
      </c>
      <c r="AB35" s="4" t="n">
        <f aca="false">MIN(AB2:AB30)</f>
        <v>0</v>
      </c>
      <c r="AC35" s="4" t="n">
        <f aca="false">MIN(AC2:AC30)</f>
        <v>5.35714285714286</v>
      </c>
      <c r="AD35" s="4" t="n">
        <f aca="false">MIN(AD2:AD30)</f>
        <v>0</v>
      </c>
      <c r="AE35" s="4" t="n">
        <f aca="false">MIN(AE2:AE30)</f>
        <v>0</v>
      </c>
      <c r="AF35" s="4" t="n">
        <f aca="false">MIN(AF2:AF30)</f>
        <v>11.3571428571429</v>
      </c>
      <c r="AG35" s="4" t="n">
        <f aca="false">MIN(AG2:AG30)</f>
        <v>14.8179903450076</v>
      </c>
    </row>
    <row r="36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6.42"/>
    <col collapsed="false" customWidth="true" hidden="false" outlineLevel="0" max="3" min="3" style="0" width="11.3"/>
    <col collapsed="false" customWidth="true" hidden="false" outlineLevel="0" max="4" min="4" style="0" width="10.85"/>
    <col collapsed="false" customWidth="true" hidden="false" outlineLevel="0" max="8" min="8" style="0" width="6.57"/>
    <col collapsed="false" customWidth="true" hidden="false" outlineLevel="0" max="9" min="9" style="0" width="6.28"/>
    <col collapsed="false" customWidth="true" hidden="false" outlineLevel="0" max="10" min="10" style="0" width="4.29"/>
    <col collapsed="false" customWidth="true" hidden="false" outlineLevel="0" max="12" min="12" style="0" width="10.99"/>
  </cols>
  <sheetData>
    <row r="1" customFormat="false" ht="15" hidden="false" customHeight="false" outlineLevel="0" collapsed="false">
      <c r="A1" s="15" t="s">
        <v>0</v>
      </c>
      <c r="B1" s="16" t="s">
        <v>1</v>
      </c>
      <c r="C1" s="16" t="s">
        <v>31</v>
      </c>
      <c r="D1" s="16" t="s">
        <v>32</v>
      </c>
      <c r="E1" s="17" t="s">
        <v>33</v>
      </c>
    </row>
    <row r="2" customFormat="false" ht="15" hidden="false" customHeight="false" outlineLevel="0" collapsed="false">
      <c r="A2" s="18" t="s">
        <v>121</v>
      </c>
      <c r="B2" s="19" t="s">
        <v>122</v>
      </c>
      <c r="C2" s="20" t="n">
        <v>75.9425</v>
      </c>
      <c r="D2" s="20" t="n">
        <v>100</v>
      </c>
      <c r="E2" s="0" t="s">
        <v>129</v>
      </c>
    </row>
    <row r="3" customFormat="false" ht="15" hidden="false" customHeight="false" outlineLevel="0" collapsed="false">
      <c r="A3" s="18" t="s">
        <v>90</v>
      </c>
      <c r="B3" s="19" t="s">
        <v>91</v>
      </c>
      <c r="C3" s="21" t="n">
        <v>74.2</v>
      </c>
      <c r="D3" s="21" t="n">
        <v>97.7</v>
      </c>
      <c r="E3" s="0" t="s">
        <v>129</v>
      </c>
    </row>
    <row r="4" customFormat="false" ht="15" hidden="false" customHeight="false" outlineLevel="0" collapsed="false">
      <c r="A4" s="18" t="s">
        <v>87</v>
      </c>
      <c r="B4" s="19" t="s">
        <v>88</v>
      </c>
      <c r="C4" s="20" t="n">
        <v>71.8039285714286</v>
      </c>
      <c r="D4" s="20" t="n">
        <v>94.5503882166489</v>
      </c>
      <c r="E4" s="0" t="s">
        <v>130</v>
      </c>
    </row>
    <row r="5" customFormat="false" ht="15" hidden="false" customHeight="false" outlineLevel="0" collapsed="false">
      <c r="A5" s="18" t="s">
        <v>39</v>
      </c>
      <c r="B5" s="19" t="s">
        <v>40</v>
      </c>
      <c r="C5" s="20" t="n">
        <v>70.1747857142857</v>
      </c>
      <c r="D5" s="20" t="n">
        <v>92.4051561566787</v>
      </c>
      <c r="E5" s="0" t="s">
        <v>130</v>
      </c>
    </row>
    <row r="6" customFormat="false" ht="15" hidden="false" customHeight="false" outlineLevel="0" collapsed="false">
      <c r="A6" s="18" t="s">
        <v>117</v>
      </c>
      <c r="B6" s="19" t="s">
        <v>118</v>
      </c>
      <c r="C6" s="20" t="n">
        <v>69.1646428571429</v>
      </c>
      <c r="D6" s="20" t="n">
        <v>91.075014461129</v>
      </c>
      <c r="E6" s="0" t="s">
        <v>130</v>
      </c>
      <c r="M6" s="0" t="s">
        <v>131</v>
      </c>
    </row>
    <row r="7" customFormat="false" ht="15" hidden="false" customHeight="false" outlineLevel="0" collapsed="false">
      <c r="A7" s="18" t="s">
        <v>42</v>
      </c>
      <c r="B7" s="19" t="s">
        <v>43</v>
      </c>
      <c r="C7" s="20" t="n">
        <v>66.3865714285714</v>
      </c>
      <c r="D7" s="20" t="n">
        <v>87.416889658059</v>
      </c>
      <c r="E7" s="0" t="s">
        <v>132</v>
      </c>
      <c r="G7" s="22" t="s">
        <v>33</v>
      </c>
      <c r="H7" s="22" t="s">
        <v>133</v>
      </c>
      <c r="I7" s="22" t="s">
        <v>134</v>
      </c>
      <c r="J7" s="22" t="s">
        <v>135</v>
      </c>
      <c r="M7" s="0" t="s">
        <v>136</v>
      </c>
      <c r="N7" s="0" t="s">
        <v>137</v>
      </c>
      <c r="O7" s="0" t="s">
        <v>138</v>
      </c>
    </row>
    <row r="8" customFormat="false" ht="15" hidden="false" customHeight="false" outlineLevel="0" collapsed="false">
      <c r="A8" s="18" t="s">
        <v>63</v>
      </c>
      <c r="B8" s="19" t="s">
        <v>64</v>
      </c>
      <c r="C8" s="20" t="n">
        <v>65.297</v>
      </c>
      <c r="D8" s="20" t="n">
        <v>85.9821575534121</v>
      </c>
      <c r="E8" s="0" t="s">
        <v>132</v>
      </c>
      <c r="G8" s="0" t="s">
        <v>129</v>
      </c>
      <c r="H8" s="0" t="n">
        <v>10</v>
      </c>
      <c r="I8" s="0" t="n">
        <f aca="false">COUNTIF($E$2:$E$30, "=A")</f>
        <v>2</v>
      </c>
      <c r="J8" s="0" t="n">
        <f aca="false">H8*I8</f>
        <v>20</v>
      </c>
      <c r="L8" s="0" t="s">
        <v>139</v>
      </c>
      <c r="M8" s="0" t="n">
        <v>27</v>
      </c>
      <c r="N8" s="0" t="n">
        <v>19.6</v>
      </c>
      <c r="O8" s="0" t="n">
        <v>40</v>
      </c>
    </row>
    <row r="9" customFormat="false" ht="15" hidden="false" customHeight="false" outlineLevel="0" collapsed="false">
      <c r="A9" s="18" t="s">
        <v>54</v>
      </c>
      <c r="B9" s="19" t="s">
        <v>55</v>
      </c>
      <c r="C9" s="20" t="n">
        <v>65.2785714285714</v>
      </c>
      <c r="D9" s="20" t="n">
        <v>85.9578910736036</v>
      </c>
      <c r="E9" s="0" t="s">
        <v>132</v>
      </c>
      <c r="G9" s="0" t="s">
        <v>130</v>
      </c>
      <c r="H9" s="0" t="n">
        <v>9</v>
      </c>
      <c r="I9" s="0" t="n">
        <f aca="false">COUNTIF($E$2:$E$30, "=A-")</f>
        <v>3</v>
      </c>
      <c r="J9" s="0" t="n">
        <f aca="false">H9*I9</f>
        <v>27</v>
      </c>
      <c r="L9" s="0" t="s">
        <v>140</v>
      </c>
      <c r="M9" s="0" t="n">
        <v>40</v>
      </c>
      <c r="N9" s="0" t="n">
        <v>30</v>
      </c>
      <c r="O9" s="0" t="n">
        <v>100</v>
      </c>
    </row>
    <row r="10" customFormat="false" ht="15" hidden="false" customHeight="false" outlineLevel="0" collapsed="false">
      <c r="A10" s="18" t="s">
        <v>114</v>
      </c>
      <c r="B10" s="19" t="s">
        <v>115</v>
      </c>
      <c r="C10" s="21" t="n">
        <v>60.9</v>
      </c>
      <c r="D10" s="21" t="n">
        <v>80.2</v>
      </c>
      <c r="E10" s="0" t="s">
        <v>141</v>
      </c>
      <c r="G10" s="0" t="s">
        <v>132</v>
      </c>
      <c r="H10" s="0" t="n">
        <v>8</v>
      </c>
      <c r="I10" s="0" t="n">
        <f aca="false">COUNTIF($E$2:$E$30, "=B")</f>
        <v>3</v>
      </c>
      <c r="J10" s="0" t="n">
        <f aca="false">H10*I10</f>
        <v>24</v>
      </c>
      <c r="L10" s="0" t="s">
        <v>142</v>
      </c>
      <c r="M10" s="5" t="n">
        <f aca="false">100*M8/M9</f>
        <v>67.5</v>
      </c>
      <c r="N10" s="5" t="n">
        <f aca="false">100*N8/N9</f>
        <v>65.3333333333333</v>
      </c>
      <c r="O10" s="5" t="n">
        <f aca="false">100*O8/O9</f>
        <v>40</v>
      </c>
    </row>
    <row r="11" customFormat="false" ht="15" hidden="false" customHeight="false" outlineLevel="0" collapsed="false">
      <c r="A11" s="18" t="s">
        <v>66</v>
      </c>
      <c r="B11" s="19" t="s">
        <v>67</v>
      </c>
      <c r="C11" s="20" t="n">
        <v>55.8302857142857</v>
      </c>
      <c r="D11" s="20" t="n">
        <v>73.5165233094588</v>
      </c>
      <c r="E11" s="0" t="s">
        <v>141</v>
      </c>
      <c r="G11" s="0" t="s">
        <v>141</v>
      </c>
      <c r="H11" s="0" t="n">
        <v>7</v>
      </c>
      <c r="I11" s="0" t="n">
        <f aca="false">COUNTIF($E$2:$E$30, "=B-")</f>
        <v>2</v>
      </c>
      <c r="J11" s="0" t="n">
        <f aca="false">H11*I11</f>
        <v>14</v>
      </c>
      <c r="L11" s="0" t="s">
        <v>143</v>
      </c>
      <c r="M11" s="5" t="n">
        <f aca="false">AVERAGE(M10:O10)</f>
        <v>57.6111111111111</v>
      </c>
    </row>
    <row r="12" customFormat="false" ht="15" hidden="false" customHeight="false" outlineLevel="0" collapsed="false">
      <c r="A12" s="18" t="s">
        <v>102</v>
      </c>
      <c r="B12" s="19" t="s">
        <v>103</v>
      </c>
      <c r="C12" s="20" t="n">
        <v>54.5275</v>
      </c>
      <c r="D12" s="20" t="n">
        <v>71.801033676795</v>
      </c>
      <c r="E12" s="0" t="s">
        <v>144</v>
      </c>
      <c r="G12" s="0" t="s">
        <v>144</v>
      </c>
      <c r="H12" s="0" t="n">
        <v>6</v>
      </c>
      <c r="I12" s="0" t="n">
        <f aca="false">COUNTIF($E$2:$E$30, "=C")</f>
        <v>4</v>
      </c>
      <c r="J12" s="0" t="n">
        <f aca="false">H12*I12</f>
        <v>24</v>
      </c>
    </row>
    <row r="13" customFormat="false" ht="15" hidden="false" customHeight="false" outlineLevel="0" collapsed="false">
      <c r="A13" s="18" t="s">
        <v>72</v>
      </c>
      <c r="B13" s="19" t="s">
        <v>73</v>
      </c>
      <c r="C13" s="20" t="n">
        <v>61.5</v>
      </c>
      <c r="D13" s="20" t="n">
        <v>80</v>
      </c>
      <c r="E13" s="0" t="s">
        <v>144</v>
      </c>
      <c r="G13" s="0" t="s">
        <v>145</v>
      </c>
      <c r="H13" s="0" t="n">
        <v>5</v>
      </c>
      <c r="I13" s="0" t="n">
        <f aca="false">COUNTIF($E$2:$E$30, "=C-")</f>
        <v>9</v>
      </c>
      <c r="J13" s="0" t="n">
        <f aca="false">H13*I13</f>
        <v>45</v>
      </c>
    </row>
    <row r="14" customFormat="false" ht="15" hidden="false" customHeight="false" outlineLevel="0" collapsed="false">
      <c r="A14" s="18" t="s">
        <v>69</v>
      </c>
      <c r="B14" s="19" t="s">
        <v>70</v>
      </c>
      <c r="C14" s="20" t="n">
        <v>53.5145714285714</v>
      </c>
      <c r="D14" s="20" t="n">
        <v>70.467223792437</v>
      </c>
      <c r="E14" s="0" t="s">
        <v>144</v>
      </c>
      <c r="G14" s="0" t="s">
        <v>146</v>
      </c>
      <c r="H14" s="0" t="n">
        <v>4</v>
      </c>
      <c r="I14" s="0" t="n">
        <f aca="false">COUNTIF($E$2:$E$30, "=D")</f>
        <v>3</v>
      </c>
      <c r="J14" s="0" t="n">
        <f aca="false">H14*I14</f>
        <v>12</v>
      </c>
    </row>
    <row r="15" customFormat="false" ht="15" hidden="false" customHeight="false" outlineLevel="0" collapsed="false">
      <c r="A15" s="18" t="s">
        <v>48</v>
      </c>
      <c r="B15" s="19" t="s">
        <v>49</v>
      </c>
      <c r="C15" s="20" t="n">
        <v>52.7560714285714</v>
      </c>
      <c r="D15" s="20" t="n">
        <v>69.4684418192335</v>
      </c>
      <c r="E15" s="0" t="s">
        <v>144</v>
      </c>
      <c r="G15" s="0" t="s">
        <v>147</v>
      </c>
      <c r="H15" s="0" t="n">
        <v>0</v>
      </c>
      <c r="I15" s="0" t="n">
        <f aca="false">COUNTIF($E$2:$E$30, "=F")</f>
        <v>3</v>
      </c>
      <c r="J15" s="0" t="n">
        <f aca="false">H15*I15</f>
        <v>0</v>
      </c>
    </row>
    <row r="16" customFormat="false" ht="15" hidden="false" customHeight="false" outlineLevel="0" collapsed="false">
      <c r="A16" s="18" t="s">
        <v>105</v>
      </c>
      <c r="B16" s="19" t="s">
        <v>106</v>
      </c>
      <c r="C16" s="20" t="n">
        <v>49.2135714285714</v>
      </c>
      <c r="D16" s="20" t="n">
        <v>64.8037283847272</v>
      </c>
      <c r="E16" s="0" t="s">
        <v>145</v>
      </c>
      <c r="G16" s="22" t="s">
        <v>148</v>
      </c>
      <c r="H16" s="23" t="n">
        <f aca="false">SUM(J8:J15)/SUM(I8:I15)</f>
        <v>5.72413793103448</v>
      </c>
    </row>
    <row r="17" customFormat="false" ht="15" hidden="false" customHeight="false" outlineLevel="0" collapsed="false">
      <c r="A17" s="18" t="s">
        <v>84</v>
      </c>
      <c r="B17" s="19" t="s">
        <v>85</v>
      </c>
      <c r="C17" s="20" t="n">
        <v>49.0990714285714</v>
      </c>
      <c r="D17" s="20" t="n">
        <v>64.6529564190953</v>
      </c>
      <c r="E17" s="0" t="s">
        <v>145</v>
      </c>
    </row>
    <row r="18" customFormat="false" ht="15" hidden="false" customHeight="false" outlineLevel="0" collapsed="false">
      <c r="A18" s="18" t="s">
        <v>78</v>
      </c>
      <c r="B18" s="19" t="s">
        <v>79</v>
      </c>
      <c r="C18" s="20" t="n">
        <v>46.0078571428571</v>
      </c>
      <c r="D18" s="20" t="n">
        <v>60.5824895715273</v>
      </c>
      <c r="E18" s="0" t="s">
        <v>145</v>
      </c>
    </row>
    <row r="19" customFormat="false" ht="15" hidden="false" customHeight="false" outlineLevel="0" collapsed="false">
      <c r="A19" s="18" t="s">
        <v>45</v>
      </c>
      <c r="B19" s="19" t="s">
        <v>46</v>
      </c>
      <c r="C19" s="20" t="n">
        <v>42.038</v>
      </c>
      <c r="D19" s="20" t="n">
        <v>55.3550383513843</v>
      </c>
      <c r="E19" s="0" t="s">
        <v>145</v>
      </c>
    </row>
    <row r="20" customFormat="false" ht="15" hidden="false" customHeight="false" outlineLevel="0" collapsed="false">
      <c r="A20" s="18" t="s">
        <v>96</v>
      </c>
      <c r="B20" s="19" t="s">
        <v>97</v>
      </c>
      <c r="C20" s="20" t="n">
        <v>41.2892857142857</v>
      </c>
      <c r="D20" s="20" t="n">
        <v>54.3691420670714</v>
      </c>
      <c r="E20" s="0" t="s">
        <v>145</v>
      </c>
    </row>
    <row r="21" customFormat="false" ht="15" hidden="false" customHeight="false" outlineLevel="0" collapsed="false">
      <c r="A21" s="18" t="s">
        <v>57</v>
      </c>
      <c r="B21" s="19" t="s">
        <v>58</v>
      </c>
      <c r="C21" s="20" t="n">
        <v>38.5982142857143</v>
      </c>
      <c r="D21" s="20" t="n">
        <v>50.8255776221671</v>
      </c>
      <c r="E21" s="0" t="s">
        <v>145</v>
      </c>
    </row>
    <row r="22" customFormat="false" ht="15" hidden="false" customHeight="false" outlineLevel="0" collapsed="false">
      <c r="A22" s="18" t="s">
        <v>51</v>
      </c>
      <c r="B22" s="19" t="s">
        <v>52</v>
      </c>
      <c r="C22" s="20" t="n">
        <v>37.4971428571429</v>
      </c>
      <c r="D22" s="20" t="n">
        <v>49.3757024816708</v>
      </c>
      <c r="E22" s="0" t="s">
        <v>145</v>
      </c>
    </row>
    <row r="23" customFormat="false" ht="15" hidden="false" customHeight="false" outlineLevel="0" collapsed="false">
      <c r="A23" s="18" t="s">
        <v>93</v>
      </c>
      <c r="B23" s="19" t="s">
        <v>94</v>
      </c>
      <c r="C23" s="20" t="n">
        <v>36.275</v>
      </c>
      <c r="D23" s="20" t="n">
        <v>47.7664022122</v>
      </c>
      <c r="E23" s="0" t="s">
        <v>145</v>
      </c>
    </row>
    <row r="24" customFormat="false" ht="15" hidden="false" customHeight="false" outlineLevel="0" collapsed="false">
      <c r="A24" s="18" t="s">
        <v>111</v>
      </c>
      <c r="B24" s="19" t="s">
        <v>112</v>
      </c>
      <c r="C24" s="20" t="n">
        <v>35.9825714285714</v>
      </c>
      <c r="D24" s="20" t="n">
        <v>47.3813364434558</v>
      </c>
      <c r="E24" s="0" t="s">
        <v>145</v>
      </c>
    </row>
    <row r="25" customFormat="false" ht="15" hidden="false" customHeight="false" outlineLevel="0" collapsed="false">
      <c r="A25" s="18" t="s">
        <v>81</v>
      </c>
      <c r="B25" s="19" t="s">
        <v>82</v>
      </c>
      <c r="C25" s="20" t="n">
        <v>32.6311785714286</v>
      </c>
      <c r="D25" s="20" t="n">
        <v>42.9682701668085</v>
      </c>
      <c r="E25" s="0" t="s">
        <v>146</v>
      </c>
    </row>
    <row r="26" customFormat="false" ht="15" hidden="false" customHeight="false" outlineLevel="0" collapsed="false">
      <c r="A26" s="18" t="s">
        <v>75</v>
      </c>
      <c r="B26" s="19" t="s">
        <v>76</v>
      </c>
      <c r="C26" s="20" t="n">
        <v>27.1379285714286</v>
      </c>
      <c r="D26" s="20" t="n">
        <v>35.7348369772243</v>
      </c>
      <c r="E26" s="0" t="s">
        <v>146</v>
      </c>
    </row>
    <row r="27" customFormat="false" ht="15" hidden="false" customHeight="false" outlineLevel="0" collapsed="false">
      <c r="A27" s="18" t="s">
        <v>60</v>
      </c>
      <c r="B27" s="19" t="s">
        <v>61</v>
      </c>
      <c r="C27" s="20" t="n">
        <v>26.2691428571429</v>
      </c>
      <c r="D27" s="20" t="n">
        <v>34.5908323496631</v>
      </c>
      <c r="E27" s="0" t="s">
        <v>146</v>
      </c>
    </row>
    <row r="28" customFormat="false" ht="15" hidden="false" customHeight="false" outlineLevel="0" collapsed="false">
      <c r="A28" s="18" t="s">
        <v>108</v>
      </c>
      <c r="B28" s="19" t="s">
        <v>109</v>
      </c>
      <c r="C28" s="20" t="n">
        <v>20.25</v>
      </c>
      <c r="D28" s="20" t="n">
        <v>26.6649109523653</v>
      </c>
      <c r="E28" s="0" t="s">
        <v>147</v>
      </c>
    </row>
    <row r="29" customFormat="false" ht="15" hidden="false" customHeight="false" outlineLevel="0" collapsed="false">
      <c r="A29" s="18" t="s">
        <v>99</v>
      </c>
      <c r="B29" s="19" t="s">
        <v>100</v>
      </c>
      <c r="C29" s="20" t="n">
        <v>20.1198571428571</v>
      </c>
      <c r="D29" s="20" t="n">
        <v>26.4935406957331</v>
      </c>
      <c r="E29" s="0" t="s">
        <v>147</v>
      </c>
    </row>
    <row r="30" customFormat="false" ht="15" hidden="false" customHeight="false" outlineLevel="0" collapsed="false">
      <c r="A30" s="18" t="s">
        <v>34</v>
      </c>
      <c r="B30" s="19" t="s">
        <v>35</v>
      </c>
      <c r="C30" s="20" t="n">
        <v>9.75</v>
      </c>
      <c r="D30" s="20" t="n">
        <v>12.8386608289166</v>
      </c>
      <c r="E30" s="0" t="s">
        <v>147</v>
      </c>
    </row>
  </sheetData>
  <autoFilter ref="A1:E30">
    <sortState ref="A2:E30">
      <sortCondition ref="A2:A30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6.42"/>
    <col collapsed="false" customWidth="true" hidden="false" outlineLevel="0" max="3" min="3" style="0" width="11.3"/>
    <col collapsed="false" customWidth="true" hidden="false" outlineLevel="0" max="4" min="4" style="0" width="10.85"/>
    <col collapsed="false" customWidth="true" hidden="false" outlineLevel="0" max="8" min="8" style="0" width="6.57"/>
    <col collapsed="false" customWidth="true" hidden="false" outlineLevel="0" max="9" min="9" style="0" width="6.28"/>
    <col collapsed="false" customWidth="true" hidden="false" outlineLevel="0" max="10" min="10" style="0" width="4.29"/>
    <col collapsed="false" customWidth="true" hidden="false" outlineLevel="0" max="12" min="12" style="0" width="10.99"/>
  </cols>
  <sheetData>
    <row r="1" customFormat="false" ht="15" hidden="false" customHeight="false" outlineLevel="0" collapsed="false">
      <c r="A1" s="15" t="s">
        <v>0</v>
      </c>
      <c r="B1" s="16" t="s">
        <v>1</v>
      </c>
      <c r="C1" s="16" t="s">
        <v>31</v>
      </c>
      <c r="D1" s="16" t="s">
        <v>32</v>
      </c>
      <c r="E1" s="17" t="s">
        <v>33</v>
      </c>
    </row>
    <row r="2" customFormat="false" ht="15" hidden="false" customHeight="false" outlineLevel="0" collapsed="false">
      <c r="A2" s="18" t="s">
        <v>121</v>
      </c>
      <c r="B2" s="19" t="s">
        <v>122</v>
      </c>
      <c r="C2" s="20" t="n">
        <v>76.6442857142857</v>
      </c>
      <c r="D2" s="20" t="n">
        <v>100</v>
      </c>
      <c r="E2" s="0" t="s">
        <v>129</v>
      </c>
    </row>
    <row r="3" customFormat="false" ht="15" hidden="false" customHeight="false" outlineLevel="0" collapsed="false">
      <c r="A3" s="18" t="s">
        <v>90</v>
      </c>
      <c r="B3" s="19" t="s">
        <v>91</v>
      </c>
      <c r="C3" s="20" t="n">
        <v>75.06</v>
      </c>
      <c r="D3" s="20" t="n">
        <v>97.9329369443254</v>
      </c>
      <c r="E3" s="0" t="s">
        <v>129</v>
      </c>
    </row>
    <row r="4" customFormat="false" ht="15" hidden="false" customHeight="false" outlineLevel="0" collapsed="false">
      <c r="A4" s="18" t="s">
        <v>39</v>
      </c>
      <c r="B4" s="19" t="s">
        <v>40</v>
      </c>
      <c r="C4" s="20" t="n">
        <v>72.3444285714286</v>
      </c>
      <c r="D4" s="20" t="n">
        <v>94.3898529384355</v>
      </c>
      <c r="E4" s="0" t="s">
        <v>130</v>
      </c>
    </row>
    <row r="5" customFormat="false" ht="15" hidden="false" customHeight="false" outlineLevel="0" collapsed="false">
      <c r="A5" s="18" t="s">
        <v>87</v>
      </c>
      <c r="B5" s="19" t="s">
        <v>88</v>
      </c>
      <c r="C5" s="20" t="n">
        <v>71.82</v>
      </c>
      <c r="D5" s="20" t="n">
        <v>93.7056159251458</v>
      </c>
      <c r="E5" s="0" t="s">
        <v>130</v>
      </c>
    </row>
    <row r="6" customFormat="false" ht="15" hidden="false" customHeight="false" outlineLevel="0" collapsed="false">
      <c r="A6" s="18" t="s">
        <v>117</v>
      </c>
      <c r="B6" s="19" t="s">
        <v>118</v>
      </c>
      <c r="C6" s="20" t="n">
        <v>70.0485714285714</v>
      </c>
      <c r="D6" s="20" t="n">
        <v>91.394382210956</v>
      </c>
      <c r="E6" s="0" t="s">
        <v>130</v>
      </c>
      <c r="M6" s="0" t="s">
        <v>131</v>
      </c>
    </row>
    <row r="7" customFormat="false" ht="15" hidden="false" customHeight="false" outlineLevel="0" collapsed="false">
      <c r="A7" s="18" t="s">
        <v>63</v>
      </c>
      <c r="B7" s="19" t="s">
        <v>64</v>
      </c>
      <c r="C7" s="20" t="n">
        <v>69.8934285714286</v>
      </c>
      <c r="D7" s="20" t="n">
        <v>91.1919628711487</v>
      </c>
      <c r="E7" s="0" t="s">
        <v>130</v>
      </c>
      <c r="G7" s="22" t="s">
        <v>33</v>
      </c>
      <c r="H7" s="22" t="s">
        <v>133</v>
      </c>
      <c r="I7" s="22" t="s">
        <v>134</v>
      </c>
      <c r="J7" s="22" t="s">
        <v>135</v>
      </c>
      <c r="K7" s="22" t="s">
        <v>149</v>
      </c>
      <c r="M7" s="0" t="s">
        <v>136</v>
      </c>
      <c r="N7" s="0" t="s">
        <v>137</v>
      </c>
      <c r="O7" s="0" t="s">
        <v>138</v>
      </c>
    </row>
    <row r="8" customFormat="false" ht="15" hidden="false" customHeight="false" outlineLevel="0" collapsed="false">
      <c r="A8" s="18" t="s">
        <v>42</v>
      </c>
      <c r="B8" s="19" t="s">
        <v>43</v>
      </c>
      <c r="C8" s="20" t="n">
        <v>69.3008571428571</v>
      </c>
      <c r="D8" s="20" t="n">
        <v>90.4188179157891</v>
      </c>
      <c r="E8" s="0" t="s">
        <v>130</v>
      </c>
      <c r="G8" s="0" t="s">
        <v>129</v>
      </c>
      <c r="H8" s="0" t="n">
        <v>10</v>
      </c>
      <c r="I8" s="0" t="n">
        <f aca="false">COUNTIF($E$2:$E$30, "=A")</f>
        <v>2</v>
      </c>
      <c r="J8" s="0" t="n">
        <f aca="false">H8*I8</f>
        <v>20</v>
      </c>
      <c r="K8" s="0" t="s">
        <v>150</v>
      </c>
      <c r="L8" s="0" t="s">
        <v>139</v>
      </c>
      <c r="M8" s="0" t="n">
        <v>27</v>
      </c>
      <c r="N8" s="0" t="n">
        <v>19.6</v>
      </c>
      <c r="O8" s="0" t="n">
        <v>44</v>
      </c>
    </row>
    <row r="9" customFormat="false" ht="15" hidden="false" customHeight="false" outlineLevel="0" collapsed="false">
      <c r="A9" s="18" t="s">
        <v>54</v>
      </c>
      <c r="B9" s="19" t="s">
        <v>55</v>
      </c>
      <c r="C9" s="20" t="n">
        <v>69.0928571428571</v>
      </c>
      <c r="D9" s="20" t="n">
        <v>90.1474343441874</v>
      </c>
      <c r="E9" s="0" t="s">
        <v>130</v>
      </c>
      <c r="G9" s="0" t="s">
        <v>130</v>
      </c>
      <c r="H9" s="0" t="n">
        <v>9</v>
      </c>
      <c r="I9" s="0" t="n">
        <f aca="false">COUNTIF($E$2:$E$30, "=A-")</f>
        <v>6</v>
      </c>
      <c r="J9" s="0" t="n">
        <f aca="false">H9*I9</f>
        <v>54</v>
      </c>
      <c r="K9" s="0" t="s">
        <v>151</v>
      </c>
      <c r="L9" s="0" t="s">
        <v>140</v>
      </c>
      <c r="M9" s="0" t="n">
        <v>40</v>
      </c>
      <c r="N9" s="0" t="n">
        <v>30</v>
      </c>
      <c r="O9" s="0" t="n">
        <v>100</v>
      </c>
    </row>
    <row r="10" customFormat="false" ht="15" hidden="false" customHeight="false" outlineLevel="0" collapsed="false">
      <c r="A10" s="18" t="s">
        <v>114</v>
      </c>
      <c r="B10" s="19" t="s">
        <v>115</v>
      </c>
      <c r="C10" s="20" t="n">
        <v>62.729634662597</v>
      </c>
      <c r="D10" s="20" t="n">
        <v>81.8451552884717</v>
      </c>
      <c r="E10" s="0" t="s">
        <v>132</v>
      </c>
      <c r="G10" s="0" t="s">
        <v>132</v>
      </c>
      <c r="H10" s="0" t="n">
        <v>8</v>
      </c>
      <c r="I10" s="0" t="n">
        <f aca="false">COUNTIF($E$2:$E$30, "=B")</f>
        <v>2</v>
      </c>
      <c r="J10" s="0" t="n">
        <f aca="false">H10*I10</f>
        <v>16</v>
      </c>
      <c r="K10" s="0" t="s">
        <v>152</v>
      </c>
      <c r="L10" s="0" t="s">
        <v>142</v>
      </c>
      <c r="M10" s="5" t="n">
        <f aca="false">100*M8/M9</f>
        <v>67.5</v>
      </c>
      <c r="N10" s="5" t="n">
        <f aca="false">100*N8/N9</f>
        <v>65.3333333333333</v>
      </c>
      <c r="O10" s="5" t="n">
        <f aca="false">100*O8/O9</f>
        <v>44</v>
      </c>
    </row>
    <row r="11" customFormat="false" ht="15" hidden="false" customHeight="false" outlineLevel="0" collapsed="false">
      <c r="A11" s="18" t="s">
        <v>72</v>
      </c>
      <c r="B11" s="19" t="s">
        <v>73</v>
      </c>
      <c r="C11" s="20" t="n">
        <v>62.3</v>
      </c>
      <c r="D11" s="20" t="n">
        <v>81.2</v>
      </c>
      <c r="E11" s="0" t="s">
        <v>132</v>
      </c>
      <c r="G11" s="0" t="s">
        <v>141</v>
      </c>
      <c r="H11" s="0" t="n">
        <v>7</v>
      </c>
      <c r="I11" s="0" t="n">
        <f aca="false">COUNTIF($E$2:$E$30, "=B-")</f>
        <v>7</v>
      </c>
      <c r="J11" s="0" t="n">
        <f aca="false">H11*I11</f>
        <v>49</v>
      </c>
      <c r="K11" s="0" t="s">
        <v>153</v>
      </c>
      <c r="L11" s="0" t="s">
        <v>143</v>
      </c>
      <c r="M11" s="5" t="n">
        <f aca="false">AVERAGE(M10:O10)</f>
        <v>58.9444444444445</v>
      </c>
    </row>
    <row r="12" customFormat="false" ht="15" hidden="false" customHeight="false" outlineLevel="0" collapsed="false">
      <c r="A12" s="18" t="s">
        <v>102</v>
      </c>
      <c r="B12" s="19" t="s">
        <v>103</v>
      </c>
      <c r="C12" s="20" t="n">
        <v>58.165</v>
      </c>
      <c r="D12" s="20" t="n">
        <v>75.8895453952396</v>
      </c>
      <c r="E12" s="0" t="s">
        <v>141</v>
      </c>
      <c r="G12" s="0" t="s">
        <v>144</v>
      </c>
      <c r="H12" s="0" t="n">
        <v>6</v>
      </c>
      <c r="I12" s="0" t="n">
        <f aca="false">COUNTIF($E$2:$E$30, "=C")</f>
        <v>1</v>
      </c>
      <c r="J12" s="0" t="n">
        <f aca="false">H12*I12</f>
        <v>6</v>
      </c>
      <c r="K12" s="0" t="s">
        <v>154</v>
      </c>
    </row>
    <row r="13" customFormat="false" ht="15" hidden="false" customHeight="false" outlineLevel="0" collapsed="false">
      <c r="A13" s="18" t="s">
        <v>66</v>
      </c>
      <c r="B13" s="19" t="s">
        <v>67</v>
      </c>
      <c r="C13" s="20" t="n">
        <v>58.0802857142857</v>
      </c>
      <c r="D13" s="20" t="n">
        <v>75.779016234553</v>
      </c>
      <c r="E13" s="0" t="s">
        <v>141</v>
      </c>
      <c r="G13" s="0" t="s">
        <v>145</v>
      </c>
      <c r="H13" s="0" t="n">
        <v>5</v>
      </c>
      <c r="I13" s="0" t="n">
        <f aca="false">COUNTIF($E$2:$E$30, "=C-")</f>
        <v>5</v>
      </c>
      <c r="J13" s="0" t="n">
        <f aca="false">H13*I13</f>
        <v>25</v>
      </c>
      <c r="K13" s="0" t="s">
        <v>155</v>
      </c>
    </row>
    <row r="14" customFormat="false" ht="15" hidden="false" customHeight="false" outlineLevel="0" collapsed="false">
      <c r="A14" s="18" t="s">
        <v>48</v>
      </c>
      <c r="B14" s="19" t="s">
        <v>49</v>
      </c>
      <c r="C14" s="20" t="n">
        <v>55.5471428571429</v>
      </c>
      <c r="D14" s="20" t="n">
        <v>72.4739520232614</v>
      </c>
      <c r="E14" s="0" t="s">
        <v>141</v>
      </c>
      <c r="G14" s="0" t="s">
        <v>146</v>
      </c>
      <c r="H14" s="0" t="n">
        <v>4</v>
      </c>
      <c r="I14" s="0" t="n">
        <f aca="false">COUNTIF($E$2:$E$30, "=D")</f>
        <v>4</v>
      </c>
      <c r="J14" s="0" t="n">
        <f aca="false">H14*I14</f>
        <v>16</v>
      </c>
      <c r="K14" s="0" t="s">
        <v>156</v>
      </c>
    </row>
    <row r="15" customFormat="false" ht="15" hidden="false" customHeight="false" outlineLevel="0" collapsed="false">
      <c r="A15" s="18" t="s">
        <v>69</v>
      </c>
      <c r="B15" s="19" t="s">
        <v>70</v>
      </c>
      <c r="C15" s="20" t="n">
        <v>54.7788571428571</v>
      </c>
      <c r="D15" s="20" t="n">
        <v>71.4715475946394</v>
      </c>
      <c r="E15" s="0" t="s">
        <v>141</v>
      </c>
      <c r="G15" s="0" t="s">
        <v>147</v>
      </c>
      <c r="H15" s="0" t="n">
        <v>0</v>
      </c>
      <c r="I15" s="0" t="n">
        <f aca="false">COUNTIF($E$2:$E$30, "=F")</f>
        <v>2</v>
      </c>
      <c r="J15" s="0" t="n">
        <f aca="false">H15*I15</f>
        <v>0</v>
      </c>
    </row>
    <row r="16" customFormat="false" ht="15" hidden="false" customHeight="false" outlineLevel="0" collapsed="false">
      <c r="A16" s="18" t="s">
        <v>78</v>
      </c>
      <c r="B16" s="19" t="s">
        <v>79</v>
      </c>
      <c r="C16" s="20" t="n">
        <v>52.4685714285714</v>
      </c>
      <c r="D16" s="20" t="n">
        <v>68.4572514957783</v>
      </c>
      <c r="E16" s="0" t="s">
        <v>141</v>
      </c>
      <c r="G16" s="22" t="s">
        <v>148</v>
      </c>
      <c r="H16" s="23" t="n">
        <f aca="false">SUM(J8:J15)/SUM(I8:I15)</f>
        <v>6.41379310344828</v>
      </c>
    </row>
    <row r="17" customFormat="false" ht="15" hidden="false" customHeight="false" outlineLevel="0" collapsed="false">
      <c r="A17" s="18" t="s">
        <v>84</v>
      </c>
      <c r="B17" s="19" t="s">
        <v>85</v>
      </c>
      <c r="C17" s="20" t="n">
        <v>50.583</v>
      </c>
      <c r="D17" s="20" t="n">
        <v>65.9970923188757</v>
      </c>
      <c r="E17" s="0" t="s">
        <v>141</v>
      </c>
    </row>
    <row r="18" customFormat="false" ht="15" hidden="false" customHeight="false" outlineLevel="0" collapsed="false">
      <c r="A18" s="18" t="s">
        <v>105</v>
      </c>
      <c r="B18" s="19" t="s">
        <v>106</v>
      </c>
      <c r="C18" s="20" t="n">
        <v>49.3314285714286</v>
      </c>
      <c r="D18" s="20" t="n">
        <v>64.3641311438743</v>
      </c>
      <c r="E18" s="0" t="s">
        <v>141</v>
      </c>
    </row>
    <row r="19" customFormat="false" ht="15" hidden="false" customHeight="false" outlineLevel="0" collapsed="false">
      <c r="A19" s="18" t="s">
        <v>96</v>
      </c>
      <c r="B19" s="19" t="s">
        <v>97</v>
      </c>
      <c r="C19" s="20" t="n">
        <v>46.0142857142857</v>
      </c>
      <c r="D19" s="20" t="n">
        <v>60.0361596242381</v>
      </c>
      <c r="E19" s="0" t="s">
        <v>144</v>
      </c>
    </row>
    <row r="20" customFormat="false" ht="15" hidden="false" customHeight="false" outlineLevel="0" collapsed="false">
      <c r="A20" s="18" t="s">
        <v>57</v>
      </c>
      <c r="B20" s="19" t="s">
        <v>58</v>
      </c>
      <c r="C20" s="20" t="n">
        <v>42.8571428571429</v>
      </c>
      <c r="D20" s="20" t="n">
        <v>55.9169446981417</v>
      </c>
      <c r="E20" s="0" t="s">
        <v>145</v>
      </c>
    </row>
    <row r="21" customFormat="false" ht="15" hidden="false" customHeight="false" outlineLevel="0" collapsed="false">
      <c r="A21" s="18" t="s">
        <v>45</v>
      </c>
      <c r="B21" s="19" t="s">
        <v>46</v>
      </c>
      <c r="C21" s="20" t="n">
        <v>42.0165714285714</v>
      </c>
      <c r="D21" s="20" t="n">
        <v>54.8202270227955</v>
      </c>
      <c r="E21" s="0" t="s">
        <v>145</v>
      </c>
    </row>
    <row r="22" customFormat="false" ht="15" hidden="false" customHeight="false" outlineLevel="0" collapsed="false">
      <c r="A22" s="18" t="s">
        <v>51</v>
      </c>
      <c r="B22" s="19" t="s">
        <v>52</v>
      </c>
      <c r="C22" s="20" t="n">
        <v>39.7257142857143</v>
      </c>
      <c r="D22" s="20" t="n">
        <v>51.8312799388641</v>
      </c>
      <c r="E22" s="0" t="s">
        <v>145</v>
      </c>
    </row>
    <row r="23" customFormat="false" ht="15" hidden="false" customHeight="false" outlineLevel="0" collapsed="false">
      <c r="A23" s="18" t="s">
        <v>111</v>
      </c>
      <c r="B23" s="19" t="s">
        <v>112</v>
      </c>
      <c r="C23" s="20" t="n">
        <v>37.9111428571429</v>
      </c>
      <c r="D23" s="20" t="n">
        <v>49.4637565003448</v>
      </c>
      <c r="E23" s="0" t="s">
        <v>145</v>
      </c>
    </row>
    <row r="24" customFormat="false" ht="15" hidden="false" customHeight="false" outlineLevel="0" collapsed="false">
      <c r="A24" s="18" t="s">
        <v>93</v>
      </c>
      <c r="B24" s="19" t="s">
        <v>94</v>
      </c>
      <c r="C24" s="20" t="n">
        <v>37.1</v>
      </c>
      <c r="D24" s="20" t="n">
        <v>48.4054351270247</v>
      </c>
      <c r="E24" s="0" t="s">
        <v>145</v>
      </c>
    </row>
    <row r="25" customFormat="false" ht="15" hidden="false" customHeight="false" outlineLevel="0" collapsed="false">
      <c r="A25" s="18" t="s">
        <v>81</v>
      </c>
      <c r="B25" s="19" t="s">
        <v>82</v>
      </c>
      <c r="C25" s="20" t="n">
        <v>32.2695714285714</v>
      </c>
      <c r="D25" s="20" t="n">
        <v>42.1030362900971</v>
      </c>
      <c r="E25" s="0" t="s">
        <v>146</v>
      </c>
    </row>
    <row r="26" customFormat="false" ht="15" hidden="false" customHeight="false" outlineLevel="0" collapsed="false">
      <c r="A26" s="18" t="s">
        <v>75</v>
      </c>
      <c r="B26" s="19" t="s">
        <v>76</v>
      </c>
      <c r="C26" s="20" t="n">
        <v>26.8968571428571</v>
      </c>
      <c r="D26" s="20" t="n">
        <v>35.0931017129224</v>
      </c>
      <c r="E26" s="0" t="s">
        <v>146</v>
      </c>
    </row>
    <row r="27" customFormat="false" ht="15" hidden="false" customHeight="false" outlineLevel="0" collapsed="false">
      <c r="A27" s="18" t="s">
        <v>60</v>
      </c>
      <c r="B27" s="19" t="s">
        <v>61</v>
      </c>
      <c r="C27" s="20" t="n">
        <v>26.1727142857143</v>
      </c>
      <c r="D27" s="20" t="n">
        <v>34.1482917373395</v>
      </c>
      <c r="E27" s="0" t="s">
        <v>146</v>
      </c>
    </row>
    <row r="28" customFormat="false" ht="15" hidden="false" customHeight="false" outlineLevel="0" collapsed="false">
      <c r="A28" s="18" t="s">
        <v>108</v>
      </c>
      <c r="B28" s="19" t="s">
        <v>109</v>
      </c>
      <c r="C28" s="20" t="n">
        <v>21.5571428571429</v>
      </c>
      <c r="D28" s="20" t="n">
        <v>28.1262231831653</v>
      </c>
      <c r="E28" s="0" t="s">
        <v>146</v>
      </c>
    </row>
    <row r="29" customFormat="false" ht="15" hidden="false" customHeight="false" outlineLevel="0" collapsed="false">
      <c r="A29" s="18" t="s">
        <v>99</v>
      </c>
      <c r="B29" s="19" t="s">
        <v>100</v>
      </c>
      <c r="C29" s="20" t="n">
        <v>19.6377142857143</v>
      </c>
      <c r="D29" s="20" t="n">
        <v>25.6218896199512</v>
      </c>
      <c r="E29" s="0" t="s">
        <v>147</v>
      </c>
    </row>
    <row r="30" customFormat="false" ht="15" hidden="false" customHeight="false" outlineLevel="0" collapsed="false">
      <c r="A30" s="18" t="s">
        <v>34</v>
      </c>
      <c r="B30" s="19" t="s">
        <v>35</v>
      </c>
      <c r="C30" s="20" t="n">
        <v>11.3571428571429</v>
      </c>
      <c r="D30" s="20" t="n">
        <v>14.8179903450076</v>
      </c>
      <c r="E30" s="0" t="s">
        <v>147</v>
      </c>
    </row>
  </sheetData>
  <autoFilter ref="A1:E30">
    <sortState ref="A2:E30">
      <sortCondition ref="A2:A30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157</v>
      </c>
      <c r="B1" s="0" t="s">
        <v>158</v>
      </c>
    </row>
    <row r="2" customFormat="false" ht="12.8" hidden="false" customHeight="false" outlineLevel="0" collapsed="false">
      <c r="A2" s="0" t="s">
        <v>159</v>
      </c>
      <c r="B2" s="0" t="n">
        <v>40</v>
      </c>
    </row>
    <row r="3" customFormat="false" ht="12.8" hidden="false" customHeight="false" outlineLevel="0" collapsed="false">
      <c r="A3" s="0" t="s">
        <v>160</v>
      </c>
      <c r="B3" s="0" t="n">
        <v>20</v>
      </c>
    </row>
    <row r="4" customFormat="false" ht="12.8" hidden="false" customHeight="false" outlineLevel="0" collapsed="false">
      <c r="A4" s="0" t="s">
        <v>29</v>
      </c>
      <c r="B4" s="0" t="n">
        <v>20</v>
      </c>
    </row>
    <row r="5" customFormat="false" ht="12.8" hidden="false" customHeight="false" outlineLevel="0" collapsed="false">
      <c r="A5" s="0" t="s">
        <v>30</v>
      </c>
      <c r="B5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2024-01-22T10:33:37Z</dcterms:created>
  <dc:creator>Gaurav Srivastava</dc:creator>
  <dc:description/>
  <dc:language>en-IN</dc:language>
  <cp:lastModifiedBy/>
  <dcterms:modified xsi:type="dcterms:W3CDTF">2024-06-29T19:58:05Z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