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-120" yWindow="-120" windowWidth="20730" windowHeight="11760" tabRatio="904" firstSheet="12" activeTab="18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9" l="1"/>
  <c r="C27" i="19"/>
  <c r="C28" i="19"/>
  <c r="C29" i="19"/>
  <c r="C25" i="19"/>
  <c r="C17" i="19"/>
  <c r="C20" i="19"/>
  <c r="C19" i="19"/>
  <c r="C21" i="19"/>
  <c r="C18" i="19"/>
  <c r="C9" i="18"/>
  <c r="C10" i="17" l="1"/>
  <c r="D10" i="17" s="1"/>
  <c r="E10" i="17" s="1"/>
  <c r="F10" i="17" s="1"/>
  <c r="J3" i="18"/>
  <c r="K3" i="18" s="1"/>
  <c r="L3" i="18" s="1"/>
  <c r="J4" i="18"/>
  <c r="K4" i="18" s="1"/>
  <c r="L4" i="18" s="1"/>
  <c r="J5" i="18"/>
  <c r="K5" i="18" s="1"/>
  <c r="L5" i="18" s="1"/>
  <c r="J6" i="18"/>
  <c r="K6" i="18" s="1"/>
  <c r="L6" i="18" s="1"/>
  <c r="J7" i="18"/>
  <c r="K7" i="18" s="1"/>
  <c r="L7" i="18" s="1"/>
  <c r="J2" i="18"/>
  <c r="K2" i="18" s="1"/>
  <c r="L2" i="18" s="1"/>
  <c r="C3" i="16"/>
  <c r="C4" i="16"/>
  <c r="C5" i="16"/>
  <c r="C6" i="16"/>
  <c r="C7" i="16"/>
  <c r="C2" i="16"/>
  <c r="B2" i="15"/>
  <c r="B3" i="15"/>
  <c r="B4" i="15"/>
  <c r="B5" i="15"/>
  <c r="B6" i="15"/>
  <c r="B7" i="15"/>
  <c r="B8" i="15"/>
  <c r="E3" i="13"/>
  <c r="E4" i="13"/>
  <c r="E5" i="13"/>
  <c r="E6" i="13"/>
  <c r="E7" i="13"/>
  <c r="E2" i="13"/>
  <c r="D3" i="13"/>
  <c r="D4" i="13"/>
  <c r="D5" i="13"/>
  <c r="D6" i="13"/>
  <c r="D7" i="13"/>
  <c r="D2" i="13"/>
  <c r="E3" i="14"/>
  <c r="E4" i="14"/>
  <c r="E5" i="14"/>
  <c r="E2" i="14"/>
  <c r="D2" i="11"/>
  <c r="C3" i="12"/>
  <c r="C4" i="12"/>
  <c r="C5" i="12"/>
  <c r="C6" i="12"/>
  <c r="C2" i="12"/>
  <c r="D3" i="11"/>
  <c r="D4" i="11"/>
  <c r="D5" i="11"/>
  <c r="D6" i="11"/>
  <c r="E3" i="10"/>
  <c r="E4" i="10"/>
  <c r="E5" i="10"/>
  <c r="E6" i="10"/>
  <c r="E2" i="10"/>
  <c r="D3" i="10"/>
  <c r="D4" i="10"/>
  <c r="D5" i="10"/>
  <c r="D6" i="10"/>
  <c r="D2" i="10"/>
  <c r="C3" i="10"/>
  <c r="C4" i="10"/>
  <c r="C5" i="10"/>
  <c r="C6" i="10"/>
  <c r="C2" i="10"/>
  <c r="E2" i="9"/>
  <c r="F2" i="9" s="1"/>
  <c r="C13" i="1"/>
  <c r="C14" i="1"/>
  <c r="C15" i="1"/>
  <c r="C12" i="1"/>
  <c r="F3" i="9"/>
  <c r="F6" i="9"/>
  <c r="D3" i="9"/>
  <c r="D4" i="9"/>
  <c r="D5" i="9"/>
  <c r="D6" i="9"/>
  <c r="D2" i="9"/>
  <c r="E6" i="9"/>
  <c r="E3" i="9"/>
  <c r="E4" i="9"/>
  <c r="F4" i="9" s="1"/>
  <c r="E5" i="9"/>
  <c r="F5" i="9" s="1"/>
  <c r="C2" i="8"/>
  <c r="C3" i="8"/>
  <c r="C4" i="8"/>
  <c r="C5" i="8"/>
  <c r="C6" i="8"/>
  <c r="G2" i="7" l="1"/>
  <c r="H2" i="7" s="1"/>
  <c r="I2" i="7" s="1"/>
  <c r="G3" i="7"/>
  <c r="H3" i="7" s="1"/>
  <c r="I3" i="7" s="1"/>
  <c r="G4" i="7"/>
  <c r="H4" i="7" s="1"/>
  <c r="I4" i="7" s="1"/>
  <c r="G5" i="7"/>
  <c r="H5" i="7" s="1"/>
  <c r="I5" i="7" s="1"/>
  <c r="G6" i="7"/>
  <c r="H6" i="7" s="1"/>
  <c r="I6" i="7" s="1"/>
  <c r="E3" i="6"/>
  <c r="E4" i="6"/>
  <c r="E5" i="6"/>
  <c r="E6" i="6"/>
  <c r="E7" i="6"/>
  <c r="E2" i="6"/>
  <c r="C3" i="6"/>
  <c r="C4" i="6"/>
  <c r="C5" i="6"/>
  <c r="C6" i="6"/>
  <c r="C7" i="6"/>
  <c r="C2" i="6"/>
  <c r="B7" i="6"/>
  <c r="B3" i="6"/>
  <c r="B4" i="6"/>
  <c r="B5" i="6"/>
  <c r="B6" i="6"/>
  <c r="B2" i="6"/>
  <c r="C3" i="4" l="1"/>
  <c r="C4" i="4"/>
  <c r="C5" i="4"/>
  <c r="C6" i="4"/>
  <c r="C7" i="4"/>
  <c r="C8" i="4"/>
  <c r="C9" i="4"/>
  <c r="C10" i="4"/>
  <c r="C11" i="4"/>
  <c r="C2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G3" i="3" l="1"/>
  <c r="G4" i="3"/>
  <c r="G5" i="3"/>
  <c r="H5" i="3" s="1"/>
  <c r="I5" i="3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2" i="3"/>
  <c r="H2" i="3" s="1"/>
  <c r="I2" i="3" s="1"/>
  <c r="H4" i="3"/>
  <c r="I4" i="3" s="1"/>
  <c r="H3" i="3"/>
  <c r="I3" i="3" s="1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<sst xmlns="http://schemas.openxmlformats.org/spreadsheetml/2006/main" count="294" uniqueCount="229">
  <si>
    <t>=</t>
  </si>
  <si>
    <t>&lt;=</t>
  </si>
  <si>
    <t>&gt;=</t>
  </si>
  <si>
    <t>&lt;&gt;</t>
  </si>
  <si>
    <t xml:space="preserve">boolean operators </t>
  </si>
  <si>
    <t>sahil</t>
  </si>
  <si>
    <t xml:space="preserve">mayank </t>
  </si>
  <si>
    <t xml:space="preserve">suneet </t>
  </si>
  <si>
    <t xml:space="preserve">name </t>
  </si>
  <si>
    <t>type1</t>
  </si>
  <si>
    <t>total</t>
  </si>
  <si>
    <t>more than 500 total stats</t>
  </si>
  <si>
    <t>bulbasaur</t>
  </si>
  <si>
    <t xml:space="preserve">ivysaur </t>
  </si>
  <si>
    <t>venusaur</t>
  </si>
  <si>
    <t>charmander</t>
  </si>
  <si>
    <t>charmaelon</t>
  </si>
  <si>
    <t>charizad</t>
  </si>
  <si>
    <t>squirtle</t>
  </si>
  <si>
    <t>wortortle</t>
  </si>
  <si>
    <t>blastoise</t>
  </si>
  <si>
    <t>grass</t>
  </si>
  <si>
    <t>fire</t>
  </si>
  <si>
    <t>water</t>
  </si>
  <si>
    <t xml:space="preserve">Name </t>
  </si>
  <si>
    <t>madhav</t>
  </si>
  <si>
    <t>mayank</t>
  </si>
  <si>
    <t xml:space="preserve">sahil </t>
  </si>
  <si>
    <t>tushti</t>
  </si>
  <si>
    <t>adi</t>
  </si>
  <si>
    <t>chirag</t>
  </si>
  <si>
    <t xml:space="preserve">nipun </t>
  </si>
  <si>
    <t>manan</t>
  </si>
  <si>
    <t>kavya</t>
  </si>
  <si>
    <t>maths</t>
  </si>
  <si>
    <t>ip</t>
  </si>
  <si>
    <t>hindi</t>
  </si>
  <si>
    <t>geo</t>
  </si>
  <si>
    <t>eng</t>
  </si>
  <si>
    <t>Total marks</t>
  </si>
  <si>
    <t>percentage obtained</t>
  </si>
  <si>
    <t>feedback</t>
  </si>
  <si>
    <t>student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</si>
  <si>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</si>
  <si>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</si>
  <si>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</si>
  <si>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</si>
  <si>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</si>
  <si>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</si>
  <si>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</si>
  <si>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</si>
  <si>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</si>
  <si>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</si>
  <si>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EMP NAMES</t>
  </si>
  <si>
    <t xml:space="preserve">ABHISHEK THOMAS </t>
  </si>
  <si>
    <t>ABHAHAM</t>
  </si>
  <si>
    <t>AMAESH</t>
  </si>
  <si>
    <t>ATHU</t>
  </si>
  <si>
    <t>AUN KUMA</t>
  </si>
  <si>
    <t>DANIEL;</t>
  </si>
  <si>
    <t>EDISON</t>
  </si>
  <si>
    <t>FLEMING</t>
  </si>
  <si>
    <t>GAYAKWAD</t>
  </si>
  <si>
    <t>JACOB</t>
  </si>
  <si>
    <t>JOHNSON</t>
  </si>
  <si>
    <t>LANNING</t>
  </si>
  <si>
    <t>LEE</t>
  </si>
  <si>
    <t>MANSIHG</t>
  </si>
  <si>
    <t>MIACHEL</t>
  </si>
  <si>
    <t>NAUL</t>
  </si>
  <si>
    <t>NITIN</t>
  </si>
  <si>
    <t>OAM</t>
  </si>
  <si>
    <t>ICKY WESSELS</t>
  </si>
  <si>
    <t>SITAA THOMAS</t>
  </si>
  <si>
    <t>SALES</t>
  </si>
  <si>
    <t xml:space="preserve">COMMISION </t>
  </si>
  <si>
    <t>`POINTS</t>
  </si>
  <si>
    <t xml:space="preserve">EXTRA POINT </t>
  </si>
  <si>
    <t xml:space="preserve">TOTAL PONTS </t>
  </si>
  <si>
    <t xml:space="preserve">TOTAL POINTS IN ONE COMMAND </t>
  </si>
  <si>
    <t>&gt;50=5</t>
  </si>
  <si>
    <t>&gt;30=3</t>
  </si>
  <si>
    <t>&gt;20=1</t>
  </si>
  <si>
    <t xml:space="preserve">STUDENT </t>
  </si>
  <si>
    <t>MATHS</t>
  </si>
  <si>
    <t>HINDI</t>
  </si>
  <si>
    <t>ENG</t>
  </si>
  <si>
    <t>GEO</t>
  </si>
  <si>
    <t>IP</t>
  </si>
  <si>
    <t xml:space="preserve">PERCENTAGE </t>
  </si>
  <si>
    <t xml:space="preserve">POINTS </t>
  </si>
  <si>
    <t>MADHAV</t>
  </si>
  <si>
    <t>KAKUL</t>
  </si>
  <si>
    <t>SRYANSH</t>
  </si>
  <si>
    <t>SAHIL</t>
  </si>
  <si>
    <t xml:space="preserve">SUNEET </t>
  </si>
  <si>
    <t>GRADE</t>
  </si>
  <si>
    <t xml:space="preserve">DISTRIBUTOR </t>
  </si>
  <si>
    <t>divyank</t>
  </si>
  <si>
    <t>shashank</t>
  </si>
  <si>
    <t>IF(B2&gt;10000,B2*0.1,IF(B2&gt;5000,B2*0.07,IF(B2&gt;2000,B2*0.05,B2*0.02)))</t>
  </si>
  <si>
    <t xml:space="preserve">PRODUCT </t>
  </si>
  <si>
    <t xml:space="preserve">choclates </t>
  </si>
  <si>
    <t xml:space="preserve">QUANTITY </t>
  </si>
  <si>
    <t>PRICE PER</t>
  </si>
  <si>
    <t xml:space="preserve">TOTAL AMOUNT </t>
  </si>
  <si>
    <t>DISCOUNTED AMOUNT</t>
  </si>
  <si>
    <t xml:space="preserve">ice cream </t>
  </si>
  <si>
    <t>lollypops</t>
  </si>
  <si>
    <t>popsicles</t>
  </si>
  <si>
    <t>DISCOUNTS</t>
  </si>
  <si>
    <t>TOFFEE</t>
  </si>
  <si>
    <t>NAME</t>
  </si>
  <si>
    <t>MARKS</t>
  </si>
  <si>
    <t>score</t>
  </si>
  <si>
    <t>Result</t>
  </si>
  <si>
    <t xml:space="preserve">           </t>
  </si>
  <si>
    <t xml:space="preserve">  </t>
  </si>
  <si>
    <t xml:space="preserve">   </t>
  </si>
  <si>
    <t>INCOME</t>
  </si>
  <si>
    <t>INCOME TAX</t>
  </si>
  <si>
    <t>INCOME TAX APPLIED</t>
  </si>
  <si>
    <t xml:space="preserve">INCOME LEFT </t>
  </si>
  <si>
    <t>sriyansh</t>
  </si>
  <si>
    <t>bhavika</t>
  </si>
  <si>
    <t>mahira</t>
  </si>
  <si>
    <t xml:space="preserve">NAME </t>
  </si>
  <si>
    <t xml:space="preserve">AGE </t>
  </si>
  <si>
    <t xml:space="preserve">chirag </t>
  </si>
  <si>
    <t>kakul</t>
  </si>
  <si>
    <t xml:space="preserve">ishant </t>
  </si>
  <si>
    <t>CITIZENSHIP</t>
  </si>
  <si>
    <t>INDIA</t>
  </si>
  <si>
    <t>USA</t>
  </si>
  <si>
    <t>JAPAN</t>
  </si>
  <si>
    <t>ALLIGIBILITY</t>
  </si>
  <si>
    <t xml:space="preserve">AGE CATEGORY </t>
  </si>
  <si>
    <t>ALLIGIBLE FOR DISCOUNT</t>
  </si>
  <si>
    <t>BHAVIKA</t>
  </si>
  <si>
    <t>NIPUN</t>
  </si>
  <si>
    <t>CHIRAG</t>
  </si>
  <si>
    <t>MANAN</t>
  </si>
  <si>
    <t>STUDENT</t>
  </si>
  <si>
    <t>ADULT</t>
  </si>
  <si>
    <t>SENIOR CITIZEN</t>
  </si>
  <si>
    <t xml:space="preserve">TYPE </t>
  </si>
  <si>
    <t xml:space="preserve">YEARS IN COMPANY </t>
  </si>
  <si>
    <t xml:space="preserve">BHAVIKA </t>
  </si>
  <si>
    <t>FULL TIME</t>
  </si>
  <si>
    <t xml:space="preserve">HALF TIME </t>
  </si>
  <si>
    <t xml:space="preserve">HOURLY </t>
  </si>
  <si>
    <t xml:space="preserve">PROBATION  </t>
  </si>
  <si>
    <t>NO</t>
  </si>
  <si>
    <t>YES</t>
  </si>
  <si>
    <t>BONUS</t>
  </si>
  <si>
    <t xml:space="preserve">QUADRITIC EQUATION </t>
  </si>
  <si>
    <t>DELTA</t>
  </si>
  <si>
    <t xml:space="preserve">     </t>
  </si>
  <si>
    <t>NUUMBERS</t>
  </si>
  <si>
    <t xml:space="preserve">EVEN OR ODD </t>
  </si>
  <si>
    <t>ATTENDANCE</t>
  </si>
  <si>
    <t>SCHOOLARSHIP</t>
  </si>
  <si>
    <t>ID</t>
  </si>
  <si>
    <t>AGE</t>
  </si>
  <si>
    <t>COUNTRY</t>
  </si>
  <si>
    <t>QUALIFICATIONS</t>
  </si>
  <si>
    <t>GUPTA</t>
  </si>
  <si>
    <t>KANSAL</t>
  </si>
  <si>
    <t>SHARMS</t>
  </si>
  <si>
    <t>JACK</t>
  </si>
  <si>
    <t>PAKISTAN</t>
  </si>
  <si>
    <t xml:space="preserve">BANGLADESH </t>
  </si>
  <si>
    <t xml:space="preserve">USA </t>
  </si>
  <si>
    <t>NEPAL</t>
  </si>
  <si>
    <t>AFGHANISTAN</t>
  </si>
  <si>
    <t>BCA</t>
  </si>
  <si>
    <t>BBA</t>
  </si>
  <si>
    <t>BA</t>
  </si>
  <si>
    <t>BSC</t>
  </si>
  <si>
    <t>CA</t>
  </si>
  <si>
    <t>BCOM</t>
  </si>
  <si>
    <t>#VLOOKUP FUNCTION#</t>
  </si>
  <si>
    <t>#Enter the id and get all the information regarding him/her#</t>
  </si>
  <si>
    <t>Enter id=</t>
  </si>
  <si>
    <t>ROLL NO.</t>
  </si>
  <si>
    <t xml:space="preserve">FATHER NAME </t>
  </si>
  <si>
    <t xml:space="preserve">SECTION </t>
  </si>
  <si>
    <t>ENGLISH</t>
  </si>
  <si>
    <t>ECONOMICS</t>
  </si>
  <si>
    <t>BST</t>
  </si>
  <si>
    <t>Madhav</t>
  </si>
  <si>
    <t>srendar</t>
  </si>
  <si>
    <t>shilpa</t>
  </si>
  <si>
    <t>bhavya</t>
  </si>
  <si>
    <t>bakul</t>
  </si>
  <si>
    <t>sushil</t>
  </si>
  <si>
    <t>ravinder</t>
  </si>
  <si>
    <t>satinder</t>
  </si>
  <si>
    <t>karan</t>
  </si>
  <si>
    <t>babulal</t>
  </si>
  <si>
    <t>jitendar</t>
  </si>
  <si>
    <t xml:space="preserve">TOTAL MARKS OBTAINED </t>
  </si>
  <si>
    <t xml:space="preserve">PERCENTAGE OBTAINED </t>
  </si>
  <si>
    <t>AB</t>
  </si>
  <si>
    <t xml:space="preserve">AFTER EXTRA MARKS </t>
  </si>
  <si>
    <t>ENTER ROLL NO=</t>
  </si>
  <si>
    <t>EMPLOYEE_ID</t>
  </si>
  <si>
    <t>LOCATION</t>
  </si>
  <si>
    <t xml:space="preserve">SALARY </t>
  </si>
  <si>
    <t>MAYANK</t>
  </si>
  <si>
    <t>GAURAV</t>
  </si>
  <si>
    <t>TUSHTI</t>
  </si>
  <si>
    <t>VANSHIKA</t>
  </si>
  <si>
    <t>DIVYA</t>
  </si>
  <si>
    <t>NIHAL</t>
  </si>
  <si>
    <t>CHIRAH</t>
  </si>
  <si>
    <t>MAHIRA</t>
  </si>
  <si>
    <t>DELHI</t>
  </si>
  <si>
    <t>BHOPAL</t>
  </si>
  <si>
    <t>HIMACHAL</t>
  </si>
  <si>
    <t>JAMMU</t>
  </si>
  <si>
    <t>HARYANA</t>
  </si>
  <si>
    <t>PUNJAB</t>
  </si>
  <si>
    <t>ORISSA</t>
  </si>
  <si>
    <t>GUJRAT</t>
  </si>
  <si>
    <t>UP</t>
  </si>
  <si>
    <t>UTTRAKHAND</t>
  </si>
  <si>
    <t>WHAT IS THE NAME OF EMPLOYEEE ID 100106??</t>
  </si>
  <si>
    <t>WHAT IS THE AGE OF MADHAV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</si>
</sst>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NumberFormat="1" applyFont="1" applyFill="1" applyBorder="1"/>
    <xf numFmtId="0" fontId="0" fillId="0" borderId="0" xfId="1" applyNumberFormat="1" applyFont="1"/>
    <xf numFmtId="0" fontId="3" fillId="3" borderId="0" xfId="0" applyFont="1" applyFill="1"/>
    <xf numFmtId="0" fontId="3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9" fontId="0" fillId="0" borderId="0" xfId="1" applyFont="1"/>
    <xf numFmtId="164" fontId="0" fillId="0" borderId="0" xfId="0" applyNumberFormat="1"/>
    <xf numFmtId="0" fontId="3" fillId="8" borderId="0" xfId="0" applyFont="1" applyFill="1"/>
    <xf numFmtId="0" fontId="3" fillId="9" borderId="0" xfId="0" applyFont="1" applyFill="1"/>
    <xf numFmtId="0" fontId="0" fillId="10" borderId="0" xfId="0" applyFill="1"/>
    <xf numFmtId="0" fontId="3" fillId="10" borderId="2" xfId="0" applyFont="1" applyFill="1" applyBorder="1"/>
    <xf numFmtId="0" fontId="3" fillId="10" borderId="3" xfId="0" applyFont="1" applyFill="1" applyBorder="1"/>
    <xf numFmtId="0" fontId="3" fillId="0" borderId="3" xfId="0" applyFont="1" applyBorder="1"/>
    <xf numFmtId="0" fontId="3" fillId="10" borderId="3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11" borderId="1" xfId="0" applyFill="1" applyBorder="1"/>
    <xf numFmtId="0" fontId="0" fillId="12" borderId="1" xfId="0" applyFill="1" applyBorder="1"/>
    <xf numFmtId="0" fontId="3" fillId="13" borderId="1" xfId="0" applyFont="1" applyFill="1" applyBorder="1"/>
    <xf numFmtId="0" fontId="0" fillId="14" borderId="0" xfId="0" applyFill="1"/>
    <xf numFmtId="0" fontId="0" fillId="15" borderId="0" xfId="0" applyFill="1"/>
    <xf numFmtId="0" fontId="0" fillId="16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0" fillId="17" borderId="1" xfId="0" applyFill="1" applyBorder="1"/>
    <xf numFmtId="0" fontId="0" fillId="17" borderId="4" xfId="0" applyFill="1" applyBorder="1"/>
    <xf numFmtId="0" fontId="3" fillId="18" borderId="5" xfId="0" applyFont="1" applyFill="1" applyBorder="1"/>
    <xf numFmtId="0" fontId="3" fillId="18" borderId="6" xfId="0" applyFont="1" applyFill="1" applyBorder="1"/>
    <xf numFmtId="0" fontId="3" fillId="18" borderId="7" xfId="0" applyFont="1" applyFill="1" applyBorder="1"/>
    <xf numFmtId="0" fontId="0" fillId="9" borderId="0" xfId="0" applyFill="1"/>
    <xf numFmtId="0" fontId="0" fillId="19" borderId="0" xfId="0" applyFill="1"/>
    <xf numFmtId="0" fontId="0" fillId="9" borderId="0" xfId="0" applyFill="1" applyBorder="1"/>
    <xf numFmtId="0" fontId="0" fillId="19" borderId="1" xfId="0" applyFill="1" applyBorder="1"/>
    <xf numFmtId="0" fontId="0" fillId="19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9" sqref="G9"/>
    </sheetView>
  </sheetViews>
  <sheetFormatPr defaultRowHeight="15" x14ac:dyDescent="0.25"/>
  <sheetData>
    <row r="1" spans="1:4" x14ac:dyDescent="0.25">
      <c r="A1">
        <v>17</v>
      </c>
      <c r="D1" t="s">
        <v>4</v>
      </c>
    </row>
    <row r="2" spans="1:4" x14ac:dyDescent="0.25">
      <c r="A2">
        <v>45</v>
      </c>
    </row>
    <row r="3" spans="1:4" x14ac:dyDescent="0.25">
      <c r="A3" t="b">
        <f>A1=A2</f>
        <v>0</v>
      </c>
      <c r="B3" t="s">
        <v>0</v>
      </c>
    </row>
    <row r="4" spans="1:4" x14ac:dyDescent="0.25">
      <c r="A4" t="b">
        <f>(A1&lt;=A2)</f>
        <v>1</v>
      </c>
      <c r="B4" t="s">
        <v>1</v>
      </c>
    </row>
    <row r="5" spans="1:4" x14ac:dyDescent="0.25">
      <c r="A5" t="b">
        <f>(A1&gt;=A2)</f>
        <v>0</v>
      </c>
      <c r="B5" t="s">
        <v>2</v>
      </c>
    </row>
    <row r="6" spans="1:4" x14ac:dyDescent="0.25">
      <c r="A6" t="b">
        <f>(A1&lt;&gt;A2)</f>
        <v>1</v>
      </c>
      <c r="B6" t="s">
        <v>3</v>
      </c>
    </row>
    <row r="8" spans="1:4" x14ac:dyDescent="0.25">
      <c r="A8" t="str">
        <f>IF(A1&lt;&gt;A2,"yes","no")</f>
        <v>yes</v>
      </c>
    </row>
    <row r="9" spans="1:4" x14ac:dyDescent="0.25">
      <c r="A9" t="str">
        <f>IF(A1&gt;18,"verified","age-rest")</f>
        <v>age-rest</v>
      </c>
    </row>
    <row r="11" spans="1:4" x14ac:dyDescent="0.25">
      <c r="A11" s="16" t="s">
        <v>112</v>
      </c>
      <c r="B11" s="16" t="s">
        <v>113</v>
      </c>
      <c r="C11" s="16" t="s">
        <v>96</v>
      </c>
    </row>
    <row r="12" spans="1:4" x14ac:dyDescent="0.25">
      <c r="A12" t="s">
        <v>25</v>
      </c>
      <c r="B12">
        <v>25</v>
      </c>
      <c r="C12" t="str">
        <f>IF(B12&gt;32,"pass","fail")</f>
        <v>fail</v>
      </c>
    </row>
    <row r="13" spans="1:4" x14ac:dyDescent="0.25">
      <c r="A13" t="s">
        <v>5</v>
      </c>
      <c r="B13">
        <v>12</v>
      </c>
      <c r="C13" t="str">
        <f t="shared" ref="C13:C15" si="0">IF(B13&gt;32,"pass","fail")</f>
        <v>fail</v>
      </c>
    </row>
    <row r="14" spans="1:4" x14ac:dyDescent="0.25">
      <c r="A14" t="s">
        <v>6</v>
      </c>
      <c r="B14">
        <v>67</v>
      </c>
      <c r="C14" t="str">
        <f t="shared" si="0"/>
        <v>pass</v>
      </c>
    </row>
    <row r="15" spans="1:4" x14ac:dyDescent="0.25">
      <c r="A15" t="s">
        <v>7</v>
      </c>
      <c r="B15">
        <v>32</v>
      </c>
      <c r="C15" t="str">
        <f t="shared" si="0"/>
        <v>fail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4" sqref="F4"/>
    </sheetView>
  </sheetViews>
  <sheetFormatPr defaultRowHeight="15" x14ac:dyDescent="0.25"/>
  <cols>
    <col min="3" max="3" width="21.5703125" customWidth="1"/>
    <col min="4" max="4" width="15.5703125" customWidth="1"/>
    <col min="5" max="5" width="13.28515625" customWidth="1"/>
  </cols>
  <sheetData>
    <row r="1" spans="1:5" x14ac:dyDescent="0.25">
      <c r="A1" s="22" t="s">
        <v>112</v>
      </c>
      <c r="B1" s="22" t="s">
        <v>119</v>
      </c>
      <c r="C1" s="22" t="s">
        <v>121</v>
      </c>
      <c r="D1" s="22" t="s">
        <v>120</v>
      </c>
      <c r="E1" s="22" t="s">
        <v>122</v>
      </c>
    </row>
    <row r="2" spans="1:5" x14ac:dyDescent="0.25">
      <c r="A2" t="s">
        <v>25</v>
      </c>
      <c r="B2">
        <v>120000</v>
      </c>
      <c r="C2" t="str">
        <f>IF(B2&gt;100000,"30%",IF(B2&gt;50000,"20%",IF(B2&gt;20000,"20%","no tax applied")))</f>
        <v>30%</v>
      </c>
      <c r="D2">
        <f>IF(C2&lt;&gt;"no tax applied",B2*C2,0)</f>
        <v>36000</v>
      </c>
      <c r="E2">
        <f>B2-D2</f>
        <v>84000</v>
      </c>
    </row>
    <row r="3" spans="1:5" x14ac:dyDescent="0.25">
      <c r="A3" t="s">
        <v>30</v>
      </c>
      <c r="B3">
        <v>10000</v>
      </c>
      <c r="C3" t="str">
        <f t="shared" ref="C3:C6" si="0">IF(B3&gt;100000,"30%",IF(B3&gt;50000,"20%",IF(B3&gt;20000,"20%","no tax applied")))</f>
        <v>no tax applied</v>
      </c>
      <c r="D3">
        <f t="shared" ref="D3:D6" si="1">IF(C3&lt;&gt;"no tax applied",B3*C3,0)</f>
        <v>0</v>
      </c>
      <c r="E3">
        <f t="shared" ref="E3:E6" si="2">B3-D3</f>
        <v>10000</v>
      </c>
    </row>
    <row r="4" spans="1:5" x14ac:dyDescent="0.25">
      <c r="A4" t="s">
        <v>123</v>
      </c>
      <c r="B4">
        <v>50000</v>
      </c>
      <c r="C4" t="str">
        <f t="shared" si="0"/>
        <v>20%</v>
      </c>
      <c r="D4">
        <f t="shared" si="1"/>
        <v>10000</v>
      </c>
      <c r="E4">
        <f t="shared" si="2"/>
        <v>40000</v>
      </c>
    </row>
    <row r="5" spans="1:5" x14ac:dyDescent="0.25">
      <c r="A5" t="s">
        <v>124</v>
      </c>
      <c r="B5">
        <v>100000</v>
      </c>
      <c r="C5" t="str">
        <f t="shared" si="0"/>
        <v>20%</v>
      </c>
      <c r="D5">
        <f t="shared" si="1"/>
        <v>20000</v>
      </c>
      <c r="E5">
        <f t="shared" si="2"/>
        <v>80000</v>
      </c>
    </row>
    <row r="6" spans="1:5" x14ac:dyDescent="0.25">
      <c r="A6" t="s">
        <v>125</v>
      </c>
      <c r="B6">
        <v>65097</v>
      </c>
      <c r="C6" t="str">
        <f t="shared" si="0"/>
        <v>20%</v>
      </c>
      <c r="D6">
        <f t="shared" si="1"/>
        <v>13019.400000000001</v>
      </c>
      <c r="E6">
        <f t="shared" si="2"/>
        <v>52077.599999999999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5" x14ac:dyDescent="0.25"/>
  <cols>
    <col min="3" max="3" width="12" customWidth="1"/>
    <col min="4" max="4" width="22.5703125" customWidth="1"/>
  </cols>
  <sheetData>
    <row r="1" spans="1:4" x14ac:dyDescent="0.25">
      <c r="A1" s="23" t="s">
        <v>126</v>
      </c>
      <c r="B1" s="23" t="s">
        <v>127</v>
      </c>
      <c r="C1" s="23" t="s">
        <v>131</v>
      </c>
      <c r="D1" s="23" t="s">
        <v>135</v>
      </c>
    </row>
    <row r="2" spans="1:4" x14ac:dyDescent="0.25">
      <c r="A2" t="s">
        <v>25</v>
      </c>
      <c r="B2">
        <v>21</v>
      </c>
      <c r="C2" t="s">
        <v>132</v>
      </c>
      <c r="D2" t="str">
        <f>IF(AND(B2&gt;=18,C2="INDIA"),"ELIGIBLE TO VOTE","NOT ELIGIBLE TO VOTE")</f>
        <v>ELIGIBLE TO VOTE</v>
      </c>
    </row>
    <row r="3" spans="1:4" x14ac:dyDescent="0.25">
      <c r="A3" t="s">
        <v>128</v>
      </c>
      <c r="B3">
        <v>12</v>
      </c>
      <c r="C3" t="s">
        <v>132</v>
      </c>
      <c r="D3" t="str">
        <f t="shared" ref="D3:D6" si="0">IF(AND(B3&gt;=18,C3="INDIA"),"ELIGIBLE TO VOTE","NOT ELIGIBLE TO VOTE")</f>
        <v>NOT ELIGIBLE TO VOTE</v>
      </c>
    </row>
    <row r="4" spans="1:4" x14ac:dyDescent="0.25">
      <c r="A4" t="s">
        <v>31</v>
      </c>
      <c r="B4">
        <v>34</v>
      </c>
      <c r="C4" t="s">
        <v>133</v>
      </c>
      <c r="D4" t="str">
        <f t="shared" si="0"/>
        <v>NOT ELIGIBLE TO VOTE</v>
      </c>
    </row>
    <row r="5" spans="1:4" x14ac:dyDescent="0.25">
      <c r="A5" t="s">
        <v>129</v>
      </c>
      <c r="B5">
        <v>56</v>
      </c>
      <c r="C5" t="s">
        <v>134</v>
      </c>
      <c r="D5" t="str">
        <f t="shared" si="0"/>
        <v>NOT ELIGIBLE TO VOTE</v>
      </c>
    </row>
    <row r="6" spans="1:4" x14ac:dyDescent="0.25">
      <c r="A6" t="s">
        <v>130</v>
      </c>
      <c r="B6">
        <v>18</v>
      </c>
      <c r="C6" t="s">
        <v>132</v>
      </c>
      <c r="D6" t="str">
        <f t="shared" si="0"/>
        <v>ELIGIBLE TO VOTE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3" sqref="C23"/>
    </sheetView>
  </sheetViews>
  <sheetFormatPr defaultRowHeight="15" x14ac:dyDescent="0.25"/>
  <cols>
    <col min="1" max="1" width="12.7109375" customWidth="1"/>
    <col min="2" max="2" width="20.5703125" customWidth="1"/>
    <col min="3" max="3" width="26.5703125" customWidth="1"/>
  </cols>
  <sheetData>
    <row r="1" spans="1:3" x14ac:dyDescent="0.25">
      <c r="A1" s="24" t="s">
        <v>112</v>
      </c>
      <c r="B1" s="24" t="s">
        <v>136</v>
      </c>
      <c r="C1" s="24" t="s">
        <v>137</v>
      </c>
    </row>
    <row r="2" spans="1:3" x14ac:dyDescent="0.25">
      <c r="A2" t="s">
        <v>91</v>
      </c>
      <c r="B2" t="s">
        <v>142</v>
      </c>
      <c r="C2" s="4" t="str">
        <f>IF(OR(B2="STUDENT",B2="SENIOR CITIZEN"),"ELIGIBLE FOR DISCOUNT","NOT ELIGIBLE FOR DISCOUNT")</f>
        <v>ELIGIBLE FOR DISCOUNT</v>
      </c>
    </row>
    <row r="3" spans="1:3" x14ac:dyDescent="0.25">
      <c r="A3" t="s">
        <v>138</v>
      </c>
      <c r="B3" t="s">
        <v>143</v>
      </c>
      <c r="C3" s="4" t="str">
        <f t="shared" ref="C3:C6" si="0">IF(OR(B3="STUDENT",B3="SENIOR CITIZEN"),"ELIGIBLE FOR DISCOUNT","NOT ELIGIBLE FOR DISCOUNT")</f>
        <v>NOT ELIGIBLE FOR DISCOUNT</v>
      </c>
    </row>
    <row r="4" spans="1:3" x14ac:dyDescent="0.25">
      <c r="A4" t="s">
        <v>139</v>
      </c>
      <c r="B4" t="s">
        <v>144</v>
      </c>
      <c r="C4" s="4" t="str">
        <f t="shared" si="0"/>
        <v>ELIGIBLE FOR DISCOUNT</v>
      </c>
    </row>
    <row r="5" spans="1:3" x14ac:dyDescent="0.25">
      <c r="A5" t="s">
        <v>140</v>
      </c>
      <c r="B5" t="s">
        <v>142</v>
      </c>
      <c r="C5" s="4" t="str">
        <f t="shared" si="0"/>
        <v>ELIGIBLE FOR DISCOUNT</v>
      </c>
    </row>
    <row r="6" spans="1:3" x14ac:dyDescent="0.25">
      <c r="A6" t="s">
        <v>141</v>
      </c>
      <c r="B6" t="s">
        <v>143</v>
      </c>
      <c r="C6" s="4" t="str">
        <f t="shared" si="0"/>
        <v>NOT ELIGIBLE FOR DISCOUNT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1" workbookViewId="0">
      <selection activeCell="F6" sqref="F6"/>
    </sheetView>
  </sheetViews>
  <sheetFormatPr defaultRowHeight="15" x14ac:dyDescent="0.25"/>
  <cols>
    <col min="4" max="4" width="29.140625" customWidth="1"/>
    <col min="5" max="5" width="37.5703125" customWidth="1"/>
  </cols>
  <sheetData>
    <row r="1" spans="1:6" x14ac:dyDescent="0.25">
      <c r="A1" s="25" t="s">
        <v>43</v>
      </c>
      <c r="B1" s="25" t="s">
        <v>44</v>
      </c>
      <c r="C1" s="25" t="s">
        <v>45</v>
      </c>
      <c r="D1" s="25" t="s">
        <v>155</v>
      </c>
      <c r="E1" s="25" t="s">
        <v>156</v>
      </c>
    </row>
    <row r="2" spans="1:6" x14ac:dyDescent="0.25">
      <c r="A2">
        <v>12</v>
      </c>
      <c r="B2">
        <v>2</v>
      </c>
      <c r="C2">
        <v>23</v>
      </c>
      <c r="D2">
        <f>B2*B2-4*(A2*C2)</f>
        <v>-1100</v>
      </c>
      <c r="E2" t="str">
        <f>IF(D2&gt;0,"THE ROOTS ARE REAL AND DISTINCT",IF(D2=0,"THE ROOTS ARE EQUAL AND REAL","THE ROOTS ARE COMPLEX"))</f>
        <v>THE ROOTS ARE COMPLEX</v>
      </c>
    </row>
    <row r="3" spans="1:6" x14ac:dyDescent="0.25">
      <c r="A3">
        <v>13</v>
      </c>
      <c r="B3">
        <v>3</v>
      </c>
      <c r="C3">
        <v>23</v>
      </c>
      <c r="D3">
        <f t="shared" ref="D3:D7" si="0">B3*B3-4*(A3*C3)</f>
        <v>-1187</v>
      </c>
      <c r="E3" t="str">
        <f t="shared" ref="E3:E7" si="1">IF(D3&gt;0,"THE ROOTS ARE REAL AND DISTINCT",IF(D3=0,"THE ROOTS ARE EQUAL AND REAL","THE ROOTS ARE COMPLEX"))</f>
        <v>THE ROOTS ARE COMPLEX</v>
      </c>
    </row>
    <row r="4" spans="1:6" x14ac:dyDescent="0.25">
      <c r="A4">
        <v>45</v>
      </c>
      <c r="B4">
        <v>4</v>
      </c>
      <c r="C4">
        <v>22</v>
      </c>
      <c r="D4">
        <f t="shared" si="0"/>
        <v>-3944</v>
      </c>
      <c r="E4" t="str">
        <f t="shared" si="1"/>
        <v>THE ROOTS ARE COMPLEX</v>
      </c>
    </row>
    <row r="5" spans="1:6" x14ac:dyDescent="0.25">
      <c r="A5">
        <v>2</v>
      </c>
      <c r="B5">
        <v>56</v>
      </c>
      <c r="C5">
        <v>54</v>
      </c>
      <c r="D5">
        <f t="shared" si="0"/>
        <v>2704</v>
      </c>
      <c r="E5" t="str">
        <f t="shared" si="1"/>
        <v>THE ROOTS ARE REAL AND DISTINCT</v>
      </c>
    </row>
    <row r="6" spans="1:6" x14ac:dyDescent="0.25">
      <c r="A6">
        <v>37</v>
      </c>
      <c r="B6">
        <v>7</v>
      </c>
      <c r="C6">
        <v>7</v>
      </c>
      <c r="D6">
        <f t="shared" si="0"/>
        <v>-987</v>
      </c>
      <c r="E6" t="str">
        <f t="shared" si="1"/>
        <v>THE ROOTS ARE COMPLEX</v>
      </c>
      <c r="F6" t="s">
        <v>157</v>
      </c>
    </row>
    <row r="7" spans="1:6" x14ac:dyDescent="0.25">
      <c r="A7">
        <v>23</v>
      </c>
      <c r="B7">
        <v>78</v>
      </c>
      <c r="C7">
        <v>56</v>
      </c>
      <c r="D7">
        <f t="shared" si="0"/>
        <v>932</v>
      </c>
      <c r="E7" t="str">
        <f t="shared" si="1"/>
        <v>THE ROOTS ARE REAL AND DISTINCT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"/>
    </sheetView>
  </sheetViews>
  <sheetFormatPr defaultRowHeight="15" x14ac:dyDescent="0.25"/>
  <cols>
    <col min="2" max="2" width="12.5703125" customWidth="1"/>
    <col min="3" max="3" width="19.85546875" customWidth="1"/>
    <col min="4" max="4" width="14" customWidth="1"/>
    <col min="5" max="5" width="19.7109375" customWidth="1"/>
  </cols>
  <sheetData>
    <row r="1" spans="1:5" x14ac:dyDescent="0.25">
      <c r="A1" s="10" t="s">
        <v>126</v>
      </c>
      <c r="B1" s="10" t="s">
        <v>145</v>
      </c>
      <c r="C1" s="10" t="s">
        <v>146</v>
      </c>
      <c r="D1" s="10" t="s">
        <v>151</v>
      </c>
      <c r="E1" s="10" t="s">
        <v>154</v>
      </c>
    </row>
    <row r="2" spans="1:5" x14ac:dyDescent="0.25">
      <c r="A2" t="s">
        <v>91</v>
      </c>
      <c r="B2" t="s">
        <v>148</v>
      </c>
      <c r="C2">
        <v>4</v>
      </c>
      <c r="D2" t="s">
        <v>152</v>
      </c>
      <c r="E2" t="str">
        <f>IF(AND(C2&gt;2,B2="FULL TIME",D2="NO"),"BONUS REWARDED","NO BONUS")</f>
        <v>BONUS REWARDED</v>
      </c>
    </row>
    <row r="3" spans="1:5" x14ac:dyDescent="0.25">
      <c r="A3" t="s">
        <v>140</v>
      </c>
      <c r="B3" t="s">
        <v>149</v>
      </c>
      <c r="C3">
        <v>3</v>
      </c>
      <c r="D3" t="s">
        <v>153</v>
      </c>
      <c r="E3" t="str">
        <f t="shared" ref="E3:E5" si="0">IF(AND(C3&gt;2,B3="FULL TIME",D3="NO"),"BONUS REWARDED","NO BONUS")</f>
        <v>NO BONUS</v>
      </c>
    </row>
    <row r="4" spans="1:5" x14ac:dyDescent="0.25">
      <c r="A4" t="s">
        <v>147</v>
      </c>
      <c r="B4" t="s">
        <v>150</v>
      </c>
      <c r="C4">
        <v>10</v>
      </c>
      <c r="D4" t="s">
        <v>152</v>
      </c>
      <c r="E4" t="str">
        <f t="shared" si="0"/>
        <v>NO BONUS</v>
      </c>
    </row>
    <row r="5" spans="1:5" x14ac:dyDescent="0.25">
      <c r="A5" t="s">
        <v>95</v>
      </c>
      <c r="B5" t="s">
        <v>148</v>
      </c>
      <c r="C5">
        <v>1.5</v>
      </c>
      <c r="D5" t="s">
        <v>153</v>
      </c>
      <c r="E5" t="str">
        <f t="shared" si="0"/>
        <v>NO BONUS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8" sqref="H8"/>
    </sheetView>
  </sheetViews>
  <sheetFormatPr defaultRowHeight="15" x14ac:dyDescent="0.25"/>
  <cols>
    <col min="1" max="1" width="13.7109375" customWidth="1"/>
    <col min="2" max="2" width="16.85546875" customWidth="1"/>
  </cols>
  <sheetData>
    <row r="1" spans="1:2" x14ac:dyDescent="0.25">
      <c r="A1" s="26" t="s">
        <v>158</v>
      </c>
      <c r="B1" s="26" t="s">
        <v>159</v>
      </c>
    </row>
    <row r="2" spans="1:2" x14ac:dyDescent="0.25">
      <c r="A2">
        <v>43</v>
      </c>
      <c r="B2" t="str">
        <f>IF(AND(A2&gt;0,ISEVEN(A2)),"POSITIVE AND EVEN","POSITIVE AND ODD")</f>
        <v>POSITIVE AND ODD</v>
      </c>
    </row>
    <row r="3" spans="1:2" x14ac:dyDescent="0.25">
      <c r="A3">
        <v>24</v>
      </c>
      <c r="B3" t="str">
        <f t="shared" ref="B3:B8" si="0">IF(AND(A3&gt;0,ISEVEN(A3)),"POSITIVE AND EVEN","POSITIVE AND ODD")</f>
        <v>POSITIVE AND EVEN</v>
      </c>
    </row>
    <row r="4" spans="1:2" x14ac:dyDescent="0.25">
      <c r="A4">
        <v>24</v>
      </c>
      <c r="B4" t="str">
        <f t="shared" si="0"/>
        <v>POSITIVE AND EVEN</v>
      </c>
    </row>
    <row r="5" spans="1:2" x14ac:dyDescent="0.25">
      <c r="A5">
        <v>6</v>
      </c>
      <c r="B5" t="str">
        <f t="shared" si="0"/>
        <v>POSITIVE AND EVEN</v>
      </c>
    </row>
    <row r="6" spans="1:2" x14ac:dyDescent="0.25">
      <c r="A6">
        <v>43</v>
      </c>
      <c r="B6" t="str">
        <f t="shared" si="0"/>
        <v>POSITIVE AND ODD</v>
      </c>
    </row>
    <row r="7" spans="1:2" x14ac:dyDescent="0.25">
      <c r="A7">
        <v>67</v>
      </c>
      <c r="B7" t="str">
        <f t="shared" si="0"/>
        <v>POSITIVE AND ODD</v>
      </c>
    </row>
    <row r="8" spans="1:2" x14ac:dyDescent="0.25">
      <c r="A8">
        <v>43</v>
      </c>
      <c r="B8" t="str">
        <f t="shared" si="0"/>
        <v>POSITIVE AND ODD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K1" sqref="K1"/>
    </sheetView>
  </sheetViews>
  <sheetFormatPr defaultRowHeight="15" x14ac:dyDescent="0.25"/>
  <cols>
    <col min="1" max="1" width="17.7109375" customWidth="1"/>
    <col min="2" max="2" width="12.28515625" customWidth="1"/>
    <col min="3" max="3" width="15.85546875" customWidth="1"/>
  </cols>
  <sheetData>
    <row r="1" spans="1:3" x14ac:dyDescent="0.25">
      <c r="A1" t="s">
        <v>160</v>
      </c>
      <c r="B1" t="s">
        <v>113</v>
      </c>
      <c r="C1" t="s">
        <v>161</v>
      </c>
    </row>
    <row r="2" spans="1:3" x14ac:dyDescent="0.25">
      <c r="A2">
        <v>75</v>
      </c>
      <c r="B2">
        <v>90</v>
      </c>
      <c r="C2" t="str">
        <f>IF(AND(A2&gt;70,B2&gt;75),"YESS","NO")</f>
        <v>YESS</v>
      </c>
    </row>
    <row r="3" spans="1:3" x14ac:dyDescent="0.25">
      <c r="A3">
        <v>54</v>
      </c>
      <c r="B3">
        <v>87</v>
      </c>
      <c r="C3" t="str">
        <f t="shared" ref="C3:C7" si="0">IF(AND(A3&gt;70,B3&gt;75),"YESS","NO")</f>
        <v>NO</v>
      </c>
    </row>
    <row r="4" spans="1:3" x14ac:dyDescent="0.25">
      <c r="A4">
        <v>67</v>
      </c>
      <c r="B4">
        <v>45</v>
      </c>
      <c r="C4" t="str">
        <f t="shared" si="0"/>
        <v>NO</v>
      </c>
    </row>
    <row r="5" spans="1:3" x14ac:dyDescent="0.25">
      <c r="A5">
        <v>32</v>
      </c>
      <c r="B5">
        <v>67</v>
      </c>
      <c r="C5" t="str">
        <f t="shared" si="0"/>
        <v>NO</v>
      </c>
    </row>
    <row r="6" spans="1:3" x14ac:dyDescent="0.25">
      <c r="A6">
        <v>67</v>
      </c>
      <c r="B6">
        <v>68</v>
      </c>
      <c r="C6" t="str">
        <f t="shared" si="0"/>
        <v>NO</v>
      </c>
    </row>
    <row r="7" spans="1:3" x14ac:dyDescent="0.25">
      <c r="A7">
        <v>98</v>
      </c>
      <c r="B7">
        <v>79</v>
      </c>
      <c r="C7" t="str">
        <f t="shared" si="0"/>
        <v>YESS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4" sqref="E14"/>
    </sheetView>
  </sheetViews>
  <sheetFormatPr defaultRowHeight="15" x14ac:dyDescent="0.25"/>
  <cols>
    <col min="3" max="3" width="7.85546875" customWidth="1"/>
    <col min="4" max="4" width="15.5703125" customWidth="1"/>
    <col min="5" max="5" width="17.140625" customWidth="1"/>
    <col min="6" max="6" width="22" customWidth="1"/>
  </cols>
  <sheetData>
    <row r="1" spans="1:6" x14ac:dyDescent="0.25">
      <c r="A1" t="s">
        <v>162</v>
      </c>
      <c r="B1" t="s">
        <v>126</v>
      </c>
      <c r="C1" t="s">
        <v>163</v>
      </c>
      <c r="D1" t="s">
        <v>164</v>
      </c>
      <c r="E1" t="s">
        <v>165</v>
      </c>
    </row>
    <row r="2" spans="1:6" x14ac:dyDescent="0.25">
      <c r="A2">
        <v>51510</v>
      </c>
      <c r="B2" t="s">
        <v>91</v>
      </c>
      <c r="C2">
        <v>12</v>
      </c>
      <c r="D2" t="s">
        <v>132</v>
      </c>
      <c r="E2" t="s">
        <v>175</v>
      </c>
    </row>
    <row r="3" spans="1:6" x14ac:dyDescent="0.25">
      <c r="A3">
        <v>51511</v>
      </c>
      <c r="B3" t="s">
        <v>140</v>
      </c>
      <c r="C3">
        <v>43</v>
      </c>
      <c r="D3" t="s">
        <v>170</v>
      </c>
      <c r="E3" t="s">
        <v>176</v>
      </c>
      <c r="F3" t="s">
        <v>181</v>
      </c>
    </row>
    <row r="4" spans="1:6" x14ac:dyDescent="0.25">
      <c r="A4">
        <v>51512</v>
      </c>
      <c r="B4" t="s">
        <v>166</v>
      </c>
      <c r="C4">
        <v>64</v>
      </c>
      <c r="D4" t="s">
        <v>171</v>
      </c>
      <c r="E4" t="s">
        <v>177</v>
      </c>
    </row>
    <row r="5" spans="1:6" x14ac:dyDescent="0.25">
      <c r="A5">
        <v>51513</v>
      </c>
      <c r="B5" t="s">
        <v>167</v>
      </c>
      <c r="C5">
        <v>4</v>
      </c>
      <c r="D5" t="s">
        <v>172</v>
      </c>
      <c r="E5" t="s">
        <v>178</v>
      </c>
    </row>
    <row r="6" spans="1:6" x14ac:dyDescent="0.25">
      <c r="A6">
        <v>51514</v>
      </c>
      <c r="B6" t="s">
        <v>168</v>
      </c>
      <c r="C6">
        <v>23</v>
      </c>
      <c r="D6" t="s">
        <v>173</v>
      </c>
      <c r="E6" t="s">
        <v>179</v>
      </c>
    </row>
    <row r="7" spans="1:6" x14ac:dyDescent="0.25">
      <c r="A7">
        <v>51515</v>
      </c>
      <c r="B7" t="s">
        <v>169</v>
      </c>
      <c r="C7">
        <v>35</v>
      </c>
      <c r="D7" t="s">
        <v>174</v>
      </c>
      <c r="E7" t="s">
        <v>180</v>
      </c>
    </row>
    <row r="9" spans="1:6" x14ac:dyDescent="0.25">
      <c r="A9" t="s">
        <v>182</v>
      </c>
    </row>
    <row r="10" spans="1:6" x14ac:dyDescent="0.25">
      <c r="A10" s="27" t="s">
        <v>183</v>
      </c>
      <c r="B10" s="10">
        <v>51515</v>
      </c>
      <c r="C10" s="10" t="str">
        <f>VLOOKUP(B10,A2:E7,2,0)</f>
        <v>JACK</v>
      </c>
      <c r="D10" s="10">
        <f>VLOOKUP(C10,B2:F7,2,0)</f>
        <v>35</v>
      </c>
      <c r="E10" s="10" t="str">
        <f>VLOOKUP(D10,C2:G7,2,0)</f>
        <v>AFGHANISTAN</v>
      </c>
      <c r="F10" s="10" t="str">
        <f>VLOOKUP(E10,D2:H7,2,0)</f>
        <v>BCOM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85" zoomScaleNormal="85" workbookViewId="0">
      <selection activeCell="B9" sqref="B9"/>
    </sheetView>
  </sheetViews>
  <sheetFormatPr defaultRowHeight="15" x14ac:dyDescent="0.25"/>
  <cols>
    <col min="1" max="1" width="17.5703125" style="28" customWidth="1"/>
    <col min="2" max="2" width="14.5703125" style="28" customWidth="1"/>
    <col min="3" max="3" width="17.42578125" style="28" customWidth="1"/>
    <col min="4" max="4" width="10.7109375" style="28" customWidth="1"/>
    <col min="5" max="5" width="11.140625" style="28" customWidth="1"/>
    <col min="6" max="7" width="9.85546875" style="28" customWidth="1"/>
    <col min="8" max="8" width="13.140625" style="28" customWidth="1"/>
    <col min="9" max="9" width="10.42578125" style="28" customWidth="1"/>
    <col min="10" max="10" width="24.140625" style="28" customWidth="1"/>
    <col min="11" max="11" width="22.28515625" style="28" customWidth="1"/>
    <col min="12" max="12" width="20.7109375" style="28" customWidth="1"/>
    <col min="13" max="16384" width="9.140625" style="28"/>
  </cols>
  <sheetData>
    <row r="1" spans="1:12" s="30" customFormat="1" x14ac:dyDescent="0.25">
      <c r="A1" s="29" t="s">
        <v>112</v>
      </c>
      <c r="B1" s="29" t="s">
        <v>184</v>
      </c>
      <c r="C1" s="29" t="s">
        <v>185</v>
      </c>
      <c r="D1" s="29" t="s">
        <v>186</v>
      </c>
      <c r="E1" s="29" t="s">
        <v>85</v>
      </c>
      <c r="F1" s="29" t="s">
        <v>187</v>
      </c>
      <c r="G1" s="29" t="s">
        <v>88</v>
      </c>
      <c r="H1" s="29" t="s">
        <v>188</v>
      </c>
      <c r="I1" s="29" t="s">
        <v>189</v>
      </c>
      <c r="J1" s="29" t="s">
        <v>201</v>
      </c>
      <c r="K1" s="29" t="s">
        <v>202</v>
      </c>
      <c r="L1" s="30" t="s">
        <v>204</v>
      </c>
    </row>
    <row r="2" spans="1:12" x14ac:dyDescent="0.25">
      <c r="A2" s="28" t="s">
        <v>190</v>
      </c>
      <c r="B2" s="28">
        <v>11</v>
      </c>
      <c r="C2" s="28" t="s">
        <v>195</v>
      </c>
      <c r="D2" s="28" t="s">
        <v>44</v>
      </c>
      <c r="E2" s="28">
        <v>98</v>
      </c>
      <c r="F2" s="28">
        <v>99</v>
      </c>
      <c r="G2" s="28">
        <v>95</v>
      </c>
      <c r="H2" s="28">
        <v>92</v>
      </c>
      <c r="I2" s="28">
        <v>83</v>
      </c>
      <c r="J2" s="28">
        <f>SUM(E2:I2)</f>
        <v>467</v>
      </c>
      <c r="K2" s="28">
        <f>J2/COUNT(E2:I2)</f>
        <v>93.4</v>
      </c>
      <c r="L2" s="28">
        <f>IF(K2&gt;90,SUM(J2,5),J2)</f>
        <v>472</v>
      </c>
    </row>
    <row r="3" spans="1:12" x14ac:dyDescent="0.25">
      <c r="A3" s="28" t="s">
        <v>191</v>
      </c>
      <c r="B3" s="28">
        <v>12</v>
      </c>
      <c r="C3" s="28" t="s">
        <v>196</v>
      </c>
      <c r="D3" s="28" t="s">
        <v>43</v>
      </c>
      <c r="E3" s="28">
        <v>87</v>
      </c>
      <c r="F3" s="28">
        <v>68</v>
      </c>
      <c r="G3" s="28">
        <v>67</v>
      </c>
      <c r="H3" s="28">
        <v>68</v>
      </c>
      <c r="I3" s="28">
        <v>67</v>
      </c>
      <c r="J3" s="28">
        <f t="shared" ref="J3:J7" si="0">SUM(E3:I3)</f>
        <v>357</v>
      </c>
      <c r="K3" s="28">
        <f t="shared" ref="K3:K7" si="1">J3/COUNT(E3:I3)</f>
        <v>71.400000000000006</v>
      </c>
      <c r="L3" s="28">
        <f t="shared" ref="L3:L7" si="2">IF(K3&gt;90,SUM(J3,5),J3)</f>
        <v>357</v>
      </c>
    </row>
    <row r="4" spans="1:12" x14ac:dyDescent="0.25">
      <c r="A4" s="28" t="s">
        <v>192</v>
      </c>
      <c r="B4" s="28">
        <v>13</v>
      </c>
      <c r="C4" s="28" t="s">
        <v>197</v>
      </c>
      <c r="D4" s="28" t="s">
        <v>45</v>
      </c>
      <c r="E4" s="28">
        <v>98</v>
      </c>
      <c r="F4" s="28">
        <v>56</v>
      </c>
      <c r="G4" s="28">
        <v>96</v>
      </c>
      <c r="H4" s="28" t="s">
        <v>203</v>
      </c>
      <c r="I4" s="28">
        <v>53</v>
      </c>
      <c r="J4" s="28">
        <f t="shared" si="0"/>
        <v>303</v>
      </c>
      <c r="K4" s="28">
        <f t="shared" si="1"/>
        <v>75.75</v>
      </c>
      <c r="L4" s="28">
        <f t="shared" si="2"/>
        <v>303</v>
      </c>
    </row>
    <row r="5" spans="1:12" x14ac:dyDescent="0.25">
      <c r="A5" s="28" t="s">
        <v>193</v>
      </c>
      <c r="B5" s="28">
        <v>14</v>
      </c>
      <c r="C5" s="28" t="s">
        <v>198</v>
      </c>
      <c r="D5" s="28" t="s">
        <v>44</v>
      </c>
      <c r="E5" s="28">
        <v>23</v>
      </c>
      <c r="F5" s="28">
        <v>34</v>
      </c>
      <c r="G5" s="28">
        <v>97</v>
      </c>
      <c r="H5" s="28">
        <v>55</v>
      </c>
      <c r="I5" s="28">
        <v>97</v>
      </c>
      <c r="J5" s="28">
        <f t="shared" si="0"/>
        <v>306</v>
      </c>
      <c r="K5" s="28">
        <f t="shared" si="1"/>
        <v>61.2</v>
      </c>
      <c r="L5" s="28">
        <f t="shared" si="2"/>
        <v>306</v>
      </c>
    </row>
    <row r="6" spans="1:12" x14ac:dyDescent="0.25">
      <c r="A6" s="28" t="s">
        <v>194</v>
      </c>
      <c r="B6" s="28">
        <v>15</v>
      </c>
      <c r="C6" s="28" t="s">
        <v>199</v>
      </c>
      <c r="D6" s="28" t="s">
        <v>43</v>
      </c>
      <c r="E6" s="28">
        <v>24</v>
      </c>
      <c r="F6" s="28">
        <v>67</v>
      </c>
      <c r="G6" s="28">
        <v>86</v>
      </c>
      <c r="H6" s="28">
        <v>97</v>
      </c>
      <c r="I6" s="28">
        <v>46</v>
      </c>
      <c r="J6" s="28">
        <f t="shared" si="0"/>
        <v>320</v>
      </c>
      <c r="K6" s="28">
        <f t="shared" si="1"/>
        <v>64</v>
      </c>
      <c r="L6" s="28">
        <f t="shared" si="2"/>
        <v>320</v>
      </c>
    </row>
    <row r="7" spans="1:12" x14ac:dyDescent="0.25">
      <c r="A7" s="28" t="s">
        <v>129</v>
      </c>
      <c r="B7" s="28">
        <v>16</v>
      </c>
      <c r="C7" s="28" t="s">
        <v>200</v>
      </c>
      <c r="D7" s="28" t="s">
        <v>46</v>
      </c>
      <c r="E7" s="28">
        <v>76</v>
      </c>
      <c r="F7" s="28">
        <v>87</v>
      </c>
      <c r="G7" s="28">
        <v>98</v>
      </c>
      <c r="H7" s="28">
        <v>99</v>
      </c>
      <c r="I7" s="28">
        <v>99</v>
      </c>
      <c r="J7" s="28">
        <f t="shared" si="0"/>
        <v>459</v>
      </c>
      <c r="K7" s="28">
        <f t="shared" si="1"/>
        <v>91.8</v>
      </c>
      <c r="L7" s="28">
        <f t="shared" si="2"/>
        <v>464</v>
      </c>
    </row>
    <row r="9" spans="1:12" x14ac:dyDescent="0.25">
      <c r="A9" s="28" t="s">
        <v>205</v>
      </c>
      <c r="B9" s="28" t="s">
        <v>25</v>
      </c>
      <c r="C9" s="28">
        <f>VLOOKUP($B$9,A1:L7,2,0)</f>
        <v>11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F24" sqref="F24"/>
    </sheetView>
  </sheetViews>
  <sheetFormatPr defaultRowHeight="15" x14ac:dyDescent="0.25"/>
  <cols>
    <col min="1" max="1" width="13.140625" bestFit="1" customWidth="1"/>
    <col min="2" max="2" width="16.42578125" customWidth="1"/>
    <col min="3" max="3" width="37" customWidth="1"/>
    <col min="4" max="4" width="13.140625" customWidth="1"/>
  </cols>
  <sheetData>
    <row r="1" spans="1:5" ht="15.75" thickBot="1" x14ac:dyDescent="0.3">
      <c r="A1" s="33" t="s">
        <v>206</v>
      </c>
      <c r="B1" s="34" t="s">
        <v>112</v>
      </c>
      <c r="C1" s="34" t="s">
        <v>207</v>
      </c>
      <c r="D1" s="34" t="s">
        <v>208</v>
      </c>
      <c r="E1" s="35" t="s">
        <v>163</v>
      </c>
    </row>
    <row r="2" spans="1:5" x14ac:dyDescent="0.25">
      <c r="A2" s="32">
        <v>100101</v>
      </c>
      <c r="B2" s="32" t="s">
        <v>91</v>
      </c>
      <c r="C2" s="32" t="s">
        <v>217</v>
      </c>
      <c r="D2" s="32">
        <v>120000</v>
      </c>
      <c r="E2" s="32">
        <v>18</v>
      </c>
    </row>
    <row r="3" spans="1:5" x14ac:dyDescent="0.25">
      <c r="A3" s="31">
        <v>100102</v>
      </c>
      <c r="B3" s="31" t="s">
        <v>138</v>
      </c>
      <c r="C3" s="31" t="s">
        <v>218</v>
      </c>
      <c r="D3" s="31">
        <v>12800</v>
      </c>
      <c r="E3" s="31">
        <v>23</v>
      </c>
    </row>
    <row r="4" spans="1:5" x14ac:dyDescent="0.25">
      <c r="A4" s="31">
        <v>100103</v>
      </c>
      <c r="B4" s="31" t="s">
        <v>92</v>
      </c>
      <c r="C4" s="31" t="s">
        <v>219</v>
      </c>
      <c r="D4" s="31">
        <v>56000</v>
      </c>
      <c r="E4" s="31">
        <v>12</v>
      </c>
    </row>
    <row r="5" spans="1:5" x14ac:dyDescent="0.25">
      <c r="A5" s="31">
        <v>100104</v>
      </c>
      <c r="B5" s="31" t="s">
        <v>94</v>
      </c>
      <c r="C5" s="31" t="s">
        <v>220</v>
      </c>
      <c r="D5" s="31">
        <v>45998</v>
      </c>
      <c r="E5" s="31">
        <v>43</v>
      </c>
    </row>
    <row r="6" spans="1:5" x14ac:dyDescent="0.25">
      <c r="A6" s="31">
        <v>100105</v>
      </c>
      <c r="B6" s="31" t="s">
        <v>209</v>
      </c>
      <c r="C6" s="31" t="s">
        <v>221</v>
      </c>
      <c r="D6" s="31">
        <v>32000</v>
      </c>
      <c r="E6" s="31">
        <v>75</v>
      </c>
    </row>
    <row r="7" spans="1:5" x14ac:dyDescent="0.25">
      <c r="A7" s="31">
        <v>100106</v>
      </c>
      <c r="B7" s="31" t="s">
        <v>210</v>
      </c>
      <c r="C7" s="31" t="s">
        <v>222</v>
      </c>
      <c r="D7" s="31">
        <v>65000</v>
      </c>
      <c r="E7" s="31">
        <v>87</v>
      </c>
    </row>
    <row r="8" spans="1:5" x14ac:dyDescent="0.25">
      <c r="A8" s="31">
        <v>100107</v>
      </c>
      <c r="B8" s="31" t="s">
        <v>211</v>
      </c>
      <c r="C8" s="31" t="s">
        <v>217</v>
      </c>
      <c r="D8" s="31">
        <v>87000</v>
      </c>
      <c r="E8" s="31">
        <v>23</v>
      </c>
    </row>
    <row r="9" spans="1:5" x14ac:dyDescent="0.25">
      <c r="A9" s="31">
        <v>100108</v>
      </c>
      <c r="B9" s="31" t="s">
        <v>212</v>
      </c>
      <c r="C9" s="31" t="s">
        <v>223</v>
      </c>
      <c r="D9" s="31">
        <v>56880</v>
      </c>
      <c r="E9" s="31">
        <v>12</v>
      </c>
    </row>
    <row r="10" spans="1:5" x14ac:dyDescent="0.25">
      <c r="A10" s="31">
        <v>100109</v>
      </c>
      <c r="B10" s="31" t="s">
        <v>213</v>
      </c>
      <c r="C10" s="31" t="s">
        <v>224</v>
      </c>
      <c r="D10" s="31">
        <v>56000</v>
      </c>
      <c r="E10" s="31">
        <v>34</v>
      </c>
    </row>
    <row r="11" spans="1:5" x14ac:dyDescent="0.25">
      <c r="A11" s="31">
        <v>100110</v>
      </c>
      <c r="B11" s="31" t="s">
        <v>214</v>
      </c>
      <c r="C11" s="31" t="s">
        <v>225</v>
      </c>
      <c r="D11" s="31">
        <v>18000</v>
      </c>
      <c r="E11" s="31">
        <v>22</v>
      </c>
    </row>
    <row r="12" spans="1:5" x14ac:dyDescent="0.25">
      <c r="A12" s="31">
        <v>100111</v>
      </c>
      <c r="B12" s="31" t="s">
        <v>215</v>
      </c>
      <c r="C12" s="31" t="s">
        <v>226</v>
      </c>
      <c r="D12" s="31">
        <v>34000</v>
      </c>
      <c r="E12" s="31">
        <v>32</v>
      </c>
    </row>
    <row r="13" spans="1:5" x14ac:dyDescent="0.25">
      <c r="A13" s="31">
        <v>100112</v>
      </c>
      <c r="B13" s="31" t="s">
        <v>216</v>
      </c>
      <c r="C13" s="31" t="s">
        <v>217</v>
      </c>
      <c r="D13" s="31">
        <v>234000</v>
      </c>
      <c r="E13" s="31">
        <v>18</v>
      </c>
    </row>
    <row r="15" spans="1:5" x14ac:dyDescent="0.25">
      <c r="A15" s="9" t="s">
        <v>227</v>
      </c>
      <c r="B15" s="9"/>
      <c r="C15" s="9"/>
    </row>
    <row r="16" spans="1:5" x14ac:dyDescent="0.25">
      <c r="A16" s="38"/>
      <c r="B16" s="36"/>
    </row>
    <row r="17" spans="1:3" x14ac:dyDescent="0.25">
      <c r="B17" s="40">
        <v>100106</v>
      </c>
      <c r="C17" s="40" t="str">
        <f>VLOOKUP(B17,A1:E13,2,0)</f>
        <v>GAURAV</v>
      </c>
    </row>
    <row r="18" spans="1:3" x14ac:dyDescent="0.25">
      <c r="B18" s="40">
        <v>100103</v>
      </c>
      <c r="C18" s="40" t="str">
        <f>VLOOKUP(B18,A2:E14,2,0)</f>
        <v>KAKUL</v>
      </c>
    </row>
    <row r="19" spans="1:3" x14ac:dyDescent="0.25">
      <c r="B19" s="40">
        <v>100112</v>
      </c>
      <c r="C19" s="40" t="str">
        <f t="shared" ref="C19:C21" si="0">VLOOKUP(B19,A3:E15,2,0)</f>
        <v>MAHIRA</v>
      </c>
    </row>
    <row r="20" spans="1:3" x14ac:dyDescent="0.25">
      <c r="B20" s="40">
        <v>100101</v>
      </c>
      <c r="C20" s="40" t="str">
        <f>VLOOKUP(B20,A1:E13,2,0)</f>
        <v>MADHAV</v>
      </c>
    </row>
    <row r="21" spans="1:3" x14ac:dyDescent="0.25">
      <c r="B21" s="40">
        <v>100110</v>
      </c>
      <c r="C21" s="40" t="str">
        <f t="shared" si="0"/>
        <v>NIHAL</v>
      </c>
    </row>
    <row r="23" spans="1:3" x14ac:dyDescent="0.25">
      <c r="A23" s="37" t="s">
        <v>228</v>
      </c>
      <c r="B23" s="37"/>
    </row>
    <row r="25" spans="1:3" x14ac:dyDescent="0.25">
      <c r="B25" s="39" t="s">
        <v>210</v>
      </c>
      <c r="C25" s="39">
        <f>VLOOKUP(B25,$B$1:$E$13,4,FALSE)</f>
        <v>87</v>
      </c>
    </row>
    <row r="26" spans="1:3" x14ac:dyDescent="0.25">
      <c r="B26" s="39" t="s">
        <v>92</v>
      </c>
      <c r="C26" s="39">
        <f t="shared" ref="C26:C29" si="1">VLOOKUP(B26,$B$1:$E$13,4,FALSE)</f>
        <v>12</v>
      </c>
    </row>
    <row r="27" spans="1:3" x14ac:dyDescent="0.25">
      <c r="B27" s="39" t="s">
        <v>216</v>
      </c>
      <c r="C27" s="39">
        <f t="shared" si="1"/>
        <v>18</v>
      </c>
    </row>
    <row r="28" spans="1:3" x14ac:dyDescent="0.25">
      <c r="B28" s="39" t="s">
        <v>91</v>
      </c>
      <c r="C28" s="39">
        <f t="shared" si="1"/>
        <v>18</v>
      </c>
    </row>
    <row r="29" spans="1:3" x14ac:dyDescent="0.25">
      <c r="B29" s="39" t="s">
        <v>214</v>
      </c>
      <c r="C29" s="39">
        <f t="shared" si="1"/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3" sqref="H3"/>
    </sheetView>
  </sheetViews>
  <sheetFormatPr defaultRowHeight="15" x14ac:dyDescent="0.25"/>
  <cols>
    <col min="7" max="7" width="13.28515625" style="4" customWidth="1"/>
    <col min="8" max="8" width="21.85546875" style="6" bestFit="1" customWidth="1"/>
    <col min="9" max="9" width="20.28515625" customWidth="1"/>
  </cols>
  <sheetData>
    <row r="1" spans="1:9" s="1" customFormat="1" ht="22.5" customHeight="1" x14ac:dyDescent="0.25">
      <c r="A1" s="1" t="s">
        <v>24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2" t="s">
        <v>39</v>
      </c>
      <c r="H1" s="5" t="s">
        <v>40</v>
      </c>
      <c r="I1" s="1" t="s">
        <v>41</v>
      </c>
    </row>
    <row r="2" spans="1:9" x14ac:dyDescent="0.25">
      <c r="A2" t="s">
        <v>25</v>
      </c>
      <c r="B2">
        <v>96</v>
      </c>
      <c r="C2">
        <v>65</v>
      </c>
      <c r="D2">
        <v>54</v>
      </c>
      <c r="E2">
        <v>54</v>
      </c>
      <c r="F2">
        <v>52</v>
      </c>
      <c r="G2" s="3">
        <f>SUM(B2:F2)</f>
        <v>321</v>
      </c>
      <c r="H2" s="6">
        <f>G2/COUNT(B2:F2)</f>
        <v>64.2</v>
      </c>
      <c r="I2" t="str">
        <f>IF(H2&gt;75,"distinction","needs improvement")</f>
        <v>needs improvement</v>
      </c>
    </row>
    <row r="3" spans="1:9" x14ac:dyDescent="0.25">
      <c r="A3" t="s">
        <v>26</v>
      </c>
      <c r="B3">
        <v>78</v>
      </c>
      <c r="C3">
        <v>90</v>
      </c>
      <c r="D3">
        <v>96</v>
      </c>
      <c r="E3">
        <v>90</v>
      </c>
      <c r="F3">
        <v>90</v>
      </c>
      <c r="G3" s="3">
        <f t="shared" ref="G3:G11" si="0">SUM(B3:F3)</f>
        <v>444</v>
      </c>
      <c r="H3" s="6">
        <f t="shared" ref="H3:H11" si="1">G3/COUNT(B3:F3)</f>
        <v>88.8</v>
      </c>
      <c r="I3" t="str">
        <f t="shared" ref="I3:I11" si="2">IF(H3&gt;75,"distinction","needs improvement")</f>
        <v>distinction</v>
      </c>
    </row>
    <row r="4" spans="1:9" x14ac:dyDescent="0.25">
      <c r="A4" t="s">
        <v>7</v>
      </c>
      <c r="B4">
        <v>55</v>
      </c>
      <c r="C4">
        <v>57</v>
      </c>
      <c r="D4">
        <v>45</v>
      </c>
      <c r="E4">
        <v>56</v>
      </c>
      <c r="F4">
        <v>62</v>
      </c>
      <c r="G4" s="3">
        <f t="shared" si="0"/>
        <v>275</v>
      </c>
      <c r="H4" s="6">
        <f t="shared" si="1"/>
        <v>55</v>
      </c>
      <c r="I4" t="str">
        <f t="shared" si="2"/>
        <v>needs improvement</v>
      </c>
    </row>
    <row r="5" spans="1:9" x14ac:dyDescent="0.25">
      <c r="A5" t="s">
        <v>27</v>
      </c>
      <c r="B5">
        <v>36</v>
      </c>
      <c r="C5">
        <v>82</v>
      </c>
      <c r="D5">
        <v>65</v>
      </c>
      <c r="E5">
        <v>57</v>
      </c>
      <c r="F5">
        <v>12</v>
      </c>
      <c r="G5" s="3">
        <f t="shared" si="0"/>
        <v>252</v>
      </c>
      <c r="H5" s="6">
        <f t="shared" si="1"/>
        <v>50.4</v>
      </c>
      <c r="I5" t="str">
        <f t="shared" si="2"/>
        <v>needs improvement</v>
      </c>
    </row>
    <row r="6" spans="1:9" x14ac:dyDescent="0.25">
      <c r="A6" t="s">
        <v>28</v>
      </c>
      <c r="B6">
        <v>86</v>
      </c>
      <c r="C6">
        <v>45</v>
      </c>
      <c r="D6">
        <v>68</v>
      </c>
      <c r="E6">
        <v>58</v>
      </c>
      <c r="F6">
        <v>45</v>
      </c>
      <c r="G6" s="3">
        <f t="shared" si="0"/>
        <v>302</v>
      </c>
      <c r="H6" s="6">
        <f t="shared" si="1"/>
        <v>60.4</v>
      </c>
      <c r="I6" t="str">
        <f t="shared" si="2"/>
        <v>needs improvement</v>
      </c>
    </row>
    <row r="7" spans="1:9" x14ac:dyDescent="0.25">
      <c r="A7" t="s">
        <v>29</v>
      </c>
      <c r="B7">
        <v>45</v>
      </c>
      <c r="C7">
        <v>85</v>
      </c>
      <c r="D7">
        <v>74</v>
      </c>
      <c r="E7">
        <v>59</v>
      </c>
      <c r="F7">
        <v>51</v>
      </c>
      <c r="G7" s="3">
        <f t="shared" si="0"/>
        <v>314</v>
      </c>
      <c r="H7" s="6">
        <f t="shared" si="1"/>
        <v>62.8</v>
      </c>
      <c r="I7" t="str">
        <f t="shared" si="2"/>
        <v>needs improvement</v>
      </c>
    </row>
    <row r="8" spans="1:9" x14ac:dyDescent="0.25">
      <c r="A8" t="s">
        <v>30</v>
      </c>
      <c r="B8">
        <v>74</v>
      </c>
      <c r="C8">
        <v>85</v>
      </c>
      <c r="D8">
        <v>32</v>
      </c>
      <c r="E8">
        <v>60</v>
      </c>
      <c r="F8">
        <v>52</v>
      </c>
      <c r="G8" s="3">
        <f t="shared" si="0"/>
        <v>303</v>
      </c>
      <c r="H8" s="6">
        <f t="shared" si="1"/>
        <v>60.6</v>
      </c>
      <c r="I8" t="str">
        <f t="shared" si="2"/>
        <v>needs improvement</v>
      </c>
    </row>
    <row r="9" spans="1:9" x14ac:dyDescent="0.25">
      <c r="A9" t="s">
        <v>31</v>
      </c>
      <c r="B9">
        <v>78</v>
      </c>
      <c r="C9">
        <v>57</v>
      </c>
      <c r="D9">
        <v>51</v>
      </c>
      <c r="E9">
        <v>61</v>
      </c>
      <c r="F9">
        <v>74</v>
      </c>
      <c r="G9" s="3">
        <f t="shared" si="0"/>
        <v>321</v>
      </c>
      <c r="H9" s="6">
        <f t="shared" si="1"/>
        <v>64.2</v>
      </c>
      <c r="I9" t="str">
        <f t="shared" si="2"/>
        <v>needs improvement</v>
      </c>
    </row>
    <row r="10" spans="1:9" x14ac:dyDescent="0.25">
      <c r="A10" t="s">
        <v>32</v>
      </c>
      <c r="B10">
        <v>68</v>
      </c>
      <c r="C10">
        <v>54</v>
      </c>
      <c r="D10">
        <v>71</v>
      </c>
      <c r="E10">
        <v>62</v>
      </c>
      <c r="F10">
        <v>65</v>
      </c>
      <c r="G10" s="3">
        <f t="shared" si="0"/>
        <v>320</v>
      </c>
      <c r="H10" s="6">
        <f t="shared" si="1"/>
        <v>64</v>
      </c>
      <c r="I10" t="str">
        <f t="shared" si="2"/>
        <v>needs improvement</v>
      </c>
    </row>
    <row r="11" spans="1:9" x14ac:dyDescent="0.25">
      <c r="A11" t="s">
        <v>33</v>
      </c>
      <c r="B11">
        <v>5</v>
      </c>
      <c r="C11">
        <v>65</v>
      </c>
      <c r="D11">
        <v>12</v>
      </c>
      <c r="E11">
        <v>63</v>
      </c>
      <c r="F11">
        <v>12</v>
      </c>
      <c r="G11" s="3">
        <f t="shared" si="0"/>
        <v>157</v>
      </c>
      <c r="H11" s="6">
        <f t="shared" si="1"/>
        <v>31.4</v>
      </c>
      <c r="I11" t="str">
        <f t="shared" si="2"/>
        <v>needs improvement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6" sqref="A16"/>
    </sheetView>
  </sheetViews>
  <sheetFormatPr defaultRowHeight="15" x14ac:dyDescent="0.25"/>
  <sheetData>
    <row r="1" spans="1:3" s="15" customFormat="1" x14ac:dyDescent="0.25">
      <c r="A1" s="7" t="s">
        <v>42</v>
      </c>
      <c r="B1" s="7" t="s">
        <v>114</v>
      </c>
      <c r="C1" s="7" t="s">
        <v>115</v>
      </c>
    </row>
    <row r="2" spans="1:3" x14ac:dyDescent="0.25">
      <c r="A2" t="s">
        <v>43</v>
      </c>
      <c r="B2">
        <v>271</v>
      </c>
      <c r="C2" t="str">
        <f>IF(B2&gt;=585,"DIST",IF(B2&gt;=500,"A",IF(B2&gt;=400,"SECOND",IF(B2&gt;=350,"PASS","FAIL"))))</f>
        <v>FAIL</v>
      </c>
    </row>
    <row r="3" spans="1:3" x14ac:dyDescent="0.25">
      <c r="A3" t="s">
        <v>44</v>
      </c>
      <c r="B3">
        <v>320</v>
      </c>
      <c r="C3" t="str">
        <f t="shared" ref="C3:C11" si="0">IF(B3&gt;=585,"DIST",IF(B3&gt;=500,"A",IF(B3&gt;=400,"SECOND",IF(B3&gt;=350,"PASS","FAIL"))))</f>
        <v>FAIL</v>
      </c>
    </row>
    <row r="4" spans="1:3" x14ac:dyDescent="0.25">
      <c r="A4" t="s">
        <v>45</v>
      </c>
      <c r="B4">
        <v>271</v>
      </c>
      <c r="C4" t="str">
        <f t="shared" si="0"/>
        <v>FAIL</v>
      </c>
    </row>
    <row r="5" spans="1:3" x14ac:dyDescent="0.25">
      <c r="A5" t="s">
        <v>46</v>
      </c>
      <c r="B5">
        <v>229</v>
      </c>
      <c r="C5" t="str">
        <f t="shared" si="0"/>
        <v>FAIL</v>
      </c>
    </row>
    <row r="6" spans="1:3" x14ac:dyDescent="0.25">
      <c r="A6" t="s">
        <v>47</v>
      </c>
      <c r="B6">
        <v>590</v>
      </c>
      <c r="C6" t="str">
        <f t="shared" si="0"/>
        <v>DIST</v>
      </c>
    </row>
    <row r="7" spans="1:3" x14ac:dyDescent="0.25">
      <c r="A7" t="s">
        <v>48</v>
      </c>
      <c r="B7">
        <v>456</v>
      </c>
      <c r="C7" t="str">
        <f t="shared" si="0"/>
        <v>SECOND</v>
      </c>
    </row>
    <row r="8" spans="1:3" x14ac:dyDescent="0.25">
      <c r="A8" t="s">
        <v>49</v>
      </c>
      <c r="B8">
        <v>468</v>
      </c>
      <c r="C8" t="str">
        <f t="shared" si="0"/>
        <v>SECOND</v>
      </c>
    </row>
    <row r="9" spans="1:3" x14ac:dyDescent="0.25">
      <c r="A9" t="s">
        <v>50</v>
      </c>
      <c r="B9">
        <v>483</v>
      </c>
      <c r="C9" t="str">
        <f t="shared" si="0"/>
        <v>SECOND</v>
      </c>
    </row>
    <row r="10" spans="1:3" x14ac:dyDescent="0.25">
      <c r="A10" t="s">
        <v>51</v>
      </c>
      <c r="B10">
        <v>514</v>
      </c>
      <c r="C10" t="str">
        <f t="shared" si="0"/>
        <v>A</v>
      </c>
    </row>
    <row r="11" spans="1:3" x14ac:dyDescent="0.25">
      <c r="A11" t="s">
        <v>52</v>
      </c>
      <c r="B11">
        <v>502</v>
      </c>
      <c r="C11" t="str">
        <f t="shared" si="0"/>
        <v>A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" sqref="C2"/>
    </sheetView>
  </sheetViews>
  <sheetFormatPr defaultRowHeight="15" x14ac:dyDescent="0.25"/>
  <cols>
    <col min="1" max="1" width="19.42578125" customWidth="1"/>
    <col min="2" max="2" width="11" customWidth="1"/>
    <col min="3" max="3" width="13.5703125" customWidth="1"/>
  </cols>
  <sheetData>
    <row r="1" spans="1:3" s="8" customFormat="1" x14ac:dyDescent="0.25">
      <c r="A1" s="8" t="s">
        <v>53</v>
      </c>
      <c r="B1" s="8" t="s">
        <v>74</v>
      </c>
      <c r="C1" s="8" t="s">
        <v>75</v>
      </c>
    </row>
    <row r="2" spans="1:3" x14ac:dyDescent="0.25">
      <c r="A2" t="s">
        <v>54</v>
      </c>
      <c r="B2">
        <v>419262</v>
      </c>
      <c r="C2" t="str">
        <f>IF(B2&gt;B:B=700000,"10%",IF(B2&gt;=500000,"7%",IF(B2&gt;=400000,"5%","0%")))</f>
        <v>5%</v>
      </c>
    </row>
    <row r="3" spans="1:3" x14ac:dyDescent="0.25">
      <c r="A3" t="s">
        <v>55</v>
      </c>
      <c r="B3">
        <v>423663</v>
      </c>
      <c r="C3" t="str">
        <f t="shared" ref="C3:C21" si="0">IF(B3&gt;=700000,"10%",IF(B3&gt;=500000,"7%",IF(B3&gt;=400000,"5%","0%")))</f>
        <v>5%</v>
      </c>
    </row>
    <row r="4" spans="1:3" x14ac:dyDescent="0.25">
      <c r="A4" t="s">
        <v>56</v>
      </c>
      <c r="B4">
        <v>475483</v>
      </c>
      <c r="C4" t="str">
        <f t="shared" si="0"/>
        <v>5%</v>
      </c>
    </row>
    <row r="5" spans="1:3" x14ac:dyDescent="0.25">
      <c r="A5" t="s">
        <v>57</v>
      </c>
      <c r="B5">
        <v>590162</v>
      </c>
      <c r="C5" t="str">
        <f t="shared" si="0"/>
        <v>7%</v>
      </c>
    </row>
    <row r="6" spans="1:3" x14ac:dyDescent="0.25">
      <c r="A6" t="s">
        <v>58</v>
      </c>
      <c r="B6">
        <v>377299</v>
      </c>
      <c r="C6" t="str">
        <f t="shared" si="0"/>
        <v>0%</v>
      </c>
    </row>
    <row r="7" spans="1:3" x14ac:dyDescent="0.25">
      <c r="A7" t="s">
        <v>59</v>
      </c>
      <c r="B7">
        <v>356292</v>
      </c>
      <c r="C7" t="str">
        <f t="shared" si="0"/>
        <v>0%</v>
      </c>
    </row>
    <row r="8" spans="1:3" x14ac:dyDescent="0.25">
      <c r="A8" t="s">
        <v>60</v>
      </c>
      <c r="B8">
        <v>703105</v>
      </c>
      <c r="C8" t="str">
        <f t="shared" si="0"/>
        <v>10%</v>
      </c>
    </row>
    <row r="9" spans="1:3" x14ac:dyDescent="0.25">
      <c r="A9" t="s">
        <v>61</v>
      </c>
      <c r="B9">
        <v>261922</v>
      </c>
      <c r="C9" t="str">
        <f t="shared" si="0"/>
        <v>0%</v>
      </c>
    </row>
    <row r="10" spans="1:3" x14ac:dyDescent="0.25">
      <c r="A10" t="s">
        <v>62</v>
      </c>
      <c r="B10">
        <v>703719</v>
      </c>
      <c r="C10" t="str">
        <f t="shared" si="0"/>
        <v>10%</v>
      </c>
    </row>
    <row r="11" spans="1:3" x14ac:dyDescent="0.25">
      <c r="A11" t="s">
        <v>63</v>
      </c>
      <c r="B11">
        <v>472484</v>
      </c>
      <c r="C11" t="str">
        <f t="shared" si="0"/>
        <v>5%</v>
      </c>
    </row>
    <row r="12" spans="1:3" x14ac:dyDescent="0.25">
      <c r="A12" t="s">
        <v>64</v>
      </c>
      <c r="B12">
        <v>732013</v>
      </c>
      <c r="C12" t="str">
        <f t="shared" si="0"/>
        <v>10%</v>
      </c>
    </row>
    <row r="13" spans="1:3" x14ac:dyDescent="0.25">
      <c r="A13" t="s">
        <v>65</v>
      </c>
      <c r="B13">
        <v>275532</v>
      </c>
      <c r="C13" t="str">
        <f t="shared" si="0"/>
        <v>0%</v>
      </c>
    </row>
    <row r="14" spans="1:3" x14ac:dyDescent="0.25">
      <c r="A14" t="s">
        <v>66</v>
      </c>
      <c r="B14">
        <v>672019</v>
      </c>
      <c r="C14" t="str">
        <f t="shared" si="0"/>
        <v>7%</v>
      </c>
    </row>
    <row r="15" spans="1:3" x14ac:dyDescent="0.25">
      <c r="A15" t="s">
        <v>67</v>
      </c>
      <c r="B15">
        <v>687345</v>
      </c>
      <c r="C15" t="str">
        <f t="shared" si="0"/>
        <v>7%</v>
      </c>
    </row>
    <row r="16" spans="1:3" x14ac:dyDescent="0.25">
      <c r="A16" t="s">
        <v>68</v>
      </c>
      <c r="B16">
        <v>419057</v>
      </c>
      <c r="C16" t="str">
        <f t="shared" si="0"/>
        <v>5%</v>
      </c>
    </row>
    <row r="17" spans="1:3" x14ac:dyDescent="0.25">
      <c r="A17" t="s">
        <v>69</v>
      </c>
      <c r="B17">
        <v>655596</v>
      </c>
      <c r="C17" t="str">
        <f t="shared" si="0"/>
        <v>7%</v>
      </c>
    </row>
    <row r="18" spans="1:3" x14ac:dyDescent="0.25">
      <c r="A18" t="s">
        <v>70</v>
      </c>
      <c r="B18">
        <v>726994</v>
      </c>
      <c r="C18" t="str">
        <f t="shared" si="0"/>
        <v>10%</v>
      </c>
    </row>
    <row r="19" spans="1:3" x14ac:dyDescent="0.25">
      <c r="A19" t="s">
        <v>71</v>
      </c>
      <c r="B19">
        <v>484599</v>
      </c>
      <c r="C19" t="str">
        <f t="shared" si="0"/>
        <v>5%</v>
      </c>
    </row>
    <row r="20" spans="1:3" x14ac:dyDescent="0.25">
      <c r="A20" t="s">
        <v>72</v>
      </c>
      <c r="B20">
        <v>509739</v>
      </c>
      <c r="C20" t="str">
        <f t="shared" si="0"/>
        <v>7%</v>
      </c>
    </row>
    <row r="21" spans="1:3" x14ac:dyDescent="0.25">
      <c r="A21" t="s">
        <v>73</v>
      </c>
      <c r="B21">
        <v>814556</v>
      </c>
      <c r="C21" t="str">
        <f t="shared" si="0"/>
        <v>10%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"/>
    </sheetView>
  </sheetViews>
  <sheetFormatPr defaultRowHeight="15" x14ac:dyDescent="0.25"/>
  <cols>
    <col min="1" max="1" width="12.5703125" customWidth="1"/>
    <col min="4" max="4" width="27.28515625" customWidth="1"/>
  </cols>
  <sheetData>
    <row r="1" spans="1:5" s="1" customFormat="1" ht="15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21</v>
      </c>
    </row>
    <row r="2" spans="1:5" x14ac:dyDescent="0.25">
      <c r="A2" t="s">
        <v>12</v>
      </c>
      <c r="B2" t="s">
        <v>21</v>
      </c>
      <c r="C2">
        <v>318</v>
      </c>
      <c r="D2" t="str">
        <f>IF(C2&gt;500,"yes","no")</f>
        <v>no</v>
      </c>
      <c r="E2" t="str">
        <f>IF(B2="grass","yess","no")</f>
        <v>yess</v>
      </c>
    </row>
    <row r="3" spans="1:5" x14ac:dyDescent="0.25">
      <c r="A3" t="s">
        <v>13</v>
      </c>
      <c r="B3" t="s">
        <v>21</v>
      </c>
      <c r="C3">
        <v>405</v>
      </c>
      <c r="D3" t="str">
        <f t="shared" ref="D3:D10" si="0">IF(C3&gt;500,"yes","no")</f>
        <v>no</v>
      </c>
      <c r="E3" t="str">
        <f t="shared" ref="E3:E10" si="1">IF(B3="grass","yess","no")</f>
        <v>yess</v>
      </c>
    </row>
    <row r="4" spans="1:5" x14ac:dyDescent="0.25">
      <c r="A4" t="s">
        <v>14</v>
      </c>
      <c r="B4" t="s">
        <v>21</v>
      </c>
      <c r="C4">
        <v>525</v>
      </c>
      <c r="D4" t="str">
        <f t="shared" si="0"/>
        <v>yes</v>
      </c>
      <c r="E4" t="str">
        <f t="shared" si="1"/>
        <v>yess</v>
      </c>
    </row>
    <row r="5" spans="1:5" x14ac:dyDescent="0.25">
      <c r="A5" t="s">
        <v>15</v>
      </c>
      <c r="B5" t="s">
        <v>22</v>
      </c>
      <c r="C5">
        <v>309</v>
      </c>
      <c r="D5" t="str">
        <f t="shared" si="0"/>
        <v>no</v>
      </c>
      <c r="E5" t="str">
        <f t="shared" si="1"/>
        <v>no</v>
      </c>
    </row>
    <row r="6" spans="1:5" x14ac:dyDescent="0.25">
      <c r="A6" t="s">
        <v>16</v>
      </c>
      <c r="B6" t="s">
        <v>22</v>
      </c>
      <c r="C6">
        <v>405</v>
      </c>
      <c r="D6" t="str">
        <f t="shared" si="0"/>
        <v>no</v>
      </c>
      <c r="E6" t="str">
        <f t="shared" si="1"/>
        <v>no</v>
      </c>
    </row>
    <row r="7" spans="1:5" x14ac:dyDescent="0.25">
      <c r="A7" t="s">
        <v>17</v>
      </c>
      <c r="B7" t="s">
        <v>22</v>
      </c>
      <c r="C7">
        <v>534</v>
      </c>
      <c r="D7" t="str">
        <f t="shared" si="0"/>
        <v>yes</v>
      </c>
      <c r="E7" t="str">
        <f t="shared" si="1"/>
        <v>no</v>
      </c>
    </row>
    <row r="8" spans="1:5" x14ac:dyDescent="0.25">
      <c r="A8" t="s">
        <v>18</v>
      </c>
      <c r="B8" t="s">
        <v>23</v>
      </c>
      <c r="C8">
        <v>314</v>
      </c>
      <c r="D8" t="str">
        <f t="shared" si="0"/>
        <v>no</v>
      </c>
      <c r="E8" t="str">
        <f t="shared" si="1"/>
        <v>no</v>
      </c>
    </row>
    <row r="9" spans="1:5" x14ac:dyDescent="0.25">
      <c r="A9" t="s">
        <v>19</v>
      </c>
      <c r="B9" t="s">
        <v>23</v>
      </c>
      <c r="C9">
        <v>405</v>
      </c>
      <c r="D9" t="str">
        <f t="shared" si="0"/>
        <v>no</v>
      </c>
      <c r="E9" t="str">
        <f t="shared" si="1"/>
        <v>no</v>
      </c>
    </row>
    <row r="10" spans="1:5" x14ac:dyDescent="0.25">
      <c r="A10" t="s">
        <v>20</v>
      </c>
      <c r="B10" t="s">
        <v>23</v>
      </c>
      <c r="C10">
        <v>530</v>
      </c>
      <c r="D10" t="str">
        <f t="shared" si="0"/>
        <v>yes</v>
      </c>
      <c r="E10" t="str">
        <f t="shared" si="1"/>
        <v>no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9" sqref="I9"/>
    </sheetView>
  </sheetViews>
  <sheetFormatPr defaultRowHeight="15" x14ac:dyDescent="0.25"/>
  <cols>
    <col min="2" max="3" width="16.85546875" customWidth="1"/>
    <col min="5" max="5" width="31.85546875" customWidth="1"/>
  </cols>
  <sheetData>
    <row r="1" spans="1:11" x14ac:dyDescent="0.25">
      <c r="A1" s="11" t="s">
        <v>76</v>
      </c>
      <c r="B1" s="11" t="s">
        <v>77</v>
      </c>
      <c r="C1" s="11" t="s">
        <v>78</v>
      </c>
      <c r="D1" s="11"/>
      <c r="E1" s="11" t="s">
        <v>79</v>
      </c>
      <c r="K1" s="10" t="s">
        <v>80</v>
      </c>
    </row>
    <row r="2" spans="1:11" x14ac:dyDescent="0.25">
      <c r="A2">
        <v>25</v>
      </c>
      <c r="B2">
        <f>IF(A2&gt;50,5,IF(A2&gt;30,3,1))</f>
        <v>1</v>
      </c>
      <c r="C2">
        <f>A2+B2</f>
        <v>26</v>
      </c>
      <c r="E2">
        <f>IF(A2&gt;50,A2+5,IF(A2&gt;30,A2+3,A2+1))</f>
        <v>26</v>
      </c>
      <c r="K2" s="10" t="s">
        <v>81</v>
      </c>
    </row>
    <row r="3" spans="1:11" x14ac:dyDescent="0.25">
      <c r="A3">
        <v>50</v>
      </c>
      <c r="B3">
        <f t="shared" ref="B3:B7" si="0">IF(A3&gt;50,5,IF(A3&gt;30,3,1))</f>
        <v>3</v>
      </c>
      <c r="C3">
        <f t="shared" ref="C3:C7" si="1">A3+B3</f>
        <v>53</v>
      </c>
      <c r="E3">
        <f t="shared" ref="E3:E7" si="2">IF(A3&gt;50,A3+5,IF(A3&gt;30,A3+3,A3+1))</f>
        <v>53</v>
      </c>
      <c r="K3" s="10" t="s">
        <v>82</v>
      </c>
    </row>
    <row r="4" spans="1:11" x14ac:dyDescent="0.25">
      <c r="A4">
        <v>12</v>
      </c>
      <c r="B4">
        <f t="shared" si="0"/>
        <v>1</v>
      </c>
      <c r="C4">
        <f t="shared" si="1"/>
        <v>13</v>
      </c>
      <c r="E4">
        <f t="shared" si="2"/>
        <v>13</v>
      </c>
    </row>
    <row r="5" spans="1:11" x14ac:dyDescent="0.25">
      <c r="A5">
        <v>99</v>
      </c>
      <c r="B5">
        <f t="shared" si="0"/>
        <v>5</v>
      </c>
      <c r="C5">
        <f t="shared" si="1"/>
        <v>104</v>
      </c>
      <c r="E5">
        <f t="shared" si="2"/>
        <v>104</v>
      </c>
    </row>
    <row r="6" spans="1:11" x14ac:dyDescent="0.25">
      <c r="A6">
        <v>65</v>
      </c>
      <c r="B6">
        <f t="shared" si="0"/>
        <v>5</v>
      </c>
      <c r="C6">
        <f t="shared" si="1"/>
        <v>70</v>
      </c>
      <c r="E6">
        <f t="shared" si="2"/>
        <v>70</v>
      </c>
    </row>
    <row r="7" spans="1:11" x14ac:dyDescent="0.25">
      <c r="A7">
        <v>79</v>
      </c>
      <c r="B7">
        <f t="shared" si="0"/>
        <v>5</v>
      </c>
      <c r="C7">
        <f t="shared" si="1"/>
        <v>84</v>
      </c>
      <c r="E7">
        <f t="shared" si="2"/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9" sqref="I9"/>
    </sheetView>
  </sheetViews>
  <sheetFormatPr defaultRowHeight="15" x14ac:dyDescent="0.25"/>
  <cols>
    <col min="7" max="7" width="15.85546875" customWidth="1"/>
    <col min="8" max="8" width="13.85546875" customWidth="1"/>
  </cols>
  <sheetData>
    <row r="1" spans="1:9" x14ac:dyDescent="0.25">
      <c r="A1" s="9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9" t="s">
        <v>88</v>
      </c>
      <c r="G1" s="9" t="s">
        <v>90</v>
      </c>
      <c r="H1" s="9" t="s">
        <v>89</v>
      </c>
      <c r="I1" s="9" t="s">
        <v>96</v>
      </c>
    </row>
    <row r="2" spans="1:9" x14ac:dyDescent="0.25">
      <c r="A2" t="s">
        <v>91</v>
      </c>
      <c r="B2">
        <v>98</v>
      </c>
      <c r="C2">
        <v>90</v>
      </c>
      <c r="D2">
        <v>98</v>
      </c>
      <c r="E2">
        <v>99</v>
      </c>
      <c r="F2">
        <v>90</v>
      </c>
      <c r="G2">
        <f>SUM(B2:F2)</f>
        <v>475</v>
      </c>
      <c r="H2" s="12">
        <f>G2/5/100</f>
        <v>0.95</v>
      </c>
      <c r="I2" t="str">
        <f>IF(H2&gt;=90%,"A",IF(H2&gt;=80%,"B",IF(H2&gt;=70%,"C",IF(H2&gt;=60%,"D","F"))))</f>
        <v>A</v>
      </c>
    </row>
    <row r="3" spans="1:9" x14ac:dyDescent="0.25">
      <c r="A3" t="s">
        <v>92</v>
      </c>
      <c r="B3">
        <v>56</v>
      </c>
      <c r="C3">
        <v>67</v>
      </c>
      <c r="D3">
        <v>98</v>
      </c>
      <c r="E3">
        <v>89</v>
      </c>
      <c r="F3">
        <v>87</v>
      </c>
      <c r="G3">
        <f t="shared" ref="G3:G6" si="0">SUM(B3:F3)</f>
        <v>397</v>
      </c>
      <c r="H3" s="12">
        <f t="shared" ref="H3:H6" si="1">G3/5/100</f>
        <v>0.79400000000000004</v>
      </c>
      <c r="I3" t="str">
        <f t="shared" ref="I3:I6" si="2">IF(H3&gt;=90%,"A",IF(H3&gt;=80%,"B",IF(H3&gt;=70%,"C",IF(H3&gt;=60%,"D","F"))))</f>
        <v>C</v>
      </c>
    </row>
    <row r="4" spans="1:9" x14ac:dyDescent="0.25">
      <c r="A4" t="s">
        <v>93</v>
      </c>
      <c r="B4">
        <v>88</v>
      </c>
      <c r="C4">
        <v>89</v>
      </c>
      <c r="D4">
        <v>76</v>
      </c>
      <c r="E4">
        <v>76</v>
      </c>
      <c r="F4">
        <v>80</v>
      </c>
      <c r="G4">
        <f t="shared" si="0"/>
        <v>409</v>
      </c>
      <c r="H4" s="12">
        <f t="shared" si="1"/>
        <v>0.81799999999999995</v>
      </c>
      <c r="I4" t="str">
        <f t="shared" si="2"/>
        <v>B</v>
      </c>
    </row>
    <row r="5" spans="1:9" x14ac:dyDescent="0.25">
      <c r="A5" t="s">
        <v>94</v>
      </c>
      <c r="B5">
        <v>9</v>
      </c>
      <c r="C5">
        <v>65</v>
      </c>
      <c r="D5">
        <v>55</v>
      </c>
      <c r="E5">
        <v>86</v>
      </c>
      <c r="F5">
        <v>45</v>
      </c>
      <c r="G5">
        <f t="shared" si="0"/>
        <v>260</v>
      </c>
      <c r="H5" s="12">
        <f t="shared" si="1"/>
        <v>0.52</v>
      </c>
      <c r="I5" t="str">
        <f t="shared" si="2"/>
        <v>F</v>
      </c>
    </row>
    <row r="6" spans="1:9" x14ac:dyDescent="0.25">
      <c r="A6" t="s">
        <v>95</v>
      </c>
      <c r="B6">
        <v>76</v>
      </c>
      <c r="C6">
        <v>4</v>
      </c>
      <c r="D6">
        <v>45</v>
      </c>
      <c r="E6">
        <v>55</v>
      </c>
      <c r="F6">
        <v>78</v>
      </c>
      <c r="G6">
        <f t="shared" si="0"/>
        <v>258</v>
      </c>
      <c r="H6" s="12">
        <f t="shared" si="1"/>
        <v>0.51600000000000001</v>
      </c>
      <c r="I6" t="str">
        <f t="shared" si="2"/>
        <v>F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G12" sqref="G12"/>
    </sheetView>
  </sheetViews>
  <sheetFormatPr defaultRowHeight="15" x14ac:dyDescent="0.25"/>
  <cols>
    <col min="1" max="1" width="13.5703125" customWidth="1"/>
    <col min="2" max="2" width="10.7109375" bestFit="1" customWidth="1"/>
    <col min="3" max="3" width="13" customWidth="1"/>
  </cols>
  <sheetData>
    <row r="1" spans="1:11" s="15" customFormat="1" x14ac:dyDescent="0.25">
      <c r="A1" s="14" t="s">
        <v>97</v>
      </c>
      <c r="B1" s="14" t="s">
        <v>74</v>
      </c>
      <c r="C1" s="14" t="s">
        <v>75</v>
      </c>
    </row>
    <row r="2" spans="1:11" x14ac:dyDescent="0.25">
      <c r="A2" t="s">
        <v>32</v>
      </c>
      <c r="B2" s="13">
        <v>5000</v>
      </c>
      <c r="C2">
        <f>IF(B2&gt;10000,B2*0.1,IF(B2&gt;5000,B2*0.07,IF(B2&gt;2000,B2*0.05,B2*0.02)))</f>
        <v>250</v>
      </c>
    </row>
    <row r="3" spans="1:11" x14ac:dyDescent="0.25">
      <c r="A3" t="s">
        <v>26</v>
      </c>
      <c r="B3" s="13">
        <v>34000</v>
      </c>
      <c r="C3">
        <f t="shared" ref="C3:C6" si="0">IF(B3&gt;10000,B3*0.1,IF(B3&gt;5000,B3*0.07,IF(B3&gt;2000,B3*0.05,B3*0.02)))</f>
        <v>3400</v>
      </c>
      <c r="E3" s="16" t="s">
        <v>100</v>
      </c>
      <c r="F3" s="16"/>
      <c r="G3" s="16"/>
      <c r="H3" s="16"/>
      <c r="I3" s="16"/>
      <c r="J3" s="16"/>
      <c r="K3" s="16"/>
    </row>
    <row r="4" spans="1:11" x14ac:dyDescent="0.25">
      <c r="A4" t="s">
        <v>25</v>
      </c>
      <c r="B4" s="13">
        <v>23521</v>
      </c>
      <c r="C4">
        <f t="shared" si="0"/>
        <v>2352.1</v>
      </c>
    </row>
    <row r="5" spans="1:11" x14ac:dyDescent="0.25">
      <c r="A5" t="s">
        <v>98</v>
      </c>
      <c r="B5" s="13">
        <v>6000</v>
      </c>
      <c r="C5">
        <f t="shared" si="0"/>
        <v>420.00000000000006</v>
      </c>
    </row>
    <row r="6" spans="1:11" x14ac:dyDescent="0.25">
      <c r="A6" t="s">
        <v>99</v>
      </c>
      <c r="B6" s="13">
        <v>2600</v>
      </c>
      <c r="C6">
        <f t="shared" si="0"/>
        <v>130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34" sqref="H34"/>
    </sheetView>
  </sheetViews>
  <sheetFormatPr defaultRowHeight="15" x14ac:dyDescent="0.25"/>
  <cols>
    <col min="1" max="1" width="19.28515625" customWidth="1"/>
    <col min="2" max="2" width="14.7109375" customWidth="1"/>
    <col min="3" max="3" width="12.5703125" customWidth="1"/>
    <col min="4" max="4" width="16.7109375" customWidth="1"/>
    <col min="5" max="5" width="12.85546875" style="21" customWidth="1"/>
    <col min="6" max="6" width="21.5703125" customWidth="1"/>
  </cols>
  <sheetData>
    <row r="1" spans="1:6" s="19" customFormat="1" x14ac:dyDescent="0.25">
      <c r="A1" s="17" t="s">
        <v>101</v>
      </c>
      <c r="B1" s="18" t="s">
        <v>103</v>
      </c>
      <c r="C1" s="18" t="s">
        <v>104</v>
      </c>
      <c r="D1" s="18" t="s">
        <v>105</v>
      </c>
      <c r="E1" s="20" t="s">
        <v>110</v>
      </c>
      <c r="F1" s="18" t="s">
        <v>106</v>
      </c>
    </row>
    <row r="2" spans="1:6" x14ac:dyDescent="0.25">
      <c r="A2" t="s">
        <v>102</v>
      </c>
      <c r="B2">
        <v>50</v>
      </c>
      <c r="C2">
        <v>27</v>
      </c>
      <c r="D2">
        <f>B2*C2</f>
        <v>1350</v>
      </c>
      <c r="E2" s="21">
        <f>IF(B2&gt;=50,20,IF(B2&gt;=30,15,IF(B2&gt;=10,10,"NO")))</f>
        <v>20</v>
      </c>
      <c r="F2">
        <f>IF(E2&lt;&gt;"NO",D2-(D2*E2%),D2)</f>
        <v>1080</v>
      </c>
    </row>
    <row r="3" spans="1:6" x14ac:dyDescent="0.25">
      <c r="A3" t="s">
        <v>107</v>
      </c>
      <c r="B3">
        <v>10</v>
      </c>
      <c r="C3">
        <v>23</v>
      </c>
      <c r="D3">
        <f t="shared" ref="D3:D6" si="0">B3*C3</f>
        <v>230</v>
      </c>
      <c r="E3" s="21">
        <f t="shared" ref="E3:E6" si="1">IF(B3&gt;=50,20,IF(B3&gt;=30,15,IF(B3&gt;=10,10,"NO")))</f>
        <v>10</v>
      </c>
      <c r="F3">
        <f t="shared" ref="F3:F6" si="2">IF(E3&lt;&gt;"NO",D3-(D3*E3%),D3)</f>
        <v>207</v>
      </c>
    </row>
    <row r="4" spans="1:6" x14ac:dyDescent="0.25">
      <c r="A4" t="s">
        <v>108</v>
      </c>
      <c r="B4">
        <v>34</v>
      </c>
      <c r="C4">
        <v>12</v>
      </c>
      <c r="D4">
        <f t="shared" si="0"/>
        <v>408</v>
      </c>
      <c r="E4" s="21">
        <f t="shared" si="1"/>
        <v>15</v>
      </c>
      <c r="F4">
        <f t="shared" si="2"/>
        <v>346.8</v>
      </c>
    </row>
    <row r="5" spans="1:6" x14ac:dyDescent="0.25">
      <c r="A5" t="s">
        <v>109</v>
      </c>
      <c r="B5">
        <v>23</v>
      </c>
      <c r="C5">
        <v>76</v>
      </c>
      <c r="D5">
        <f t="shared" si="0"/>
        <v>1748</v>
      </c>
      <c r="E5" s="21">
        <f t="shared" si="1"/>
        <v>10</v>
      </c>
      <c r="F5">
        <f t="shared" si="2"/>
        <v>1573.2</v>
      </c>
    </row>
    <row r="6" spans="1:6" x14ac:dyDescent="0.25">
      <c r="A6" t="s">
        <v>111</v>
      </c>
      <c r="B6">
        <v>5</v>
      </c>
      <c r="C6">
        <v>1</v>
      </c>
      <c r="D6">
        <f t="shared" si="0"/>
        <v>5</v>
      </c>
      <c r="E6" s="21" t="str">
        <f t="shared" si="1"/>
        <v>NO</v>
      </c>
      <c r="F6">
        <f t="shared" si="2"/>
        <v>5</v>
      </c>
    </row>
    <row r="33" spans="7:8" x14ac:dyDescent="0.25">
      <c r="G33" t="s">
        <v>116</v>
      </c>
    </row>
    <row r="34" spans="7:8" x14ac:dyDescent="0.25">
      <c r="H34" t="s">
        <v>118</v>
      </c>
    </row>
    <row r="35" spans="7:8" x14ac:dyDescent="0.25">
      <c r="G3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Sheet3</vt:lpstr>
      <vt:lpstr>Sheet4</vt:lpstr>
      <vt:lpstr>Sheet5</vt:lpstr>
      <vt:lpstr>Sheet2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Lab Pc</cp:lastModifiedBy>
  <dcterms:created xsi:type="dcterms:W3CDTF">2024-09-06T05:50:10Z</dcterms:created>
  <dcterms:modified xsi:type="dcterms:W3CDTF">2024-10-15T06:46:53Z</dcterms:modified>
</cp:coreProperties>
</file>